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caudit-0912\Desktop\"/>
    </mc:Choice>
  </mc:AlternateContent>
  <bookViews>
    <workbookView xWindow="0" yWindow="0" windowWidth="28800" windowHeight="13140" firstSheet="2" activeTab="3"/>
  </bookViews>
  <sheets>
    <sheet name="Liste des devis" sheetId="1" r:id="rId1"/>
    <sheet name="Tableau de bord" sheetId="6" r:id="rId2"/>
    <sheet name="Admin" sheetId="5" r:id="rId3"/>
    <sheet name="Userform" sheetId="7" r:id="rId4"/>
    <sheet name="Liste des devis1 (2)" sheetId="10" r:id="rId5"/>
    <sheet name="Tableau isolation" sheetId="11" r:id="rId6"/>
    <sheet name="Feuil4" sheetId="13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'Liste des devis'!$A$2:$AB$34</definedName>
    <definedName name="_xlnm._FilterDatabase" localSheetId="4" hidden="1">'Liste des devis1 (2)'!$A$3:$BO$1188</definedName>
    <definedName name="_xlnm._FilterDatabase" localSheetId="1" hidden="1">'Tableau de bord'!$A$6:$AB$38</definedName>
    <definedName name="_xlnm._FilterDatabase" localSheetId="5" hidden="1">'Tableau isolation'!$A$1:$O$108</definedName>
    <definedName name="_xlnm._FilterDatabase" localSheetId="3" hidden="1">Userform!$A$2:$BO$3</definedName>
    <definedName name="Balcons" localSheetId="0">[1]Admin!$E$3:$E$4</definedName>
    <definedName name="Balcons" localSheetId="4">[2]Admin!$E$3:$E$4</definedName>
    <definedName name="Balcons" localSheetId="1">[1]Admin!$E$3:$E$4</definedName>
    <definedName name="_xlnm.Criteria" localSheetId="6">Feuil4!$E$1:$I$2</definedName>
    <definedName name="_xlnm.Criteria" localSheetId="4">'Liste des devis1 (2)'!$A$2:$BO$3</definedName>
    <definedName name="_xlnm.Criteria" localSheetId="1">'Tableau de bord'!$A$1:$E$2</definedName>
    <definedName name="_xlnm.Criteria" localSheetId="3">Userform!$A$2:$BO$3</definedName>
    <definedName name="Environnement" localSheetId="0">[1]Admin!$B$3:$B$17</definedName>
    <definedName name="Environnement" localSheetId="4">[2]Admin!$B$3:$B$17</definedName>
    <definedName name="Environnement">[3]Admin!$B$3:$B$17</definedName>
    <definedName name="_xlnm.Extract" localSheetId="6">Feuil4!$E$10:$S$10</definedName>
    <definedName name="_xlnm.Extract" localSheetId="3">Userform!$A$10:$BO$10</definedName>
    <definedName name="HauteurDeImmeuble" localSheetId="0">[1]Admin!$D$3:$D$12</definedName>
    <definedName name="HauteurDeImmeuble" localSheetId="4">[2]Admin!$D$3:$D$12</definedName>
    <definedName name="HauteurDeImmeuble">[3]Admin!$D$3:$D$12</definedName>
    <definedName name="NombresEtages" localSheetId="0">[1]Admin!$C$3:$C$16</definedName>
    <definedName name="NombresEtages" localSheetId="4">[2]Admin!$C$3:$C$16</definedName>
    <definedName name="NombresEtages" localSheetId="1">[1]Admin!$C$3:$C$16</definedName>
    <definedName name="Paris">#REF!</definedName>
    <definedName name="TypeDeTravaux" localSheetId="0">[1]Admin!$D$24:$D$34</definedName>
    <definedName name="TypeDeTravaux" localSheetId="4">[2]Admin!$D$24:$D$34</definedName>
    <definedName name="TypeDeTravaux">[3]Admin!$D$24:$D$34</definedName>
    <definedName name="ZoneClimatique" localSheetId="4">[2]Admin!$F$3:$F$10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8" i="11" l="1"/>
  <c r="L108" i="11"/>
  <c r="M107" i="11"/>
  <c r="M98" i="11"/>
  <c r="M97" i="11"/>
  <c r="N92" i="11"/>
  <c r="M92" i="11"/>
  <c r="L92" i="11"/>
  <c r="N79" i="11"/>
  <c r="N76" i="11"/>
  <c r="M76" i="11"/>
  <c r="L76" i="11"/>
  <c r="N75" i="11"/>
  <c r="M75" i="11"/>
  <c r="L75" i="11"/>
  <c r="N72" i="11"/>
  <c r="L72" i="11"/>
  <c r="M69" i="11"/>
  <c r="N65" i="11"/>
  <c r="L57" i="11"/>
  <c r="L46" i="11"/>
  <c r="L44" i="11"/>
  <c r="L42" i="11"/>
  <c r="L40" i="11"/>
  <c r="M35" i="11"/>
  <c r="L35" i="11"/>
  <c r="M34" i="11"/>
  <c r="M33" i="11"/>
  <c r="M32" i="11"/>
  <c r="N23" i="11"/>
  <c r="L23" i="11"/>
  <c r="N22" i="11"/>
  <c r="L22" i="11"/>
  <c r="N17" i="11"/>
  <c r="L17" i="11"/>
  <c r="N13" i="11"/>
  <c r="M13" i="11"/>
  <c r="L13" i="11"/>
  <c r="N12" i="11"/>
  <c r="L12" i="11"/>
  <c r="N10" i="11"/>
  <c r="L10" i="11"/>
  <c r="L9" i="11"/>
  <c r="N2" i="11"/>
  <c r="L2" i="11"/>
  <c r="BH410" i="10"/>
  <c r="BH409" i="10"/>
  <c r="BD409" i="10"/>
  <c r="BH408" i="10"/>
  <c r="BH407" i="10"/>
  <c r="BH406" i="10"/>
  <c r="BH405" i="10"/>
  <c r="BH404" i="10"/>
  <c r="BH403" i="10"/>
  <c r="BH402" i="10"/>
  <c r="BH401" i="10"/>
  <c r="BH400" i="10"/>
  <c r="BH399" i="10"/>
  <c r="BH398" i="10"/>
  <c r="BH397" i="10"/>
  <c r="BH396" i="10"/>
  <c r="BH395" i="10"/>
  <c r="BD395" i="10"/>
  <c r="BH394" i="10"/>
  <c r="BH393" i="10"/>
  <c r="BD393" i="10"/>
  <c r="BH392" i="10"/>
  <c r="BH391" i="10"/>
  <c r="BD391" i="10"/>
  <c r="BH390" i="10"/>
  <c r="BD390" i="10"/>
  <c r="BH389" i="10"/>
  <c r="BH388" i="10"/>
  <c r="BH387" i="10"/>
  <c r="BH386" i="10"/>
  <c r="BH385" i="10"/>
  <c r="BD385" i="10"/>
  <c r="BH384" i="10"/>
  <c r="BD384" i="10"/>
  <c r="BH383" i="10"/>
  <c r="BH382" i="10"/>
  <c r="BH381" i="10"/>
  <c r="BD381" i="10"/>
  <c r="BH380" i="10"/>
  <c r="BD380" i="10"/>
  <c r="BH379" i="10"/>
  <c r="BH378" i="10"/>
  <c r="BH377" i="10"/>
  <c r="BH376" i="10"/>
  <c r="BH375" i="10"/>
  <c r="BH374" i="10"/>
  <c r="BD374" i="10"/>
  <c r="BH373" i="10"/>
  <c r="BD373" i="10"/>
  <c r="BH372" i="10"/>
  <c r="BH371" i="10"/>
  <c r="BH370" i="10"/>
  <c r="BH369" i="10"/>
  <c r="BH368" i="10"/>
  <c r="BH367" i="10"/>
  <c r="BH366" i="10"/>
  <c r="BH365" i="10"/>
  <c r="BH364" i="10"/>
  <c r="BH363" i="10"/>
  <c r="BH362" i="10"/>
  <c r="BD362" i="10"/>
  <c r="BH361" i="10"/>
  <c r="BD361" i="10"/>
  <c r="BH360" i="10"/>
  <c r="BD360" i="10"/>
  <c r="BH359" i="10"/>
  <c r="BH358" i="10"/>
  <c r="BH357" i="10"/>
  <c r="BD357" i="10"/>
  <c r="BH356" i="10"/>
  <c r="BH355" i="10"/>
  <c r="BD355" i="10"/>
  <c r="BH354" i="10"/>
  <c r="BH353" i="10"/>
  <c r="BH352" i="10"/>
  <c r="BH351" i="10"/>
  <c r="BH350" i="10"/>
  <c r="BH349" i="10"/>
  <c r="BH348" i="10"/>
  <c r="BD348" i="10"/>
  <c r="BH347" i="10"/>
  <c r="BH346" i="10"/>
  <c r="BD346" i="10"/>
  <c r="BH345" i="10"/>
  <c r="BH344" i="10"/>
  <c r="BH343" i="10"/>
  <c r="BD343" i="10"/>
  <c r="BH342" i="10"/>
  <c r="BD342" i="10"/>
  <c r="BH341" i="10"/>
  <c r="BD341" i="10"/>
  <c r="BH340" i="10"/>
  <c r="BH339" i="10"/>
  <c r="BH338" i="10"/>
  <c r="BD338" i="10"/>
  <c r="BH337" i="10"/>
  <c r="BD337" i="10"/>
  <c r="BH336" i="10"/>
  <c r="BD336" i="10"/>
  <c r="BH335" i="10"/>
  <c r="BD335" i="10"/>
  <c r="BH334" i="10"/>
  <c r="BD334" i="10"/>
  <c r="BH333" i="10"/>
  <c r="BD333" i="10"/>
  <c r="BH332" i="10"/>
  <c r="BD332" i="10"/>
  <c r="BH331" i="10"/>
  <c r="BD331" i="10"/>
  <c r="BH330" i="10"/>
  <c r="BH329" i="10"/>
  <c r="BD329" i="10"/>
  <c r="BH328" i="10"/>
  <c r="BD328" i="10"/>
  <c r="BH327" i="10"/>
  <c r="BD327" i="10"/>
  <c r="BH326" i="10"/>
  <c r="BH325" i="10"/>
  <c r="BH324" i="10"/>
  <c r="BH323" i="10"/>
  <c r="BH322" i="10"/>
  <c r="BH321" i="10"/>
  <c r="BD321" i="10"/>
  <c r="BH320" i="10"/>
  <c r="BD320" i="10"/>
  <c r="BH319" i="10"/>
  <c r="BH318" i="10"/>
  <c r="BD318" i="10"/>
  <c r="BH317" i="10"/>
  <c r="BD317" i="10"/>
  <c r="BH316" i="10"/>
  <c r="BH315" i="10"/>
  <c r="BD315" i="10"/>
  <c r="BH314" i="10"/>
  <c r="BH313" i="10"/>
  <c r="BH312" i="10"/>
  <c r="BD312" i="10"/>
  <c r="BH311" i="10"/>
  <c r="BD311" i="10"/>
  <c r="BH310" i="10"/>
  <c r="BD310" i="10"/>
  <c r="BH309" i="10"/>
  <c r="BD309" i="10"/>
  <c r="BH308" i="10"/>
  <c r="BD308" i="10"/>
  <c r="BH307" i="10"/>
  <c r="BH306" i="10"/>
  <c r="BH305" i="10"/>
  <c r="BH304" i="10"/>
  <c r="BH303" i="10"/>
  <c r="BH302" i="10"/>
  <c r="BD302" i="10"/>
  <c r="BH301" i="10"/>
  <c r="BH300" i="10"/>
  <c r="BH299" i="10"/>
  <c r="BD299" i="10"/>
  <c r="BH298" i="10"/>
  <c r="BH297" i="10"/>
  <c r="BH296" i="10"/>
  <c r="BH295" i="10"/>
  <c r="BH294" i="10"/>
  <c r="BH293" i="10"/>
  <c r="BH292" i="10"/>
  <c r="BD292" i="10"/>
  <c r="BH291" i="10"/>
  <c r="BD291" i="10"/>
  <c r="BH290" i="10"/>
  <c r="BH289" i="10"/>
  <c r="BH288" i="10"/>
  <c r="BD288" i="10"/>
  <c r="BH287" i="10"/>
  <c r="BD287" i="10"/>
  <c r="BH286" i="10"/>
  <c r="BD286" i="10"/>
  <c r="BH285" i="10"/>
  <c r="BD285" i="10"/>
  <c r="BH284" i="10"/>
  <c r="BD284" i="10"/>
  <c r="BH283" i="10"/>
  <c r="BH282" i="10"/>
  <c r="BD282" i="10"/>
  <c r="BH281" i="10"/>
  <c r="BD281" i="10"/>
  <c r="BH280" i="10"/>
  <c r="BD280" i="10"/>
  <c r="BH279" i="10"/>
  <c r="BD279" i="10"/>
  <c r="BH278" i="10"/>
  <c r="BH277" i="10"/>
  <c r="BH276" i="10"/>
  <c r="BH275" i="10"/>
  <c r="BH274" i="10"/>
  <c r="BH273" i="10"/>
  <c r="BH272" i="10"/>
  <c r="BH271" i="10"/>
  <c r="BH270" i="10"/>
  <c r="BD270" i="10"/>
  <c r="BH269" i="10"/>
  <c r="BD269" i="10"/>
  <c r="BH268" i="10"/>
  <c r="BD268" i="10"/>
  <c r="BH267" i="10"/>
  <c r="BH266" i="10"/>
  <c r="BH265" i="10"/>
  <c r="BH264" i="10"/>
  <c r="BH263" i="10"/>
  <c r="BD263" i="10"/>
  <c r="BH262" i="10"/>
  <c r="BD262" i="10"/>
  <c r="BH261" i="10"/>
  <c r="BD261" i="10"/>
  <c r="BH260" i="10"/>
  <c r="BD260" i="10"/>
  <c r="BH259" i="10"/>
  <c r="BD259" i="10"/>
  <c r="BH258" i="10"/>
  <c r="BH257" i="10"/>
  <c r="BH256" i="10"/>
  <c r="BD256" i="10"/>
  <c r="BH255" i="10"/>
  <c r="BH254" i="10"/>
  <c r="BH253" i="10"/>
  <c r="BH252" i="10"/>
  <c r="BD252" i="10"/>
  <c r="BH251" i="10"/>
  <c r="BH250" i="10"/>
  <c r="BH249" i="10"/>
  <c r="BH248" i="10"/>
  <c r="BH247" i="10"/>
  <c r="BH246" i="10"/>
  <c r="BH245" i="10"/>
  <c r="BH244" i="10"/>
  <c r="BH243" i="10"/>
  <c r="BH242" i="10"/>
  <c r="BH241" i="10"/>
  <c r="BH240" i="10"/>
  <c r="BD240" i="10"/>
  <c r="BH239" i="10"/>
  <c r="BD239" i="10"/>
  <c r="BH238" i="10"/>
  <c r="BH237" i="10"/>
  <c r="BD237" i="10"/>
  <c r="BH236" i="10"/>
  <c r="BD236" i="10"/>
  <c r="BH235" i="10"/>
  <c r="BD235" i="10"/>
  <c r="BH234" i="10"/>
  <c r="BD234" i="10"/>
  <c r="BH233" i="10"/>
  <c r="BD233" i="10"/>
  <c r="BH232" i="10"/>
  <c r="BD232" i="10"/>
  <c r="BH231" i="10"/>
  <c r="BD231" i="10"/>
  <c r="BH230" i="10"/>
  <c r="BD230" i="10"/>
  <c r="BH229" i="10"/>
  <c r="BD229" i="10"/>
  <c r="BH228" i="10"/>
  <c r="BD228" i="10"/>
  <c r="BH227" i="10"/>
  <c r="BD227" i="10"/>
  <c r="BH226" i="10"/>
  <c r="BD226" i="10"/>
  <c r="BH225" i="10"/>
  <c r="BD225" i="10"/>
  <c r="BH224" i="10"/>
  <c r="BD224" i="10"/>
  <c r="BH223" i="10"/>
  <c r="BD223" i="10"/>
  <c r="BH222" i="10"/>
  <c r="BD222" i="10"/>
  <c r="BH221" i="10"/>
  <c r="BD221" i="10"/>
  <c r="BH220" i="10"/>
  <c r="BD220" i="10"/>
  <c r="BH219" i="10"/>
  <c r="BD219" i="10"/>
  <c r="BH218" i="10"/>
  <c r="BD218" i="10"/>
  <c r="BH217" i="10"/>
  <c r="BD217" i="10"/>
  <c r="BH216" i="10"/>
  <c r="BD216" i="10"/>
  <c r="BH215" i="10"/>
  <c r="BD215" i="10"/>
  <c r="BH214" i="10"/>
  <c r="BD214" i="10"/>
  <c r="BH213" i="10"/>
  <c r="BD213" i="10"/>
  <c r="BH212" i="10"/>
  <c r="BD212" i="10"/>
  <c r="BH211" i="10"/>
  <c r="BD211" i="10"/>
  <c r="BH210" i="10"/>
  <c r="BD210" i="10"/>
  <c r="BH209" i="10"/>
  <c r="BD209" i="10"/>
  <c r="BH208" i="10"/>
  <c r="BD208" i="10"/>
  <c r="BH207" i="10"/>
  <c r="BD207" i="10"/>
  <c r="BH206" i="10"/>
  <c r="BD206" i="10"/>
  <c r="BH205" i="10"/>
  <c r="BD205" i="10"/>
  <c r="BH204" i="10"/>
  <c r="BD204" i="10"/>
  <c r="BH203" i="10"/>
  <c r="BD203" i="10"/>
  <c r="BH202" i="10"/>
  <c r="BD202" i="10"/>
  <c r="BH201" i="10"/>
  <c r="BD201" i="10"/>
  <c r="BH200" i="10"/>
  <c r="BD200" i="10"/>
  <c r="BH199" i="10"/>
  <c r="BD199" i="10"/>
  <c r="BH198" i="10"/>
  <c r="BD198" i="10"/>
  <c r="BH197" i="10"/>
  <c r="BD197" i="10"/>
  <c r="BH196" i="10"/>
  <c r="BD196" i="10"/>
  <c r="BH195" i="10"/>
  <c r="BD195" i="10"/>
  <c r="BH194" i="10"/>
  <c r="BD194" i="10"/>
  <c r="BH193" i="10"/>
  <c r="BD193" i="10"/>
  <c r="BH192" i="10"/>
  <c r="BF192" i="10"/>
  <c r="BD192" i="10"/>
  <c r="BH191" i="10"/>
  <c r="BF191" i="10"/>
  <c r="BD191" i="10"/>
  <c r="BH190" i="10"/>
  <c r="BF190" i="10"/>
  <c r="BD190" i="10"/>
  <c r="BH189" i="10"/>
  <c r="BF189" i="10"/>
  <c r="BD189" i="10"/>
  <c r="BH188" i="10"/>
  <c r="BD188" i="10"/>
  <c r="BH187" i="10"/>
  <c r="BF187" i="10"/>
  <c r="BD187" i="10"/>
  <c r="BH186" i="10"/>
  <c r="BD186" i="10"/>
  <c r="BH185" i="10"/>
  <c r="BD185" i="10"/>
  <c r="BH184" i="10"/>
  <c r="BF184" i="10"/>
  <c r="BD184" i="10"/>
  <c r="BH183" i="10"/>
  <c r="BD183" i="10"/>
  <c r="BH182" i="10"/>
  <c r="BD182" i="10"/>
  <c r="BH181" i="10"/>
  <c r="BD181" i="10"/>
  <c r="BH180" i="10"/>
  <c r="BD180" i="10"/>
  <c r="BH179" i="10"/>
  <c r="BD179" i="10"/>
  <c r="BH178" i="10"/>
  <c r="BH177" i="10"/>
  <c r="BH176" i="10"/>
  <c r="BD176" i="10"/>
  <c r="BH175" i="10"/>
  <c r="BD175" i="10"/>
  <c r="BH174" i="10"/>
  <c r="BD174" i="10"/>
  <c r="BH173" i="10"/>
  <c r="BD173" i="10"/>
  <c r="BH172" i="10"/>
  <c r="BF172" i="10"/>
  <c r="BD172" i="10"/>
  <c r="BH171" i="10"/>
  <c r="BF171" i="10"/>
  <c r="BD171" i="10"/>
  <c r="BH170" i="10"/>
  <c r="BF170" i="10"/>
  <c r="BD170" i="10"/>
  <c r="BH169" i="10"/>
  <c r="BD169" i="10"/>
  <c r="BH168" i="10"/>
  <c r="BF168" i="10"/>
  <c r="BD168" i="10"/>
  <c r="BH167" i="10"/>
  <c r="BF167" i="10"/>
  <c r="BD167" i="10"/>
  <c r="BH166" i="10"/>
  <c r="BF166" i="10"/>
  <c r="BD166" i="10"/>
  <c r="BH165" i="10"/>
  <c r="BF165" i="10"/>
  <c r="BD165" i="10"/>
  <c r="BH164" i="10"/>
  <c r="BF164" i="10"/>
  <c r="BD164" i="10"/>
  <c r="BH163" i="10"/>
  <c r="BF163" i="10"/>
  <c r="BD163" i="10"/>
  <c r="BH162" i="10"/>
  <c r="BF162" i="10"/>
  <c r="BD162" i="10"/>
  <c r="BH161" i="10"/>
  <c r="BD161" i="10"/>
  <c r="BH160" i="10"/>
  <c r="BD160" i="10"/>
  <c r="BH159" i="10"/>
  <c r="BD159" i="10"/>
  <c r="BH158" i="10"/>
  <c r="BD158" i="10"/>
  <c r="BH157" i="10"/>
  <c r="BD157" i="10"/>
  <c r="BH156" i="10"/>
  <c r="BD156" i="10"/>
  <c r="BH155" i="10"/>
  <c r="BD155" i="10"/>
  <c r="BH154" i="10"/>
  <c r="BD154" i="10"/>
  <c r="BH153" i="10"/>
  <c r="BH152" i="10"/>
  <c r="BH151" i="10"/>
  <c r="BH150" i="10"/>
  <c r="BH149" i="10"/>
  <c r="BD149" i="10"/>
  <c r="BH148" i="10"/>
  <c r="BD148" i="10"/>
  <c r="BH147" i="10"/>
  <c r="BD147" i="10"/>
  <c r="BH146" i="10"/>
  <c r="BD146" i="10"/>
  <c r="BH145" i="10"/>
  <c r="BD145" i="10"/>
  <c r="BH144" i="10"/>
  <c r="BD144" i="10"/>
  <c r="BH143" i="10"/>
  <c r="BD143" i="10"/>
  <c r="BH142" i="10"/>
  <c r="BD142" i="10"/>
  <c r="BH141" i="10"/>
  <c r="BD141" i="10"/>
  <c r="BH140" i="10"/>
  <c r="BD140" i="10"/>
  <c r="BH139" i="10"/>
  <c r="BD139" i="10"/>
  <c r="BH138" i="10"/>
  <c r="BH137" i="10"/>
  <c r="BH136" i="10"/>
  <c r="BH135" i="10"/>
  <c r="BH134" i="10"/>
  <c r="BH133" i="10"/>
  <c r="BH132" i="10"/>
  <c r="BH131" i="10"/>
  <c r="BD131" i="10"/>
  <c r="BH130" i="10"/>
  <c r="BD130" i="10"/>
  <c r="BH129" i="10"/>
  <c r="BD129" i="10"/>
  <c r="BH128" i="10"/>
  <c r="BD128" i="10"/>
  <c r="BH127" i="10"/>
  <c r="BD127" i="10"/>
  <c r="BH126" i="10"/>
  <c r="BD126" i="10"/>
  <c r="BH125" i="10"/>
  <c r="BD125" i="10"/>
  <c r="BH124" i="10"/>
  <c r="BD124" i="10"/>
  <c r="BH123" i="10"/>
  <c r="BD123" i="10"/>
  <c r="BH122" i="10"/>
  <c r="BD122" i="10"/>
  <c r="BH121" i="10"/>
  <c r="BD121" i="10"/>
  <c r="BH120" i="10"/>
  <c r="BD120" i="10"/>
  <c r="BH119" i="10"/>
  <c r="BD119" i="10"/>
  <c r="BH118" i="10"/>
  <c r="BD118" i="10"/>
  <c r="BH117" i="10"/>
  <c r="BD117" i="10"/>
  <c r="BH116" i="10"/>
  <c r="BD116" i="10"/>
  <c r="BH115" i="10"/>
  <c r="BD115" i="10"/>
  <c r="BH114" i="10"/>
  <c r="BD114" i="10"/>
  <c r="BH113" i="10"/>
  <c r="BD113" i="10"/>
  <c r="BH112" i="10"/>
  <c r="BD112" i="10"/>
  <c r="BH111" i="10"/>
  <c r="BD111" i="10"/>
  <c r="BH110" i="10"/>
  <c r="BD110" i="10"/>
  <c r="BH109" i="10"/>
  <c r="BH108" i="10"/>
  <c r="BH107" i="10"/>
  <c r="BD107" i="10"/>
  <c r="BH106" i="10"/>
  <c r="BD106" i="10"/>
  <c r="BH105" i="10"/>
  <c r="BD105" i="10"/>
  <c r="BH104" i="10"/>
  <c r="BD104" i="10"/>
  <c r="BH103" i="10"/>
  <c r="BD103" i="10"/>
  <c r="BH102" i="10"/>
  <c r="BD102" i="10"/>
  <c r="BH101" i="10"/>
  <c r="BD101" i="10"/>
  <c r="BH100" i="10"/>
  <c r="BD100" i="10"/>
  <c r="BH99" i="10"/>
  <c r="BD99" i="10"/>
  <c r="BH98" i="10"/>
  <c r="BD98" i="10"/>
  <c r="BH97" i="10"/>
  <c r="BD97" i="10"/>
  <c r="BH96" i="10"/>
  <c r="BD96" i="10"/>
  <c r="BH95" i="10"/>
  <c r="BD95" i="10"/>
  <c r="BH94" i="10"/>
  <c r="BD94" i="10"/>
  <c r="BH93" i="10"/>
  <c r="BD93" i="10"/>
  <c r="BH92" i="10"/>
  <c r="BD92" i="10"/>
  <c r="BH91" i="10"/>
  <c r="BD91" i="10"/>
  <c r="BH90" i="10"/>
  <c r="BD90" i="10"/>
  <c r="BH89" i="10"/>
  <c r="BD89" i="10"/>
  <c r="BH88" i="10"/>
  <c r="BD88" i="10"/>
  <c r="BH87" i="10"/>
  <c r="BD87" i="10"/>
  <c r="BH86" i="10"/>
  <c r="BD86" i="10"/>
  <c r="BH85" i="10"/>
  <c r="BH84" i="10"/>
  <c r="BD84" i="10"/>
  <c r="BH83" i="10"/>
  <c r="BD83" i="10"/>
  <c r="BH82" i="10"/>
  <c r="BD82" i="10"/>
  <c r="BH81" i="10"/>
  <c r="BD81" i="10"/>
  <c r="BH80" i="10"/>
  <c r="BD80" i="10"/>
  <c r="BH79" i="10"/>
  <c r="BD79" i="10"/>
  <c r="BH78" i="10"/>
  <c r="BF78" i="10"/>
  <c r="BD78" i="10"/>
  <c r="BH77" i="10"/>
  <c r="BH76" i="10"/>
  <c r="BH75" i="10"/>
  <c r="BF75" i="10"/>
  <c r="BD75" i="10"/>
  <c r="BH74" i="10"/>
  <c r="BF74" i="10"/>
  <c r="BD74" i="10"/>
  <c r="BH73" i="10"/>
  <c r="BF73" i="10"/>
  <c r="BD73" i="10"/>
  <c r="BH72" i="10"/>
  <c r="BH71" i="10"/>
  <c r="BD71" i="10"/>
  <c r="BH70" i="10"/>
  <c r="BH69" i="10"/>
  <c r="BD69" i="10"/>
  <c r="BH68" i="10"/>
  <c r="BD68" i="10"/>
  <c r="BH67" i="10"/>
  <c r="BF67" i="10"/>
  <c r="BD67" i="10"/>
  <c r="BH66" i="10"/>
  <c r="BD66" i="10"/>
  <c r="BH65" i="10"/>
  <c r="BD65" i="10"/>
  <c r="BH64" i="10"/>
  <c r="BD64" i="10"/>
  <c r="BH63" i="10"/>
  <c r="BF63" i="10"/>
  <c r="BD63" i="10"/>
  <c r="BH62" i="10"/>
  <c r="BF62" i="10"/>
  <c r="BD62" i="10"/>
  <c r="BH61" i="10"/>
  <c r="BH60" i="10"/>
  <c r="BF60" i="10"/>
  <c r="BD60" i="10"/>
  <c r="BH59" i="10"/>
  <c r="BD59" i="10"/>
  <c r="BH58" i="10"/>
  <c r="BD58" i="10"/>
  <c r="BH57" i="10"/>
  <c r="BF57" i="10"/>
  <c r="BD57" i="10"/>
  <c r="BH56" i="10"/>
  <c r="BF56" i="10"/>
  <c r="BD56" i="10"/>
  <c r="BH55" i="10"/>
  <c r="BF55" i="10"/>
  <c r="BD55" i="10"/>
  <c r="BH54" i="10"/>
  <c r="BF54" i="10"/>
  <c r="BD54" i="10"/>
  <c r="BH53" i="10"/>
  <c r="BF53" i="10"/>
  <c r="BD53" i="10"/>
  <c r="BH52" i="10"/>
  <c r="BF52" i="10"/>
  <c r="BD52" i="10"/>
  <c r="BH13" i="10"/>
  <c r="BD13" i="10"/>
  <c r="BH12" i="10"/>
  <c r="BF12" i="10"/>
  <c r="BD12" i="10"/>
  <c r="BH11" i="10"/>
  <c r="BF11" i="10"/>
  <c r="BD11" i="10"/>
  <c r="BH10" i="10"/>
  <c r="BD10" i="10"/>
  <c r="BH9" i="10"/>
  <c r="BD9" i="10"/>
  <c r="BH8" i="10"/>
  <c r="BF8" i="10"/>
  <c r="BD8" i="10"/>
  <c r="BH7" i="10"/>
  <c r="BD7" i="10"/>
  <c r="BH6" i="10"/>
  <c r="BF6" i="10"/>
  <c r="BD6" i="10"/>
  <c r="BH5" i="10"/>
  <c r="BF5" i="10"/>
  <c r="BD5" i="10"/>
  <c r="BH4" i="10"/>
  <c r="BF4" i="10"/>
  <c r="BD4" i="10"/>
  <c r="U17" i="6"/>
  <c r="Q17" i="6"/>
  <c r="U16" i="6"/>
  <c r="S16" i="6"/>
  <c r="Q16" i="6"/>
  <c r="U15" i="6"/>
  <c r="S15" i="6"/>
  <c r="Q15" i="6"/>
  <c r="U14" i="6"/>
  <c r="Q14" i="6"/>
  <c r="U13" i="6"/>
  <c r="Q13" i="6"/>
  <c r="U12" i="6"/>
  <c r="Q12" i="6"/>
  <c r="U11" i="6"/>
  <c r="S11" i="6"/>
  <c r="Q11" i="6"/>
  <c r="U10" i="6"/>
  <c r="Q10" i="6"/>
  <c r="U9" i="6"/>
  <c r="S9" i="6"/>
  <c r="Q9" i="6"/>
  <c r="U8" i="6"/>
  <c r="S8" i="6"/>
  <c r="Q8" i="6"/>
  <c r="U7" i="6"/>
  <c r="S7" i="6"/>
  <c r="Q7" i="6"/>
  <c r="U13" i="1"/>
  <c r="Q13" i="1"/>
  <c r="U12" i="1"/>
  <c r="S12" i="1"/>
  <c r="Q12" i="1"/>
  <c r="U11" i="1"/>
  <c r="S11" i="1"/>
  <c r="Q11" i="1"/>
  <c r="U10" i="1"/>
  <c r="Q10" i="1"/>
  <c r="U9" i="1"/>
  <c r="Q9" i="1"/>
  <c r="U8" i="1"/>
  <c r="Q8" i="1"/>
  <c r="U7" i="1"/>
  <c r="S7" i="1"/>
  <c r="Q7" i="1"/>
  <c r="U6" i="1"/>
  <c r="Q6" i="1"/>
  <c r="U5" i="1"/>
  <c r="S5" i="1"/>
  <c r="Q5" i="1"/>
  <c r="U4" i="1"/>
  <c r="S4" i="1"/>
  <c r="Q4" i="1"/>
  <c r="U3" i="1"/>
  <c r="S3" i="1"/>
  <c r="Q3" i="1"/>
</calcChain>
</file>

<file path=xl/comments1.xml><?xml version="1.0" encoding="utf-8"?>
<comments xmlns="http://schemas.openxmlformats.org/spreadsheetml/2006/main">
  <authors>
    <author>ASCAUDIT</author>
  </authors>
  <commentList>
    <comment ref="U3" authorId="0" shapeId="0">
      <text>
        <r>
          <rPr>
            <sz val="9"/>
            <color indexed="81"/>
            <rFont val="Tahoma"/>
            <charset val="1"/>
          </rPr>
          <t xml:space="preserve">Restez appuyé  sur SUPPR POUR EFFACER
</t>
        </r>
      </text>
    </comment>
  </commentList>
</comments>
</file>

<file path=xl/sharedStrings.xml><?xml version="1.0" encoding="utf-8"?>
<sst xmlns="http://schemas.openxmlformats.org/spreadsheetml/2006/main" count="13655" uniqueCount="2181">
  <si>
    <t>BASE DE DONNEES DEVIS</t>
  </si>
  <si>
    <t>CODE</t>
  </si>
  <si>
    <t>TYPE DE TRAVAUX</t>
  </si>
  <si>
    <t>DESCRIPTIF</t>
  </si>
  <si>
    <t>NATURE BATIMENT</t>
  </si>
  <si>
    <t>ENTREPRISE</t>
  </si>
  <si>
    <t>SURFACE TRAVAUX</t>
  </si>
  <si>
    <t>NOMBRE DE MENUISERIES</t>
  </si>
  <si>
    <t>Puissance chaudière (kW)</t>
  </si>
  <si>
    <t>SURFACE COPRO (m²)</t>
  </si>
  <si>
    <t>NOMBRE DE LOGEMENTS</t>
  </si>
  <si>
    <t>COMMUNE</t>
  </si>
  <si>
    <t>DEPARTEMENT</t>
  </si>
  <si>
    <t>NOM DU SITE / ADRESSE</t>
  </si>
  <si>
    <t>MONTANT TRAVAUX €HT</t>
  </si>
  <si>
    <t>MONTANT TRAVAUX €TTC</t>
  </si>
  <si>
    <t>QUANTITE</t>
  </si>
  <si>
    <t>COUT UNITAIRE 1</t>
  </si>
  <si>
    <t>COUT UNITAIRE 2</t>
  </si>
  <si>
    <t>COUT UNITAIRE 3 (€TTC/logement)</t>
  </si>
  <si>
    <t>ENVIRONNEMENT</t>
  </si>
  <si>
    <t>NOMBRES D'ETAGES</t>
  </si>
  <si>
    <t>HAUTEUR DU BATIMENT</t>
  </si>
  <si>
    <t>BALCONS</t>
  </si>
  <si>
    <t>ZONE CLIMATIQUE</t>
  </si>
  <si>
    <t>OBSERVATIONS</t>
  </si>
  <si>
    <t>D001</t>
  </si>
  <si>
    <t>OUVRANTS</t>
  </si>
  <si>
    <t>DEPOSE + REMPLACEMENT EXISTANTS EN DV ALU RPTH ARGON ITR</t>
  </si>
  <si>
    <t>TERTIAIRE</t>
  </si>
  <si>
    <t>LMVA</t>
  </si>
  <si>
    <t>-</t>
  </si>
  <si>
    <t>PARIS</t>
  </si>
  <si>
    <t>Dauchez - Grande Armée</t>
  </si>
  <si>
    <t>59 fenêtres</t>
  </si>
  <si>
    <t>€ TTC/m² de travaux</t>
  </si>
  <si>
    <t>€ TTC / unité</t>
  </si>
  <si>
    <t>€ TTC / logement</t>
  </si>
  <si>
    <t>Paris</t>
  </si>
  <si>
    <t>Entre 20m et 23m</t>
  </si>
  <si>
    <t>Non</t>
  </si>
  <si>
    <t>H1a</t>
  </si>
  <si>
    <t>Fenêtres R+1, R+2 et R+3</t>
  </si>
  <si>
    <t>D002</t>
  </si>
  <si>
    <t>Cléome</t>
  </si>
  <si>
    <t>52 fenêtres</t>
  </si>
  <si>
    <t>Fenêtres R+2, R+3</t>
  </si>
  <si>
    <t>D003</t>
  </si>
  <si>
    <t>9 fenêtres</t>
  </si>
  <si>
    <t>Fenêtres R+1</t>
  </si>
  <si>
    <t>D004</t>
  </si>
  <si>
    <t>CHAUFFAGE</t>
  </si>
  <si>
    <t>REMPLACEMENT CHAUDIERE A CONDENSATION P=130kW</t>
  </si>
  <si>
    <t>COPROPRIETE</t>
  </si>
  <si>
    <t>COFELY</t>
  </si>
  <si>
    <t>AMIENS</t>
  </si>
  <si>
    <t>SIP - 15 rue Lemerchier</t>
  </si>
  <si>
    <t>1 opération</t>
  </si>
  <si>
    <t>€ TTC / opération</t>
  </si>
  <si>
    <t>Normandie</t>
  </si>
  <si>
    <t>y compris préparateur ECS</t>
  </si>
  <si>
    <t>D005</t>
  </si>
  <si>
    <t>ENERGIES RENOUVELABLES</t>
  </si>
  <si>
    <t>INSTALLATION PANNEAUX SOLAIRES THERMIQUES</t>
  </si>
  <si>
    <t>DALKIA</t>
  </si>
  <si>
    <t>AIRAINES</t>
  </si>
  <si>
    <t>SIP - Tour Airaines</t>
  </si>
  <si>
    <t>D006</t>
  </si>
  <si>
    <t>PASSAGE AU GAZ NATUREL DE LA CHAUFFERIE - CHGT BRULEUR - PASSAGE AU GAZ</t>
  </si>
  <si>
    <t>POIX DE PICARDIE</t>
  </si>
  <si>
    <t>SIP - Clairs Logis</t>
  </si>
  <si>
    <t>1 chaudière</t>
  </si>
  <si>
    <t>D007</t>
  </si>
  <si>
    <t>PASSAGE AU GAZ NATUREL DE LA CHAUFFERIE - CHGT CHAUDIERE P=217 kW</t>
  </si>
  <si>
    <t>SIP - 3 rue de Menesvilliers</t>
  </si>
  <si>
    <t>D009</t>
  </si>
  <si>
    <t>ISOLATION TOITURES</t>
  </si>
  <si>
    <t>RENOVATION + ISOLATION TOITURE ZINC</t>
  </si>
  <si>
    <t>Sanitoit</t>
  </si>
  <si>
    <t>Dauchez - 29 rue du Louvre</t>
  </si>
  <si>
    <t>€ TTC/m² de surface copro</t>
  </si>
  <si>
    <t>Entre 17m et 20m</t>
  </si>
  <si>
    <t>D010</t>
  </si>
  <si>
    <t>ECLAIRAGE</t>
  </si>
  <si>
    <t>REFECTION ECLAIRAGE</t>
  </si>
  <si>
    <t>VADELEC</t>
  </si>
  <si>
    <t>D011</t>
  </si>
  <si>
    <t>RENOVATION CHAUFFERIE GAZ - REMPLACEMENT 2 CHAUD P=285kW</t>
  </si>
  <si>
    <t>SEC</t>
  </si>
  <si>
    <t>95 à 285</t>
  </si>
  <si>
    <t>CORBEIL-ESSONNES</t>
  </si>
  <si>
    <t>104-110 rue du Gournay</t>
  </si>
  <si>
    <t>Banlieue Parisienne</t>
  </si>
  <si>
    <t>D012</t>
  </si>
  <si>
    <t>RENOVATION CHAUFFERIE GAZ - REMPLACEMENT 2 CHAUD P=302kW</t>
  </si>
  <si>
    <t>SECMA PICTET</t>
  </si>
  <si>
    <t>2 chaudière</t>
  </si>
  <si>
    <t>101 381</t>
  </si>
  <si>
    <t>BANLIEUE PARISIENNE</t>
  </si>
  <si>
    <t>D013</t>
  </si>
  <si>
    <t>RENOVATION CHAUFFERIE GAZ + REMPLACEMENT 2 CHAUD P=302kW</t>
  </si>
  <si>
    <t>SEDEP</t>
  </si>
  <si>
    <t>89 870</t>
  </si>
  <si>
    <t>D014</t>
  </si>
  <si>
    <t>ISOLATION MURS</t>
  </si>
  <si>
    <t>RAVALEMENT ITE + REMPLACEMENT OUVRANTS + REMPLACEMENT VMC</t>
  </si>
  <si>
    <t>SABIMMO</t>
  </si>
  <si>
    <t>NOISY LE GRAND</t>
  </si>
  <si>
    <t>26/28 av du pavé Neuf/3 allée Pierre Mendès</t>
  </si>
  <si>
    <t>chauffage élecrique individuel</t>
  </si>
  <si>
    <t>D014 A</t>
  </si>
  <si>
    <t>REFECTION ETANCHEITE + ISOLATION TOITURE</t>
  </si>
  <si>
    <t>Sabimmo</t>
  </si>
  <si>
    <t>1 140</t>
  </si>
  <si>
    <t>PIERREFITTE</t>
  </si>
  <si>
    <t>1/3 Place Edouard Branly</t>
  </si>
  <si>
    <t>chauffage électrique collectif de base + individuel</t>
  </si>
  <si>
    <t>D014 B</t>
  </si>
  <si>
    <t>6 place Pablo Picasso</t>
  </si>
  <si>
    <t>D014 C</t>
  </si>
  <si>
    <t>6 Mail Fedirico Garcia Lorca</t>
  </si>
  <si>
    <t>D015</t>
  </si>
  <si>
    <t>DEPOSE + REMPLACAGE EXISTANTS EN DV</t>
  </si>
  <si>
    <t>26/28 Av. du Pavé neuf et 3 Allée Pierre Mandes France</t>
  </si>
  <si>
    <t>395 fenêtres</t>
  </si>
  <si>
    <t>1 266 €</t>
  </si>
  <si>
    <t>Batiment résidentiel</t>
  </si>
  <si>
    <t>D016</t>
  </si>
  <si>
    <t>RAVALEMENT ITE</t>
  </si>
  <si>
    <t>3 600</t>
  </si>
  <si>
    <t>D018</t>
  </si>
  <si>
    <t>ISOLATION DES COMBLES OU DE TOITURE</t>
  </si>
  <si>
    <t>SAINT MARCEL</t>
  </si>
  <si>
    <t>Résidence LA BRIQUETERIE</t>
  </si>
  <si>
    <t>NORMANDIE</t>
  </si>
  <si>
    <t>D019</t>
  </si>
  <si>
    <t>INSTALLATION CHAUDIERE + CONTRAT MAINTENANCE</t>
  </si>
  <si>
    <t>D020</t>
  </si>
  <si>
    <t>DEPOSE + REMPLACAGE EXISTANTS EN DV PVC</t>
  </si>
  <si>
    <t>Norba</t>
  </si>
  <si>
    <t>AULNAY SOUS BOIS</t>
  </si>
  <si>
    <t>Groupe scolaire La dimancherie</t>
  </si>
  <si>
    <t>40 fenêtres</t>
  </si>
  <si>
    <t>€ HT/m² de travaux</t>
  </si>
  <si>
    <t>1 098</t>
  </si>
  <si>
    <t>€ HT / unité</t>
  </si>
  <si>
    <t>Prix uniquement en HT</t>
  </si>
  <si>
    <t>D021</t>
  </si>
  <si>
    <t>MISE EN PLACE CHAUDIERE CONDENSATION P=280kW + PASSAGE AU GAZ</t>
  </si>
  <si>
    <t>3 458</t>
  </si>
  <si>
    <t>200-246</t>
  </si>
  <si>
    <t>TASSIN LA DEMI LUNE</t>
  </si>
  <si>
    <t>Regie Lozano - Le Sycomore</t>
  </si>
  <si>
    <t>67 805</t>
  </si>
  <si>
    <t>RHÔNE ALPES</t>
  </si>
  <si>
    <t>H1c</t>
  </si>
  <si>
    <t>COFELY - y compris filtre à boues magnétique, production d'ECS, adoucisseur</t>
  </si>
  <si>
    <t>D022</t>
  </si>
  <si>
    <t>E2S</t>
  </si>
  <si>
    <t>E2S - y compris filtre à boues magnétique, production d'ECS, adoucisseur</t>
  </si>
  <si>
    <t>D023</t>
  </si>
  <si>
    <t>THERM SERVICE</t>
  </si>
  <si>
    <t>THERM SERVICE - y compris filtre à boues magnétique, production d'ECS, adoucisseur</t>
  </si>
  <si>
    <t>D024</t>
  </si>
  <si>
    <t>MISE EN PLACE CHAUDIERE CONDENSATION</t>
  </si>
  <si>
    <t>1 600</t>
  </si>
  <si>
    <t>LYON</t>
  </si>
  <si>
    <t>Régies de l'Opera - 43 quai Pierre Scize</t>
  </si>
  <si>
    <t>COFELY - y compris mise en conformité de la chaufferie + installation electrique</t>
  </si>
  <si>
    <t>D025</t>
  </si>
  <si>
    <t>RENOVATION CHAUFFERIE GAZ + REMPLACEMENT 2 CHAUD P=140kW</t>
  </si>
  <si>
    <t>53 rue Scheffer</t>
  </si>
  <si>
    <t>D026</t>
  </si>
  <si>
    <t>RENOVATION CHAUFFERIE GAZ + REMPLACEMENT 2 CHAUD P=475kW</t>
  </si>
  <si>
    <t>SAINT DENIS</t>
  </si>
  <si>
    <t>D027</t>
  </si>
  <si>
    <t>DEPOSE + REMPLACAGE EXISTANTS EN DV ALU RPTH ARGON ITR</t>
  </si>
  <si>
    <t>Excellence fermetures</t>
  </si>
  <si>
    <t>1 065 €</t>
  </si>
  <si>
    <t>D028</t>
  </si>
  <si>
    <t>CLIMATISATION</t>
  </si>
  <si>
    <t>CREATION COLONNE EAU GLACEE</t>
  </si>
  <si>
    <t>ROUGNON</t>
  </si>
  <si>
    <t>Création de la colonne d'eau glacée BAT B (coté Fotovista)</t>
  </si>
  <si>
    <t>D029</t>
  </si>
  <si>
    <t>Création de la colonne d'eau glacée BAT A (coté Grande Armée)</t>
  </si>
  <si>
    <t>D030</t>
  </si>
  <si>
    <t>RENOVATION CENTRALE DE PRODUCION D'EAU GLACEE</t>
  </si>
  <si>
    <t>Environnement</t>
  </si>
  <si>
    <t>AUTRES</t>
  </si>
  <si>
    <t>€ HT/m² de surface copro</t>
  </si>
  <si>
    <t>VENTILATION</t>
  </si>
  <si>
    <t>EAU CHAUDE SANITAIRE</t>
  </si>
  <si>
    <t>€ TTC / lot</t>
  </si>
  <si>
    <t>ISOLATION PLANCHERS</t>
  </si>
  <si>
    <t>€ HT / m²</t>
  </si>
  <si>
    <t>€ TTC / m²</t>
  </si>
  <si>
    <t xml:space="preserve">Département </t>
  </si>
  <si>
    <t>UNITE</t>
  </si>
  <si>
    <t>Au dela de 14</t>
  </si>
  <si>
    <t>Occitanie</t>
  </si>
  <si>
    <t>Haute Savoie</t>
  </si>
  <si>
    <t>Savoie</t>
  </si>
  <si>
    <t>Grand Est</t>
  </si>
  <si>
    <t>Bourgogne Franche Comté</t>
  </si>
  <si>
    <t>Au dela de 29m</t>
  </si>
  <si>
    <t>Provence Alpes Côte d'Azur</t>
  </si>
  <si>
    <t>Entre 26m et 29m</t>
  </si>
  <si>
    <t>Nouvelle Aquitaine</t>
  </si>
  <si>
    <t>H3</t>
  </si>
  <si>
    <t>Entre 23m et 26m</t>
  </si>
  <si>
    <t xml:space="preserve">Pays de la loire </t>
  </si>
  <si>
    <t>H2d</t>
  </si>
  <si>
    <t>Bretagne</t>
  </si>
  <si>
    <t>H2c</t>
  </si>
  <si>
    <t>H2b</t>
  </si>
  <si>
    <t>Entre 14m et 17m</t>
  </si>
  <si>
    <t>Centre Val de Loire</t>
  </si>
  <si>
    <t>H2a</t>
  </si>
  <si>
    <t>Entre 11m et 14m</t>
  </si>
  <si>
    <t>Auvergne Rhône Alpes</t>
  </si>
  <si>
    <t>Elevée</t>
  </si>
  <si>
    <t>Entre 8m et 11m</t>
  </si>
  <si>
    <t>Hauts de France</t>
  </si>
  <si>
    <t xml:space="preserve">Moyenne </t>
  </si>
  <si>
    <t>H1b</t>
  </si>
  <si>
    <t>Entre 5m et 8m</t>
  </si>
  <si>
    <t>Faible</t>
  </si>
  <si>
    <t>Oui</t>
  </si>
  <si>
    <t>&lt; 5m</t>
  </si>
  <si>
    <t>Coefficient associé à la complexité</t>
  </si>
  <si>
    <t>Complexité</t>
  </si>
  <si>
    <t>Zone Climatique</t>
  </si>
  <si>
    <t xml:space="preserve">Balcons </t>
  </si>
  <si>
    <t>Hauteur de l'immeuble</t>
  </si>
  <si>
    <t>Nombres d'étages</t>
  </si>
  <si>
    <t>Colonne1</t>
  </si>
  <si>
    <t>Ossature</t>
  </si>
  <si>
    <t>Bois</t>
  </si>
  <si>
    <t>PVC</t>
  </si>
  <si>
    <t xml:space="preserve">Rénovation </t>
  </si>
  <si>
    <t>Basse température</t>
  </si>
  <si>
    <t>Condensation</t>
  </si>
  <si>
    <t>Energie</t>
  </si>
  <si>
    <t>Fioul</t>
  </si>
  <si>
    <t>Gaz</t>
  </si>
  <si>
    <t>Classique</t>
  </si>
  <si>
    <t>10</t>
  </si>
  <si>
    <t>12</t>
  </si>
  <si>
    <t>14</t>
  </si>
  <si>
    <t>16</t>
  </si>
  <si>
    <t>18</t>
  </si>
  <si>
    <t>20</t>
  </si>
  <si>
    <t>Triple vitrage</t>
  </si>
  <si>
    <t>Mixte</t>
  </si>
  <si>
    <t>Aluminium</t>
  </si>
  <si>
    <t>ECS</t>
  </si>
  <si>
    <t>Production</t>
  </si>
  <si>
    <t>Type</t>
  </si>
  <si>
    <t>Collectif</t>
  </si>
  <si>
    <t>CPCU</t>
  </si>
  <si>
    <t>Individuel</t>
  </si>
  <si>
    <t>Détente directe</t>
  </si>
  <si>
    <t>CLIM</t>
  </si>
  <si>
    <t>Puissance</t>
  </si>
  <si>
    <t>0-50kW</t>
  </si>
  <si>
    <t>50-100kW</t>
  </si>
  <si>
    <t>100-150kW</t>
  </si>
  <si>
    <t>150-200kW</t>
  </si>
  <si>
    <t>200-250kW</t>
  </si>
  <si>
    <t>250-300kW</t>
  </si>
  <si>
    <t>Instantannée</t>
  </si>
  <si>
    <t>Semi - instantannée</t>
  </si>
  <si>
    <t>Accumulation</t>
  </si>
  <si>
    <t>Semi - accumulation</t>
  </si>
  <si>
    <t>Ballon ECS</t>
  </si>
  <si>
    <t>Hybride</t>
  </si>
  <si>
    <t>ISOLANTS</t>
  </si>
  <si>
    <t>Isolant</t>
  </si>
  <si>
    <t>Fibre de bois</t>
  </si>
  <si>
    <t>Isolant mince réfléchissant</t>
  </si>
  <si>
    <t>Laine aspect coton</t>
  </si>
  <si>
    <t>Laine de bois</t>
  </si>
  <si>
    <t>Laine de chanvre</t>
  </si>
  <si>
    <t>Laine de mouton</t>
  </si>
  <si>
    <t>Laine de roche</t>
  </si>
  <si>
    <t>Laine de verre</t>
  </si>
  <si>
    <t>Lin</t>
  </si>
  <si>
    <t>Liège</t>
  </si>
  <si>
    <t>Mousse polyuréthane</t>
  </si>
  <si>
    <t>Ouate de cellulose</t>
  </si>
  <si>
    <t>Ouate de polyester</t>
  </si>
  <si>
    <t>Perlites</t>
  </si>
  <si>
    <t>Plumes de canards</t>
  </si>
  <si>
    <t>Polystène expansé</t>
  </si>
  <si>
    <t>Polystyrène extrudé</t>
  </si>
  <si>
    <t>Roseau</t>
  </si>
  <si>
    <t>Vermiculite</t>
  </si>
  <si>
    <t>Verre cellulaire</t>
  </si>
  <si>
    <t>ITI</t>
  </si>
  <si>
    <t>ITE</t>
  </si>
  <si>
    <t>Si toiture</t>
  </si>
  <si>
    <t>Comble perdue</t>
  </si>
  <si>
    <t>Comble aménagée</t>
  </si>
  <si>
    <t>Epaisseur lame (mm)</t>
  </si>
  <si>
    <t>Air</t>
  </si>
  <si>
    <t>Argon</t>
  </si>
  <si>
    <t>Krypton</t>
  </si>
  <si>
    <t>Epaisseur (mm)</t>
  </si>
  <si>
    <t>E2S - y compris mise en conformité</t>
  </si>
  <si>
    <t>ORALIA - Copropriété Val Clair</t>
  </si>
  <si>
    <t>VILLEFRANCHE SUR SAONE</t>
  </si>
  <si>
    <t>RENOVATION DE LA CHAUFFERIE (SANS CHANGEMENT DE CHAUDIERE) + PASSAGE AU GAZ</t>
  </si>
  <si>
    <t>D689 B</t>
  </si>
  <si>
    <t>D369</t>
  </si>
  <si>
    <t>D368</t>
  </si>
  <si>
    <t>D367</t>
  </si>
  <si>
    <t>D366</t>
  </si>
  <si>
    <t>D365</t>
  </si>
  <si>
    <t>D364</t>
  </si>
  <si>
    <t>D363</t>
  </si>
  <si>
    <t>D362</t>
  </si>
  <si>
    <t>D361</t>
  </si>
  <si>
    <t>Rue du général de gaule</t>
  </si>
  <si>
    <t>MELUN</t>
  </si>
  <si>
    <t>EMPR</t>
  </si>
  <si>
    <t>TRAVAUX DE REFECTION BALCON ET RAVALEMENT</t>
  </si>
  <si>
    <t>D360</t>
  </si>
  <si>
    <t>2 chaudières à condensation marque De Dietrich de 171kW et 129kW</t>
  </si>
  <si>
    <t>Chemin de fontanières</t>
  </si>
  <si>
    <t>LA MULATIERE</t>
  </si>
  <si>
    <t>RENOVATION CHAUFFERIE</t>
  </si>
  <si>
    <t>D359</t>
  </si>
  <si>
    <t>2 Chaudières à condensation CHAPPEE de 181,3 kW</t>
  </si>
  <si>
    <t>Rue du coudray</t>
  </si>
  <si>
    <t>NANTES</t>
  </si>
  <si>
    <t>ENGIE</t>
  </si>
  <si>
    <t>D358</t>
  </si>
  <si>
    <t>24 vannes de réglage DN15 à 42,40€/u 12 vannes BS DN25 à 18,20€/u 10 vannes BS DN12 à 6€/u</t>
  </si>
  <si>
    <t>160 logements</t>
  </si>
  <si>
    <t>REMPLACEMENT VANNES PLANCHER CHAUFFANT</t>
  </si>
  <si>
    <t>D357</t>
  </si>
  <si>
    <t>Complexe d'étanchéité avec isolation sur dalle béton comprenant la reconstitution du pare vapeuravec un paradiène, une isolation thermique polyuréthane de 60mm d'épaisseur (R:2,40)</t>
  </si>
  <si>
    <t>167.83 m²</t>
  </si>
  <si>
    <t>Rue de la Madeleine</t>
  </si>
  <si>
    <t>VERNON</t>
  </si>
  <si>
    <t>JOLY ETANCHEITE</t>
  </si>
  <si>
    <t>REFECTION ETANCHEITE AVEC ISOLATION THERMIQUE</t>
  </si>
  <si>
    <t>D356</t>
  </si>
  <si>
    <t>Chape élastomère, équerre de renfort</t>
  </si>
  <si>
    <t>Le Kon Tiki</t>
  </si>
  <si>
    <t>BOURGOIN JALLIEU</t>
  </si>
  <si>
    <t>CHANGEMENT ETANCHEITE</t>
  </si>
  <si>
    <t>D355</t>
  </si>
  <si>
    <t>isolation sur 37m² avec laine de verre (R :2,3) et pose de BA 13</t>
  </si>
  <si>
    <t>37m²</t>
  </si>
  <si>
    <t>Rue Ernest Renan</t>
  </si>
  <si>
    <t>SEVRES</t>
  </si>
  <si>
    <t>ESPM92</t>
  </si>
  <si>
    <t>AUTRE</t>
  </si>
  <si>
    <t>TRAVAUX ISOLATION PARTICULIER</t>
  </si>
  <si>
    <t>D354 A</t>
  </si>
  <si>
    <t>Plomberie / isolation sur 37m² avec laine de verre (R :2,3) et pose de BA 13</t>
  </si>
  <si>
    <t>MODIFICATION PLOMBERIE</t>
  </si>
  <si>
    <t>D354</t>
  </si>
  <si>
    <t>Différents types de vantaux PVC DV</t>
  </si>
  <si>
    <t>EASY FERMETURES</t>
  </si>
  <si>
    <t>MENUISERIES</t>
  </si>
  <si>
    <t>D353</t>
  </si>
  <si>
    <t>Isolation polyuréthane épaisseur 10cm</t>
  </si>
  <si>
    <t>SLAMM BERGEROUX</t>
  </si>
  <si>
    <t>REFECTION ETANCHEITE TOITURE</t>
  </si>
  <si>
    <t>D352</t>
  </si>
  <si>
    <t>Surpresseur à variation de vitesse GRUNDFOS TYPE MULTI-E</t>
  </si>
  <si>
    <t>Rue d'Arcueil</t>
  </si>
  <si>
    <t>GESTEN</t>
  </si>
  <si>
    <t>REMPLACEMENT SURPRESSEUR</t>
  </si>
  <si>
    <t>D351</t>
  </si>
  <si>
    <t>Fourniture et pose du mitigeur</t>
  </si>
  <si>
    <t xml:space="preserve">H3
</t>
  </si>
  <si>
    <t>Résidence du port</t>
  </si>
  <si>
    <t>CAP D'AGDE</t>
  </si>
  <si>
    <t>PAGES</t>
  </si>
  <si>
    <t>MITIGEUR ECS</t>
  </si>
  <si>
    <t>D350</t>
  </si>
  <si>
    <t>chaudière viessman vitrocrossal 200 186kW</t>
  </si>
  <si>
    <t>2 quai de la Trireme</t>
  </si>
  <si>
    <t>REMPLACEMENT CHAUDIERE</t>
  </si>
  <si>
    <t>D349</t>
  </si>
  <si>
    <t>2 ballons production ECS (1500L et 500L ) et chaudière viessman vitrocrossal 200 186kW</t>
  </si>
  <si>
    <t>REMPLACEMENT CHAUDIERE ET PRODUCTION ECS</t>
  </si>
  <si>
    <t>D348</t>
  </si>
  <si>
    <t>Option 1 : sécurisation toiture pr entretien de matériels (clim,vmc,paraboles...) Option 2 : Travaux de réfection étanchéité sans isolation toiture terrasse inaccessible de la chaufferie sur 130m²</t>
  </si>
  <si>
    <t>130 m²</t>
  </si>
  <si>
    <t>Résidence La Crau</t>
  </si>
  <si>
    <t>SAINT ANDIOL</t>
  </si>
  <si>
    <t>4 400</t>
  </si>
  <si>
    <t>D347</t>
  </si>
  <si>
    <t>Mousse polyuréthane epaisseur 104mm avec R=4,50 m²K/W</t>
  </si>
  <si>
    <t>1600 m²</t>
  </si>
  <si>
    <t>REFECTION ETANCHEITE ISOLATION TOITURE TERRASSE</t>
  </si>
  <si>
    <t>D346</t>
  </si>
  <si>
    <t>rue de l'étoile</t>
  </si>
  <si>
    <t>THERMO FIOUL</t>
  </si>
  <si>
    <t>PIED DE COLONNE ET DESEMBOUAGE</t>
  </si>
  <si>
    <t>D345 A</t>
  </si>
  <si>
    <t>RENDAMAX R603 237 kW</t>
  </si>
  <si>
    <t>D345</t>
  </si>
  <si>
    <t>Mousse ployuréthane d'épaisseur 110mm</t>
  </si>
  <si>
    <t>437 m²</t>
  </si>
  <si>
    <t>3 315</t>
  </si>
  <si>
    <t>SOPREMA</t>
  </si>
  <si>
    <t>REFECTION TOITURE TERRASSE</t>
  </si>
  <si>
    <t>D344</t>
  </si>
  <si>
    <t>Ouate de cellulose 273mm après tassement R=7</t>
  </si>
  <si>
    <t>135 m²</t>
  </si>
  <si>
    <t>Rue Irma Moreau</t>
  </si>
  <si>
    <t>AIX EN PROVENCE</t>
  </si>
  <si>
    <t>GDI ISOLATION</t>
  </si>
  <si>
    <t>ISOLATION DES COMBLES</t>
  </si>
  <si>
    <t>D343</t>
  </si>
  <si>
    <t>Rue frédéric Passy</t>
  </si>
  <si>
    <t>VILLEURBANNE</t>
  </si>
  <si>
    <t>3 005</t>
  </si>
  <si>
    <t>RAVALEMENT DE FACADES</t>
  </si>
  <si>
    <t>D341</t>
  </si>
  <si>
    <t>Boulevard Lundy</t>
  </si>
  <si>
    <t>REIMS</t>
  </si>
  <si>
    <t>MISSENARD</t>
  </si>
  <si>
    <t>INTEGRATION BY PASS RECUPERATEUR DANS BOUCLE DE REGULATION</t>
  </si>
  <si>
    <t>D339</t>
  </si>
  <si>
    <t>Isolene 345mm R=7,5</t>
  </si>
  <si>
    <t>226m²</t>
  </si>
  <si>
    <t>Avenue Lacassagne</t>
  </si>
  <si>
    <t>2 100</t>
  </si>
  <si>
    <t>RIBEIRO ISOLATION</t>
  </si>
  <si>
    <t>ISOLATION COMPLE PAR SOUFFLAGE LDV</t>
  </si>
  <si>
    <t>D338</t>
  </si>
  <si>
    <t>Mousse polystyèrene expansé 150mm d'épaisseur</t>
  </si>
  <si>
    <t>Place du président Kennedy</t>
  </si>
  <si>
    <t>VANVES</t>
  </si>
  <si>
    <t>4 512</t>
  </si>
  <si>
    <t>HARMONIE</t>
  </si>
  <si>
    <t>TRAVAUX RAVALEMENT ISOLATION THERMIQUE</t>
  </si>
  <si>
    <t>D337</t>
  </si>
  <si>
    <t>Filtre magnétique DN40 , 3 poches de filtration</t>
  </si>
  <si>
    <t>rue Lecourbe</t>
  </si>
  <si>
    <t>FULGONI</t>
  </si>
  <si>
    <t>DESEMBOUAGE AVEC FILTRE CLARIFICATEUR ET CONTRAT</t>
  </si>
  <si>
    <t>D336</t>
  </si>
  <si>
    <t>Filmogène : pompe doseuse, bidons, bac de dosage</t>
  </si>
  <si>
    <t>MISE EN PLACE TRAITEMENT FILMOGENE ET ADOUCISSEUR</t>
  </si>
  <si>
    <t>D335</t>
  </si>
  <si>
    <t>Rue Lecourbe</t>
  </si>
  <si>
    <t>NETTOYAGE ET DESINFECTION BALLONS ECS</t>
  </si>
  <si>
    <t>D334</t>
  </si>
  <si>
    <t>Fourniture pour armoire électrique</t>
  </si>
  <si>
    <t>RENOVATION ELECTRIQUE CHAUFFERIE</t>
  </si>
  <si>
    <t>D333</t>
  </si>
  <si>
    <t>epaisseur 30mm</t>
  </si>
  <si>
    <t>REPRISE CALORIFUGE</t>
  </si>
  <si>
    <t>D332</t>
  </si>
  <si>
    <t>Chaudière 90kW</t>
  </si>
  <si>
    <t>rue Marie Benoist</t>
  </si>
  <si>
    <t>BATI CONSEIL</t>
  </si>
  <si>
    <t>D331</t>
  </si>
  <si>
    <t>Rénovation complète de la chaufferie</t>
  </si>
  <si>
    <t>Saint Eloi IV - rUE DU COLONEL Rozannoff</t>
  </si>
  <si>
    <t>IDEX</t>
  </si>
  <si>
    <t>RENOVATION SOUS STATION ET CONTRAT</t>
  </si>
  <si>
    <t>D329</t>
  </si>
  <si>
    <t>SOFRATHERM</t>
  </si>
  <si>
    <t>RENOVATION SOUS STATION</t>
  </si>
  <si>
    <t>D328</t>
  </si>
  <si>
    <t>D327</t>
  </si>
  <si>
    <t>Vitocrossal 100 ( gaz condensation ) avec régulation vitronic 200</t>
  </si>
  <si>
    <t>VIESSMANN</t>
  </si>
  <si>
    <t>D326</t>
  </si>
  <si>
    <t>Nettoyage gravillons, vérification étanchéité</t>
  </si>
  <si>
    <t>740m²</t>
  </si>
  <si>
    <t>Les vitarelles</t>
  </si>
  <si>
    <t>LESPINASSE</t>
  </si>
  <si>
    <t>EG BAT</t>
  </si>
  <si>
    <t>ENTRETIEN TOITURE TERRASE</t>
  </si>
  <si>
    <t>D325</t>
  </si>
  <si>
    <t>Pose couverture en panneau sandwich ep 30mm polyuréthane Type JIROOF</t>
  </si>
  <si>
    <t>816 m²</t>
  </si>
  <si>
    <t>CASTEL ET FROMAGET</t>
  </si>
  <si>
    <t>TRAVAUX DESAMIANTAGE ET COUVERTURE</t>
  </si>
  <si>
    <t>D324</t>
  </si>
  <si>
    <t>ISOVER soufflage isolène 4 R= 7 m².K/W par soufflage</t>
  </si>
  <si>
    <t>198 m²</t>
  </si>
  <si>
    <t>VALIDEM</t>
  </si>
  <si>
    <t>ISOLATION DES COMBLES BATIMENTS ABCD</t>
  </si>
  <si>
    <t>D323</t>
  </si>
  <si>
    <t>Le boileau duquesne - 32 rue bouleau</t>
  </si>
  <si>
    <t>3 300</t>
  </si>
  <si>
    <t>CHAMPAGNE FACADE</t>
  </si>
  <si>
    <t>D322</t>
  </si>
  <si>
    <t>RENOVATION CHAUFFERIE + CONTRAT</t>
  </si>
  <si>
    <t>D321</t>
  </si>
  <si>
    <t>isoation thermique ISOVER IBR 40 d'épaisseur 240mm R:6</t>
  </si>
  <si>
    <t>BOULEVARD DE MOMONTRENCY</t>
  </si>
  <si>
    <t>2 184</t>
  </si>
  <si>
    <t>LE MEHAUTE</t>
  </si>
  <si>
    <t>TRAVAUX REFECTION TOITURE ZINC</t>
  </si>
  <si>
    <t>D320</t>
  </si>
  <si>
    <t>mousse polyuréthane 110mm</t>
  </si>
  <si>
    <t>ACR ETANCHEITE</t>
  </si>
  <si>
    <t>REFECTION ETANCHEITE R+5 R+6 R+7</t>
  </si>
  <si>
    <t>D318</t>
  </si>
  <si>
    <t>Pas de devis détaillé</t>
  </si>
  <si>
    <t>CURIETTE QUERTINMONT</t>
  </si>
  <si>
    <t>LOT maçonnerie, fourniture et pose de pierre</t>
  </si>
  <si>
    <t>MBP</t>
  </si>
  <si>
    <t>Mise en place d'un cheneau en zinc 80/100</t>
  </si>
  <si>
    <t>REFECTION COMPLETE CHENEAU PLOMB PAR UN CHENEAU ZINC</t>
  </si>
  <si>
    <t>fourniture chaudiere CONDENSINOX 80</t>
  </si>
  <si>
    <t>le forum</t>
  </si>
  <si>
    <t>CHAMBERY</t>
  </si>
  <si>
    <t>D317</t>
  </si>
  <si>
    <t>Remplacement par des spots LED</t>
  </si>
  <si>
    <t>LE JARDIN DU LYS</t>
  </si>
  <si>
    <t>FONTAINEBLEAU</t>
  </si>
  <si>
    <t>RS ELEC</t>
  </si>
  <si>
    <t>REMPLACEMENT LUMINAIRES</t>
  </si>
  <si>
    <t>D316</t>
  </si>
  <si>
    <t>Sergic Lille - RES Les marronniers Avenue Jean Jaures</t>
  </si>
  <si>
    <t>RONCHIN</t>
  </si>
  <si>
    <t>DX</t>
  </si>
  <si>
    <t>BOUTON POUSSOIR DETECTEUR MINUTERIE ETC</t>
  </si>
  <si>
    <t>D297</t>
  </si>
  <si>
    <t>Pose de 25 hublots</t>
  </si>
  <si>
    <t>INSTALLATION HUBLOT LED</t>
  </si>
  <si>
    <t>fourniture et pose d'une isolation en polyuréthane d'épaisseur 40mm</t>
  </si>
  <si>
    <t>Résidence duvant</t>
  </si>
  <si>
    <t>VALENCIENNES</t>
  </si>
  <si>
    <t>SOPRASSISTANCE</t>
  </si>
  <si>
    <t>D315</t>
  </si>
  <si>
    <t>PARKING RESIDENCE DUVANT</t>
  </si>
  <si>
    <t>4 225</t>
  </si>
  <si>
    <t>SMAC</t>
  </si>
  <si>
    <t>ETANCHEITE PARKING</t>
  </si>
  <si>
    <t>D314</t>
  </si>
  <si>
    <t>ISOLATION LAINE DE ROCHE 60MM</t>
  </si>
  <si>
    <t>Rue Saint Jean</t>
  </si>
  <si>
    <t>REFECTION ETANCHEITE TERRASSE</t>
  </si>
  <si>
    <t>D313</t>
  </si>
  <si>
    <t>Refection de l'étanchéité au R+6</t>
  </si>
  <si>
    <t>ETANCHEITE ASSISTANCE</t>
  </si>
  <si>
    <t>D312</t>
  </si>
  <si>
    <t>Refection de l'étanchéité au R+3 AVEC ISOLATION EN OPTION</t>
  </si>
  <si>
    <t>D311</t>
  </si>
  <si>
    <t>Isolation laine de verre de 250mm</t>
  </si>
  <si>
    <t>Rue jacques perdrix</t>
  </si>
  <si>
    <t>2 455</t>
  </si>
  <si>
    <t>DEGARDIN</t>
  </si>
  <si>
    <t>COUVERTURE ISOLATION</t>
  </si>
  <si>
    <t>D310</t>
  </si>
  <si>
    <t>fourniture et pose d'une isolation mousse polyuréthane 100mm</t>
  </si>
  <si>
    <t>LE VAUGELA</t>
  </si>
  <si>
    <t>BOURG SAINT MAURICE</t>
  </si>
  <si>
    <t>3 750</t>
  </si>
  <si>
    <t>ISOLATION ETANCHEITE 73</t>
  </si>
  <si>
    <t>ISOLATION TOITURE TERRASSE</t>
  </si>
  <si>
    <t>D309</t>
  </si>
  <si>
    <t>Fourniture et pose d'une mousse polyuréthane autopro 140 fixé mécaniquement avec rondelles et chevilles à frapper</t>
  </si>
  <si>
    <t>les roches rouges</t>
  </si>
  <si>
    <t>TIGNES</t>
  </si>
  <si>
    <t>ISOLATION ETANCHEITE</t>
  </si>
  <si>
    <t>D308</t>
  </si>
  <si>
    <t>LAMBRIS ET MISE EN PLACE DE BANDEAUX</t>
  </si>
  <si>
    <t>Résidence Odalys</t>
  </si>
  <si>
    <t>HOURTIN</t>
  </si>
  <si>
    <t>GERAUBOIS</t>
  </si>
  <si>
    <t>AVANT TOIT PVC</t>
  </si>
  <si>
    <t>D307</t>
  </si>
  <si>
    <t>Mise en place d'une couverture</t>
  </si>
  <si>
    <t>COUVERTURE</t>
  </si>
  <si>
    <t>D306</t>
  </si>
  <si>
    <t>Est-ce que le prix comprend la pose ? prix TTC uniquement</t>
  </si>
  <si>
    <t>Rue de la Coussaye</t>
  </si>
  <si>
    <t>ENGHEIN LES BAINS</t>
  </si>
  <si>
    <t>1 564</t>
  </si>
  <si>
    <t>ASTEN</t>
  </si>
  <si>
    <t>ISOLATION</t>
  </si>
  <si>
    <t>D305</t>
  </si>
  <si>
    <t>Avenue du général leclerc</t>
  </si>
  <si>
    <t>VIROFLAY</t>
  </si>
  <si>
    <t>4 378</t>
  </si>
  <si>
    <t>COUVERTEX</t>
  </si>
  <si>
    <t>REFECTION ETANCHEITE</t>
  </si>
  <si>
    <t>D304</t>
  </si>
  <si>
    <t>Rénovation chaufferie avec fournitures de 2 chaudières 230kW - Pas de prix TTC</t>
  </si>
  <si>
    <t>STATE</t>
  </si>
  <si>
    <t>RENOVATION CHAUFFERIE AVEC PASSAGE AU GAZ</t>
  </si>
  <si>
    <t>D303</t>
  </si>
  <si>
    <t>Rénovation complète de lz chaufferie avec pose d'une chaudière acier à condensation</t>
  </si>
  <si>
    <t>Saint remy</t>
  </si>
  <si>
    <t>MQB</t>
  </si>
  <si>
    <t>D302</t>
  </si>
  <si>
    <t>Fourniture et pose d'un isolant polyuréthane de 40mm d'épaisseur</t>
  </si>
  <si>
    <t>rue bertrand de mun</t>
  </si>
  <si>
    <t>2 274</t>
  </si>
  <si>
    <t>WAGNER</t>
  </si>
  <si>
    <t>D301</t>
  </si>
  <si>
    <t>Rénovation complete de la chaufferie</t>
  </si>
  <si>
    <t>RENOVATION DE CHAUFFERIE</t>
  </si>
  <si>
    <t>D300</t>
  </si>
  <si>
    <t>Panneaux de mousse ployuréthane à parement alu collé d'péaisseur 110mm R:4,75</t>
  </si>
  <si>
    <t>REFECTION TERRASSE</t>
  </si>
  <si>
    <t>D299</t>
  </si>
  <si>
    <t>devis pas entier</t>
  </si>
  <si>
    <t>WATTIGNIES</t>
  </si>
  <si>
    <t>4 369</t>
  </si>
  <si>
    <t>SMF</t>
  </si>
  <si>
    <t>CREATION FACADE ET PORTE</t>
  </si>
  <si>
    <t>D298</t>
  </si>
  <si>
    <t>iSOLANT MOUSSE plolyuréthane 80mm d'épaisseur</t>
  </si>
  <si>
    <t>Rue anatole france</t>
  </si>
  <si>
    <t>4 323</t>
  </si>
  <si>
    <t>SMAC ACIEROID</t>
  </si>
  <si>
    <t>REFECTION SOLARIUM</t>
  </si>
  <si>
    <t>D296</t>
  </si>
  <si>
    <t>Porte avec controle d'accès électronique</t>
  </si>
  <si>
    <t>REMPLACEMENT PORTE D'ACCES</t>
  </si>
  <si>
    <t>D295</t>
  </si>
  <si>
    <t>isolant de type EUROTHANE ep 120mm</t>
  </si>
  <si>
    <t>Boulevard thierry sabine</t>
  </si>
  <si>
    <t>LE TOUQUET</t>
  </si>
  <si>
    <t>2 255</t>
  </si>
  <si>
    <t>OPALE VALORISATION</t>
  </si>
  <si>
    <t>REFECTION ETANCHEITE TERRASSE INACCESSIBLE</t>
  </si>
  <si>
    <t>D294</t>
  </si>
  <si>
    <t>RUE DE LA PLACE</t>
  </si>
  <si>
    <t>IRL</t>
  </si>
  <si>
    <t>RAVALEMENT FACADE</t>
  </si>
  <si>
    <t>D293</t>
  </si>
  <si>
    <t>Terrasses du 2ème et 3ème étage</t>
  </si>
  <si>
    <t>1 587</t>
  </si>
  <si>
    <t>PEINTURE ET ETANCHEITE DES BALCONS</t>
  </si>
  <si>
    <t>D292</t>
  </si>
  <si>
    <t>Avenue du château</t>
  </si>
  <si>
    <t>SAPE</t>
  </si>
  <si>
    <t>RAVALEMENT DE FACADE</t>
  </si>
  <si>
    <t>D291</t>
  </si>
  <si>
    <t>D290</t>
  </si>
  <si>
    <t>Pas de montant TTC</t>
  </si>
  <si>
    <t>Rue de Flandre</t>
  </si>
  <si>
    <t>LA MADELEINE</t>
  </si>
  <si>
    <t>4 928</t>
  </si>
  <si>
    <t>VAES</t>
  </si>
  <si>
    <t>D289</t>
  </si>
  <si>
    <t>Isolant polyuréthane epaisseur 80mm</t>
  </si>
  <si>
    <t>8 Square Gutenberg</t>
  </si>
  <si>
    <t>EVRY</t>
  </si>
  <si>
    <t>3 343</t>
  </si>
  <si>
    <t>ETI</t>
  </si>
  <si>
    <t>D287</t>
  </si>
  <si>
    <t>Panneaux de mousse polyuréthane à parement alu R:4,50 collé au support par colle à froid type Coltack</t>
  </si>
  <si>
    <t>Boulevard Faidherbe</t>
  </si>
  <si>
    <t>CAMBRAI</t>
  </si>
  <si>
    <t>3 058</t>
  </si>
  <si>
    <t>D286</t>
  </si>
  <si>
    <t>Pas de descirption de l'isolant posé sur 466m²</t>
  </si>
  <si>
    <t>ETS ROUSSEAU</t>
  </si>
  <si>
    <t>REFECTION ETANCHEITE TOITUTRE INACCESSIBLE</t>
  </si>
  <si>
    <t>D285</t>
  </si>
  <si>
    <t>Compris avec la MO</t>
  </si>
  <si>
    <t>Avenue Gambetta</t>
  </si>
  <si>
    <t>ANNECY</t>
  </si>
  <si>
    <t>REMPLACEMENT BRULEUR</t>
  </si>
  <si>
    <t>D284</t>
  </si>
  <si>
    <t>Soufflage laine de verre ISOLENE 4 epaisseur 345mm R:7,5</t>
  </si>
  <si>
    <t>ISOLATION THERMIQUE EN COMBLE PAR SOUFFLAGE</t>
  </si>
  <si>
    <t>D283</t>
  </si>
  <si>
    <t>Rue commandant charcot</t>
  </si>
  <si>
    <t>3 800</t>
  </si>
  <si>
    <t>FOREZIENNE ETANCHEITE</t>
  </si>
  <si>
    <t>REFECTION ETANCHEITE TOITURE TERRASSE</t>
  </si>
  <si>
    <t>D282 Bis</t>
  </si>
  <si>
    <t>Pose isolant thermique mousse ployuréthane 80mm d'épaisseur fixé par colle</t>
  </si>
  <si>
    <t>D282</t>
  </si>
  <si>
    <t>Rue Boileau</t>
  </si>
  <si>
    <t>REFECTION FACADE</t>
  </si>
  <si>
    <t>D280</t>
  </si>
  <si>
    <t>pAS DE PRIX</t>
  </si>
  <si>
    <t>Avenue Victor Hugo</t>
  </si>
  <si>
    <t>DUBOIS PAGNON</t>
  </si>
  <si>
    <t>MACONNERIE PEINTURE</t>
  </si>
  <si>
    <t>D279</t>
  </si>
  <si>
    <t>ETANCHEITE TERRASSE</t>
  </si>
  <si>
    <t>D278</t>
  </si>
  <si>
    <t>Isolation thermique posée par EAC de panneaux polyuréthane de 50mm d'épaisseur</t>
  </si>
  <si>
    <t>Rue Marcel Lamour</t>
  </si>
  <si>
    <t>GENNEVILLIERS</t>
  </si>
  <si>
    <t>3 565</t>
  </si>
  <si>
    <t>GAILLARD ET CIE</t>
  </si>
  <si>
    <t>D277</t>
  </si>
  <si>
    <t>Pose d'étanchéité sur 316m² Armalu soude</t>
  </si>
  <si>
    <t>Les oreades</t>
  </si>
  <si>
    <t>COMBLOUX</t>
  </si>
  <si>
    <t>MG COUVERTURE</t>
  </si>
  <si>
    <t>REFECTION TOITURE</t>
  </si>
  <si>
    <t>D276</t>
  </si>
  <si>
    <t>Isolation posée par colle, panneaux de polyuréthane de 0,08m d'épaisseur</t>
  </si>
  <si>
    <t>24 Rue de l'Amiral Hamelin</t>
  </si>
  <si>
    <t>2 112</t>
  </si>
  <si>
    <t>LUTECE ETANCHEITE</t>
  </si>
  <si>
    <t>D275</t>
  </si>
  <si>
    <t>Fenetres DV 4/20/4 ITR + GAZ et Uw: 1,2</t>
  </si>
  <si>
    <t>Rue desnouettes</t>
  </si>
  <si>
    <t>ART ET FENETRES</t>
  </si>
  <si>
    <t>REMPLACEMENT FENETRE PAR DV 4/20/4 ITR</t>
  </si>
  <si>
    <t>D274</t>
  </si>
  <si>
    <t>Fourniture et pose longueur de cuivre en couronne diamètre 16</t>
  </si>
  <si>
    <t>32 Avenue Georges V</t>
  </si>
  <si>
    <t>CREATION ALIMENTATION EAU FROIDE</t>
  </si>
  <si>
    <t>D273</t>
  </si>
  <si>
    <t>Fourniture et pose d'une vanne d'isolement 1/4 tour BS SFERACO NF ACS DN40 et d'une vanne d'isolement et de réglage TA</t>
  </si>
  <si>
    <t>REMPLACEMENT VANNES ISOLEMENT</t>
  </si>
  <si>
    <t>Vidange, fourniture et pose vanne isolement et création du piquage avec mise en place d'une vanne de chasse DN20</t>
  </si>
  <si>
    <t>REMPLACEMENT VANNE ISOLEMENT PIED DE COLONNE ECS ET CREATION PIQUAGE AVEC VANNE DE CHASSE</t>
  </si>
  <si>
    <t>REMPLACEMENT DE DEUX SONDES APPLIQUES RIELLO</t>
  </si>
  <si>
    <t>Isolation des colonnes et vidange en chaufferie, réparation raccord laiton via jointement</t>
  </si>
  <si>
    <t>VIDANGE ET ISOLATION DES COLONNES</t>
  </si>
  <si>
    <t>Fourniture vitrag isolant 4/12/4 PVC et 6/12/6 pour les grands</t>
  </si>
  <si>
    <t>Rue des grands près</t>
  </si>
  <si>
    <t>MOUTIERS</t>
  </si>
  <si>
    <t>GROLLA</t>
  </si>
  <si>
    <t>POSE VITRAGE ISOLANT</t>
  </si>
  <si>
    <t>D272</t>
  </si>
  <si>
    <t>Fourniture isolant sto panneau poly</t>
  </si>
  <si>
    <t>56 rue basse de la gare</t>
  </si>
  <si>
    <t>1 050</t>
  </si>
  <si>
    <t>ARS 2000</t>
  </si>
  <si>
    <t>ISOLATION DES FACADES PEINTURES EXT</t>
  </si>
  <si>
    <t>D271</t>
  </si>
  <si>
    <t>LES JARDINS DE VILLEURBANNE</t>
  </si>
  <si>
    <t>MISE EN PLACE GTB</t>
  </si>
  <si>
    <t>D270</t>
  </si>
  <si>
    <t>Résidence Beau soleil</t>
  </si>
  <si>
    <t>2 081</t>
  </si>
  <si>
    <t>DQE</t>
  </si>
  <si>
    <t>ETANCHEITE TOITURE TERRASSE</t>
  </si>
  <si>
    <t>D269</t>
  </si>
  <si>
    <t>La Lisière du Golf</t>
  </si>
  <si>
    <t>RUEIL</t>
  </si>
  <si>
    <t>CRAM</t>
  </si>
  <si>
    <t>REMPLACEMENT VANNES SUR CANALISATIONS</t>
  </si>
  <si>
    <t>D268</t>
  </si>
  <si>
    <t>REMPLACEMENT POMPE DOSEUSE</t>
  </si>
  <si>
    <t>D267</t>
  </si>
  <si>
    <t>POMPE LRL 406-12</t>
  </si>
  <si>
    <t>REMPLACEMENT POMPE DE RECYCLAGE</t>
  </si>
  <si>
    <t>D266</t>
  </si>
  <si>
    <t>POMPE LRL</t>
  </si>
  <si>
    <t>D264</t>
  </si>
  <si>
    <t>REMPLACEMENT DILATO</t>
  </si>
  <si>
    <t>D263</t>
  </si>
  <si>
    <t>144kg de filmogène</t>
  </si>
  <si>
    <t>FILMOGENE</t>
  </si>
  <si>
    <t>D262</t>
  </si>
  <si>
    <t>Mousse polyuréthane 10mm</t>
  </si>
  <si>
    <t>Rue Edouard LOckroy</t>
  </si>
  <si>
    <t>5 027</t>
  </si>
  <si>
    <t>NOVEBAT</t>
  </si>
  <si>
    <t>D261</t>
  </si>
  <si>
    <t>Rue de Liège</t>
  </si>
  <si>
    <t>SARL JOSE CAROLINA</t>
  </si>
  <si>
    <t>TRAVAUX ELECTRICITE</t>
  </si>
  <si>
    <t>D260</t>
  </si>
  <si>
    <t>Pose de 6 vannes d'isolement</t>
  </si>
  <si>
    <t>RUE BROUSSAIS</t>
  </si>
  <si>
    <t>DT</t>
  </si>
  <si>
    <t>EQUIPEMENT DES NOURRICES ET NETTOYAGE DES SERPENTINS DES APPARTEMENTS</t>
  </si>
  <si>
    <t>D258</t>
  </si>
  <si>
    <t>REMPLACEMENT VANNES ET TUYAUTERIE EN CHAUFFERIE</t>
  </si>
  <si>
    <t>D257</t>
  </si>
  <si>
    <t>Mousse polyuréthane de 12cm R: 5.2</t>
  </si>
  <si>
    <t>ITEC</t>
  </si>
  <si>
    <t>D256</t>
  </si>
  <si>
    <t>Mousee plyuréthane 6cm</t>
  </si>
  <si>
    <t>Rue des Landes</t>
  </si>
  <si>
    <t>CHATOU</t>
  </si>
  <si>
    <t>MANSO ETANCHEITE</t>
  </si>
  <si>
    <t>D255</t>
  </si>
  <si>
    <t>dOUBLAGE DEMI sTILL ET DOUBLAGE PLACO MUR DE 12+10 thd</t>
  </si>
  <si>
    <t>BRB</t>
  </si>
  <si>
    <t>ISOLATION CELLIER</t>
  </si>
  <si>
    <t>D254</t>
  </si>
  <si>
    <t>Double vitrage 4/16/4</t>
  </si>
  <si>
    <t>MILFEN</t>
  </si>
  <si>
    <t>FENETRES PVC</t>
  </si>
  <si>
    <t>D253</t>
  </si>
  <si>
    <t>Mousse polyuréthane de 4cm avec K=0.625</t>
  </si>
  <si>
    <t>Rue Lavoisier</t>
  </si>
  <si>
    <t>BOIS COLOMBES</t>
  </si>
  <si>
    <t>D252</t>
  </si>
  <si>
    <t>Rue Jean Jaures</t>
  </si>
  <si>
    <t>1 073</t>
  </si>
  <si>
    <t>COULON</t>
  </si>
  <si>
    <t>TRAVAUX DE RAVALEMENT</t>
  </si>
  <si>
    <t>D251</t>
  </si>
  <si>
    <t>Isolation mousse polyuréthane 80mm R= 3.40</t>
  </si>
  <si>
    <t>Rue Alexandre Bickart</t>
  </si>
  <si>
    <t>CHELLES</t>
  </si>
  <si>
    <t>10 864</t>
  </si>
  <si>
    <t>RENOVETANCHE</t>
  </si>
  <si>
    <t>D250</t>
  </si>
  <si>
    <t>D249</t>
  </si>
  <si>
    <t>2 techniciens sur 2j et demi</t>
  </si>
  <si>
    <t>Rue de Vaugirard</t>
  </si>
  <si>
    <t>AB3D</t>
  </si>
  <si>
    <t>NETTOYAGE BOUCHE</t>
  </si>
  <si>
    <t>D248</t>
  </si>
  <si>
    <t>Bouche dimetre 125</t>
  </si>
  <si>
    <t>REMPLACEMENT BOUCHE VMC</t>
  </si>
  <si>
    <t>D247</t>
  </si>
  <si>
    <t>AVENUE PONIATOWSKI</t>
  </si>
  <si>
    <t>MAISON LAFITTE</t>
  </si>
  <si>
    <t>RMBN</t>
  </si>
  <si>
    <t>TRAVAUX SUR LES TERRASSES DES 2 BATIMENTS</t>
  </si>
  <si>
    <t>D246</t>
  </si>
  <si>
    <t>GAGNEREAUD</t>
  </si>
  <si>
    <t>REPRISE AFFAISSEMENTS ET REMISE EN ETAT DE L'ASSAINISSEMENT</t>
  </si>
  <si>
    <t>D245</t>
  </si>
  <si>
    <t>CONTRAT ENTRETIEN TOITURE TERRASSE</t>
  </si>
  <si>
    <t>D244</t>
  </si>
  <si>
    <t>COFATHEC</t>
  </si>
  <si>
    <t>CREATION COLONNE</t>
  </si>
  <si>
    <t>MACONNERIE GENERALE</t>
  </si>
  <si>
    <t>TERRASSER TRANCHEEE DANS LE VIDE</t>
  </si>
  <si>
    <t>Rue de la madeleine</t>
  </si>
  <si>
    <t>REPARATION CANALISATION ASSAINISSEMENT</t>
  </si>
  <si>
    <t>D243</t>
  </si>
  <si>
    <t>Résidence saint dominique - RUE DE LA MADELEINE</t>
  </si>
  <si>
    <t>REFECTION ETANCHEITE LOCAL POUBELLE</t>
  </si>
  <si>
    <t>D242</t>
  </si>
  <si>
    <t>Polyuréthane verre de 60mm R:2,40</t>
  </si>
  <si>
    <t>D240</t>
  </si>
  <si>
    <t>D239</t>
  </si>
  <si>
    <t>2 chaudières VITOCROSSAL 95 à 285 kW</t>
  </si>
  <si>
    <t>Rue de Gournay</t>
  </si>
  <si>
    <t>CORBEIL ESSONNES</t>
  </si>
  <si>
    <t>D238</t>
  </si>
  <si>
    <t>Chaudière 302kW</t>
  </si>
  <si>
    <t>REFONTE DE LA CHAUFFERIE</t>
  </si>
  <si>
    <t>D237</t>
  </si>
  <si>
    <t>RENOVATION CHAUFFERIE GAZ</t>
  </si>
  <si>
    <t>D236</t>
  </si>
  <si>
    <t>ISOLEMENT CHAUFFERIE ET VIDANGE</t>
  </si>
  <si>
    <t>Place du moulin à vent</t>
  </si>
  <si>
    <t>RIS ORANGIS</t>
  </si>
  <si>
    <t>ISOLEMENT DE LA CHAUFFERIE</t>
  </si>
  <si>
    <t>D235</t>
  </si>
  <si>
    <t>TRAVAUX ETANCHEITE TOITURE TERRASSE</t>
  </si>
  <si>
    <t>chaudière à condensation 270kW</t>
  </si>
  <si>
    <t>MORAND</t>
  </si>
  <si>
    <t>CHANGEMENT DE CHAUDIERE</t>
  </si>
  <si>
    <t>Façade avant et façade arrière</t>
  </si>
  <si>
    <t>Avenue du port royal</t>
  </si>
  <si>
    <t>CACHAN</t>
  </si>
  <si>
    <t>4 789</t>
  </si>
  <si>
    <t>SOPRIBAT</t>
  </si>
  <si>
    <t>D234</t>
  </si>
  <si>
    <t>Servo moteur SQS 35,03</t>
  </si>
  <si>
    <t>Avenue du président franklin</t>
  </si>
  <si>
    <t>SCEAUX</t>
  </si>
  <si>
    <t>AMITEF</t>
  </si>
  <si>
    <t>REMPLACEMENT SERVO MOTEUR</t>
  </si>
  <si>
    <t>D233</t>
  </si>
  <si>
    <t>Petis travaux ( eclairage et robinets)</t>
  </si>
  <si>
    <t>BENTO LOPES RENOVATION</t>
  </si>
  <si>
    <t>PETITS TRAVAUX</t>
  </si>
  <si>
    <t>pompe mono bloc NEC-2-M-25 mono 230V</t>
  </si>
  <si>
    <t>3 113</t>
  </si>
  <si>
    <t>6cm de mousse polyuréthane</t>
  </si>
  <si>
    <t>Avenue Franklin Roosevelt</t>
  </si>
  <si>
    <t>A.MAIGNE</t>
  </si>
  <si>
    <t>TRAVAUX ETANCHEITE TERRASSE</t>
  </si>
  <si>
    <t>D232</t>
  </si>
  <si>
    <t>BRULEUR ALLUMAGE QSZI</t>
  </si>
  <si>
    <t>Rue de la Vilette</t>
  </si>
  <si>
    <t>3 803</t>
  </si>
  <si>
    <t>REMPLACEMENT BRULEUR ALLUMAGE SUR LA CHAUDIERE</t>
  </si>
  <si>
    <t>D231</t>
  </si>
  <si>
    <t>Remplacement d'une colonne de chauffage</t>
  </si>
  <si>
    <t>REMPLACEMENTCOLONNE CHAUFFAGE</t>
  </si>
  <si>
    <t>D230</t>
  </si>
  <si>
    <t>Remplacement dans différents appartements de la copro</t>
  </si>
  <si>
    <t>RESIDENCE SAINT JEAN</t>
  </si>
  <si>
    <t>SAINT MAX</t>
  </si>
  <si>
    <t>3 825</t>
  </si>
  <si>
    <t>REMPLACEMENT ROBINETS DE RADIATEUR</t>
  </si>
  <si>
    <t>D229</t>
  </si>
  <si>
    <t>double vitrage à rupture de ponts thermique</t>
  </si>
  <si>
    <t>Avenue de la Grande Armée</t>
  </si>
  <si>
    <t>TRAVAUX DE MENUISERIES ALUMINIUM</t>
  </si>
  <si>
    <t>D228</t>
  </si>
  <si>
    <t>Fourniture et pose de lampe philips 314W/840 HFP C6</t>
  </si>
  <si>
    <t>29 Rue du Louvre</t>
  </si>
  <si>
    <t>ECLAIRAGE LOCAUX RDC ET ENTRESOL</t>
  </si>
  <si>
    <t>D227</t>
  </si>
  <si>
    <t>Relamping du crous</t>
  </si>
  <si>
    <t>CROUS CRETEIL</t>
  </si>
  <si>
    <t>CRETEIL</t>
  </si>
  <si>
    <t>LED FLASH</t>
  </si>
  <si>
    <t>FOURNITURE LAMPE</t>
  </si>
  <si>
    <t>D225</t>
  </si>
  <si>
    <t>Relamping pour le crous</t>
  </si>
  <si>
    <t>D224</t>
  </si>
  <si>
    <t>TRAVAUX DE CHAUFFERIE</t>
  </si>
  <si>
    <t>D223</t>
  </si>
  <si>
    <t>Laine de roche 40mm</t>
  </si>
  <si>
    <t>6 Rue de Rome</t>
  </si>
  <si>
    <t>DISDERO</t>
  </si>
  <si>
    <t>FOURNITURE ET POSE DU CALORIFUGE SUR LES TUYAUTERIES</t>
  </si>
  <si>
    <t>D222</t>
  </si>
  <si>
    <t>cout de la totalité des compteurs</t>
  </si>
  <si>
    <t>18 place d'armes</t>
  </si>
  <si>
    <t>SAINT MARCELIN</t>
  </si>
  <si>
    <t>SARL BERNARD</t>
  </si>
  <si>
    <t>MISE EN PLACE COMPTEUR CHAUFFAGE</t>
  </si>
  <si>
    <t>D221</t>
  </si>
  <si>
    <t>MISE EN PLACE DE COMPTEUR POUR LE CHAUFFAGE DE BASE</t>
  </si>
  <si>
    <t>D220</t>
  </si>
  <si>
    <t>Cout unitaire uniquement</t>
  </si>
  <si>
    <t>TITELEC</t>
  </si>
  <si>
    <t>MISE EN PLACE COMPTEUR ENERGIE</t>
  </si>
  <si>
    <t>D219</t>
  </si>
  <si>
    <t>OCEA</t>
  </si>
  <si>
    <t>MISE EN PLACE SOUS COMPTEUR</t>
  </si>
  <si>
    <t>D218</t>
  </si>
  <si>
    <t>1 square Joppet</t>
  </si>
  <si>
    <t>REPARTITEURS ET ROBINETS THERMO</t>
  </si>
  <si>
    <t>D217</t>
  </si>
  <si>
    <t>Avenue Marechal Leclerc</t>
  </si>
  <si>
    <t>GAUDIN</t>
  </si>
  <si>
    <t>REMPLACEMENT BALLON ECS 500L</t>
  </si>
  <si>
    <t>D216</t>
  </si>
  <si>
    <t>Isolation mousse polyuréthane 120mm</t>
  </si>
  <si>
    <t>Boulevard Jean Moulin</t>
  </si>
  <si>
    <t>MONTMELIAN</t>
  </si>
  <si>
    <t>1 901</t>
  </si>
  <si>
    <t>SAVOIE ETANCHE</t>
  </si>
  <si>
    <t>REFECTION TOTALE ETANCHEITE AVEC ISOLATION CONFORME RT2012</t>
  </si>
  <si>
    <t>D215</t>
  </si>
  <si>
    <t>Isolation mousse polyuréthane 120mm avec R=5,2</t>
  </si>
  <si>
    <t>EURL MP ETANCH</t>
  </si>
  <si>
    <t>REFECTION COMPLEXE D'ETANCHEITE</t>
  </si>
  <si>
    <t>Réseau privatif et collectif</t>
  </si>
  <si>
    <t>AVIPUR</t>
  </si>
  <si>
    <t>ENTRETIEN VENTILATION NATURELLE</t>
  </si>
  <si>
    <t>Fourniture et pose d'isolation par plaque de mousse polyuréthane 140mm avec R=6,10</t>
  </si>
  <si>
    <t>8 Rue de Jean Moulin</t>
  </si>
  <si>
    <t>ED2S</t>
  </si>
  <si>
    <t>REFECTION COMPLETE ETANCHEITE TOITURE TERRASSE INACCESSIBLE</t>
  </si>
  <si>
    <t>D214</t>
  </si>
  <si>
    <t>Fourniture et pose chaudière CONDENSINOX 80kW</t>
  </si>
  <si>
    <t>Place de l'Europe</t>
  </si>
  <si>
    <t>CHALLES LES EAUX</t>
  </si>
  <si>
    <t>D213</t>
  </si>
  <si>
    <t>Fourniture et pose chaudière CONDENSINOX 80</t>
  </si>
  <si>
    <t>D212</t>
  </si>
  <si>
    <t>Fourniture et pose chaudière CONDENSAGAZ</t>
  </si>
  <si>
    <t>D211</t>
  </si>
  <si>
    <t>filtre à boues magnétique</t>
  </si>
  <si>
    <t>26 avenue des chasseurs alpins</t>
  </si>
  <si>
    <t>ALBERTVILLE</t>
  </si>
  <si>
    <t>rEMPLACEMENT DU CONDUIT DE FUMEE ET POSE FIULTRE MAGNETIQUE</t>
  </si>
  <si>
    <t>D210</t>
  </si>
  <si>
    <t>fourniture chaudière condensation gaz 390kW</t>
  </si>
  <si>
    <t>REMPLACEMENT DE CHAUDIERE</t>
  </si>
  <si>
    <t>Laine de roche 320mm R=7 sur 375,79 m²</t>
  </si>
  <si>
    <t>42 / 44 Rue ST maximin</t>
  </si>
  <si>
    <t>CERTA</t>
  </si>
  <si>
    <t>REFECTION COUVERTURE</t>
  </si>
  <si>
    <t>D209</t>
  </si>
  <si>
    <t>Régulateur chauffage avec dépose et adaptation nouveau régulateur</t>
  </si>
  <si>
    <t>109 Rue de la Tête d'Or</t>
  </si>
  <si>
    <t>ESSAM</t>
  </si>
  <si>
    <t>REMPLACEMENT REGULATEUR DE CHAUFFAGE</t>
  </si>
  <si>
    <t>D208</t>
  </si>
  <si>
    <t>REMPLACEMENT PORTE VISITE ARRIERE CHAUDIERE</t>
  </si>
  <si>
    <t>D207</t>
  </si>
  <si>
    <t>Coude acier, baguette de soudure</t>
  </si>
  <si>
    <t>REPARATION FUITE CIRCUIT CHAUFFAGE</t>
  </si>
  <si>
    <t>D206</t>
  </si>
  <si>
    <t>Electrovanne gaz et boitier de contrôle</t>
  </si>
  <si>
    <t>3 259,96</t>
  </si>
  <si>
    <t>REMISE A NIVEAU CHAUDIERE</t>
  </si>
  <si>
    <t>D205</t>
  </si>
  <si>
    <t>REMPLACEMENT CIRCULATEUR POMPE PRIMAIRE</t>
  </si>
  <si>
    <t>D204</t>
  </si>
  <si>
    <t>Remplacement de pièces sur chaudière</t>
  </si>
  <si>
    <t>REMPLACEMENT PIECE SUR CHAUDIERE</t>
  </si>
  <si>
    <t>D203</t>
  </si>
  <si>
    <t>Contrôleur de débit de chaudière</t>
  </si>
  <si>
    <t>CONTROLEUR DE DEBIT</t>
  </si>
  <si>
    <t>D202</t>
  </si>
  <si>
    <t>Mise à niveau ventilateur chaudière</t>
  </si>
  <si>
    <t>MOTEUR VENTILATION BRULEUR CHAUDIERE</t>
  </si>
  <si>
    <t>D201</t>
  </si>
  <si>
    <t>Remise à niveau pompe chauffage</t>
  </si>
  <si>
    <t>TRAVAUX POMPE CHAUFFAGE</t>
  </si>
  <si>
    <t>D200</t>
  </si>
  <si>
    <t>Démontage et évacuation des chaudières GIANOLA, des ballons, du préparateur ECS et des équipements associés</t>
  </si>
  <si>
    <t>24 Rue de Montholon</t>
  </si>
  <si>
    <t>BOURG EN BRESSE</t>
  </si>
  <si>
    <t>CONVERT SA</t>
  </si>
  <si>
    <t>REFECTION CHAUFFERIE BATIMENT D ET E</t>
  </si>
  <si>
    <t>D198</t>
  </si>
  <si>
    <t>Régulateur SIEMENS RVP200</t>
  </si>
  <si>
    <t>REMPLACEMENT REGULATEUR</t>
  </si>
  <si>
    <t>D197</t>
  </si>
  <si>
    <t>Vase d'expansion THERMADOR V200</t>
  </si>
  <si>
    <t>REPARATIONS CHAUDIERE</t>
  </si>
  <si>
    <t>Révision et entretien de la couverture zinc du bâtiment</t>
  </si>
  <si>
    <t>116 Boulevard Raspail</t>
  </si>
  <si>
    <t>MASSON LEMOINE</t>
  </si>
  <si>
    <t>REVISION ET ENTRETIEN COUVERTURE</t>
  </si>
  <si>
    <t>D196</t>
  </si>
  <si>
    <t>D195</t>
  </si>
  <si>
    <t>THP</t>
  </si>
  <si>
    <t>D194</t>
  </si>
  <si>
    <t>Remplacement de deux éléments fuyards</t>
  </si>
  <si>
    <t>22 Rue Marmontel</t>
  </si>
  <si>
    <t>SOPODEX</t>
  </si>
  <si>
    <t>REPARATION CHAUDIERE GAZ</t>
  </si>
  <si>
    <t>D193</t>
  </si>
  <si>
    <t>Remplacement kit hydraulique sur pompe / remplacement disconnecteur hydraulique</t>
  </si>
  <si>
    <t>REPARATION CHAUFFERIE</t>
  </si>
  <si>
    <t>D192</t>
  </si>
  <si>
    <t>Remplacement du robinet de radiateur et du coude de réglage</t>
  </si>
  <si>
    <t>CANALISATION RADIATEUR</t>
  </si>
  <si>
    <t>D191</t>
  </si>
  <si>
    <t>200m² de laine de verre ep 200mm</t>
  </si>
  <si>
    <t>ISOLATION TOITURE</t>
  </si>
  <si>
    <t>D190</t>
  </si>
  <si>
    <t>Fourniture et pose de 5 hublots à detection</t>
  </si>
  <si>
    <t>ECLAIRAGE ELECTRICITE</t>
  </si>
  <si>
    <t>D189</t>
  </si>
  <si>
    <t>Pose soubassement et fourniture et pose d'un radiateur ACOVA type Fassane HXD-884-2200</t>
  </si>
  <si>
    <t>REFECTION HALL</t>
  </si>
  <si>
    <t>D188</t>
  </si>
  <si>
    <t>Réfection partielle solins, mise en peinture (55m²) et remplacement des ardoises cassées</t>
  </si>
  <si>
    <t>15 Rue du petit musc</t>
  </si>
  <si>
    <t>LAUMONIER FRERES</t>
  </si>
  <si>
    <t>VERIFICATION DE LA COUVERTURE</t>
  </si>
  <si>
    <t>D187</t>
  </si>
  <si>
    <t>Mise en place de terrasson ( 55m²) et remplacement d'ardoise cassées</t>
  </si>
  <si>
    <t>VERIFICATION COUVERTURES ET REPARATIONS DIVERSES</t>
  </si>
  <si>
    <t>EPAISSEUR DE 30MM</t>
  </si>
  <si>
    <t>REPRISE CALORIFUGE RESEAUX DE CHAUFFAGE EAU CHAUDE</t>
  </si>
  <si>
    <t>D186</t>
  </si>
  <si>
    <t>fourniture et pose Adoucisseur</t>
  </si>
  <si>
    <t>AQUA TECHNOLOGIE</t>
  </si>
  <si>
    <t>REMPLACEMENT ADOUCISSEUR</t>
  </si>
  <si>
    <t>D185</t>
  </si>
  <si>
    <t>Moteur de ventilateur 370W</t>
  </si>
  <si>
    <t>150 Boulevard de Créteil</t>
  </si>
  <si>
    <t>SAINT MAUR</t>
  </si>
  <si>
    <t>CONTROLFIX</t>
  </si>
  <si>
    <t>REMPLACEMENT VENTILATEUR BRULEUR</t>
  </si>
  <si>
    <t>D184</t>
  </si>
  <si>
    <t>Remplacement de la chaudière à condensation qui est percée à plusieurs endroits sur le corps de chauffe et condenseur arrière n'est pas réparable</t>
  </si>
  <si>
    <t>Résidence Saint Maximin - 69 à 71 Rue des Trois Evechés</t>
  </si>
  <si>
    <t>METZ</t>
  </si>
  <si>
    <t>ENERLOR</t>
  </si>
  <si>
    <t>REMPLACEMENT CHAUDIERE PAR CHAUDIERE CONDENSATION</t>
  </si>
  <si>
    <t>D183</t>
  </si>
  <si>
    <t>Y compris l'installation d'un filtre désemboueur et d'un adoucisseur sur le circuit de remplissage</t>
  </si>
  <si>
    <t>Refection sur la tuyauterie percée du remplissage de la cuve fioul</t>
  </si>
  <si>
    <t>273 Avenue de Fontainebleau</t>
  </si>
  <si>
    <t>THIAIS</t>
  </si>
  <si>
    <t>ELITHERM</t>
  </si>
  <si>
    <t>REMPLACEMENT TUYAU DE CHAUFFERIE</t>
  </si>
  <si>
    <t>D180</t>
  </si>
  <si>
    <t>Remplacement de la boite de contrôle</t>
  </si>
  <si>
    <t>137 Avenue Flouquet</t>
  </si>
  <si>
    <t>L'HAY LES ROSES</t>
  </si>
  <si>
    <t>REMPLACEMENT BOITE DE CONTROLE CHAUDIERE</t>
  </si>
  <si>
    <t>D179</t>
  </si>
  <si>
    <t>Brûleur allumage gaz</t>
  </si>
  <si>
    <t>REMPLACEMENT BRULEUR ET VEILLEUSE</t>
  </si>
  <si>
    <t>D178</t>
  </si>
  <si>
    <t>Pièce sur chaudière</t>
  </si>
  <si>
    <t>REMPLACEMENT TRANSFO ALLUMAGE</t>
  </si>
  <si>
    <t>D177</t>
  </si>
  <si>
    <t>Remplacement thermocouple et commande transfo</t>
  </si>
  <si>
    <t>REMPLACEMENT THERMOCOUPLE</t>
  </si>
  <si>
    <t>D176</t>
  </si>
  <si>
    <t>RVL 480 / qac 22 / QAD 22</t>
  </si>
  <si>
    <t>REMPLACEMENT REGULATION CHAUFFAGE</t>
  </si>
  <si>
    <t>D175</t>
  </si>
  <si>
    <t>Disjoncteur 30/60A</t>
  </si>
  <si>
    <t xml:space="preserve">H1a
</t>
  </si>
  <si>
    <t>MOYNAT PATRICK</t>
  </si>
  <si>
    <t>REMPLACEMENT DISJONCTEUR</t>
  </si>
  <si>
    <t>D174</t>
  </si>
  <si>
    <t>Remplacement du câble défectueux</t>
  </si>
  <si>
    <t>ADELIS</t>
  </si>
  <si>
    <t>REMPLACEMENT CABLE ECLAIRAGE</t>
  </si>
  <si>
    <t>D173</t>
  </si>
  <si>
    <t>Remplacement de la pièce sur chaudière</t>
  </si>
  <si>
    <t>REMPLACEMENT BOITIER THERMO</t>
  </si>
  <si>
    <t>D172</t>
  </si>
  <si>
    <t>9 place du marché</t>
  </si>
  <si>
    <t>THONON</t>
  </si>
  <si>
    <t>DUCRET TOITURES</t>
  </si>
  <si>
    <t>ISOLATION TOITURE EN COMPLEMENT ISOLATION EXISTANTE</t>
  </si>
  <si>
    <t>D171</t>
  </si>
  <si>
    <t>Remplacement de tuiles romanes</t>
  </si>
  <si>
    <t>REMPLACEMENT ANCIENNE COUVERTURE TUILE</t>
  </si>
  <si>
    <t>D170</t>
  </si>
  <si>
    <t>Mousse polyuréthane de 12cm R=5</t>
  </si>
  <si>
    <t>CB ESCALADE 1-3-5 Avenue de Sardaigne</t>
  </si>
  <si>
    <t>SAINT JULIEN EN GENVOIS</t>
  </si>
  <si>
    <t>REFECTION ETANCHEITE TOITURES TERRASSES</t>
  </si>
  <si>
    <t>D168</t>
  </si>
  <si>
    <t>ITE 150mm R=3,90 pose et main d'oeuvre</t>
  </si>
  <si>
    <t>SAINT JULIEN EN GENEVOIS</t>
  </si>
  <si>
    <t>ROCHE</t>
  </si>
  <si>
    <t>ISOLATION PIGNON SUD</t>
  </si>
  <si>
    <t>D166</t>
  </si>
  <si>
    <t>RAVALEMENT</t>
  </si>
  <si>
    <t>D165</t>
  </si>
  <si>
    <t>Replacement par menuiseries PVC (1.15*1.8) (1.15*2.55) (1.15*1.55)</t>
  </si>
  <si>
    <t>RESIDENCE PLEIN SUD - Rue Gaston Debray</t>
  </si>
  <si>
    <t>ARRAS</t>
  </si>
  <si>
    <t>LORILLARD</t>
  </si>
  <si>
    <t>REMPLACEMENT MENUISERIES PARTIES COMMUNES</t>
  </si>
  <si>
    <t>D163 C</t>
  </si>
  <si>
    <t>ITE avec polystyrène 140mm et enduit mince</t>
  </si>
  <si>
    <t>SEPIC</t>
  </si>
  <si>
    <t>BARDAGE ITE</t>
  </si>
  <si>
    <t>D163 B</t>
  </si>
  <si>
    <t>Isolation mousse polyuréthane 120mm pour étanchéité</t>
  </si>
  <si>
    <t>ETANCHEITE</t>
  </si>
  <si>
    <t>D163 A</t>
  </si>
  <si>
    <t>PACCALIN - Dépose et pose des fenêtres d'1 logement</t>
  </si>
  <si>
    <t>REGIE BOCHARD - LE TONKIN</t>
  </si>
  <si>
    <t>Paccalin SARL</t>
  </si>
  <si>
    <t>REMPLACEMENT FENETRES ALUMINIUM LAQUE 4/16/4 argon Uw = 1,8 W/m²K</t>
  </si>
  <si>
    <t>D163</t>
  </si>
  <si>
    <t>Devis Dalkia : prix détaillé pour chaque poste de travaux. Détail coût chaudière brut et avec pose et installation. Prix détaillé passage au gaz.</t>
  </si>
  <si>
    <t>L ROUX IMMOBILIER - LE GALOUBET, 179 rue Joseph Guis</t>
  </si>
  <si>
    <t>CAVAILLON</t>
  </si>
  <si>
    <t>REFECTION DE CHAUFFERIE, PASSAGE AU GAZ ET CHAUDIERE A CONDENSATION</t>
  </si>
  <si>
    <t>D162</t>
  </si>
  <si>
    <t>Isolation LDV 250mm ISOVER</t>
  </si>
  <si>
    <t>Résidence arc en ciel</t>
  </si>
  <si>
    <t>Degardin</t>
  </si>
  <si>
    <t>ISOLATION ENTRE CHEVRONS ET COMBLES PERDUS</t>
  </si>
  <si>
    <t>FOREZIENNE D'ETANCHEITE - Etanchéité monocouche avec 10cm de mousse PU (80mm + 10mm en plus-value)</t>
  </si>
  <si>
    <t>REGIE JANIN - 124/126 rue du Commandant Charcot 69005</t>
  </si>
  <si>
    <t>Forezienne étanchéité</t>
  </si>
  <si>
    <t>ISOLATION TOITURE TERRASSE ET REFECTION ETANCHEITE</t>
  </si>
  <si>
    <t>D161</t>
  </si>
  <si>
    <t>ATLANTIC - Mise en place de ballon ECS thermodynamique avec appoint électrique</t>
  </si>
  <si>
    <t>NEXITY LYON - JARDINS DE VILLEURBANNE, 55 -71 BD Eugène Reguillon</t>
  </si>
  <si>
    <t>ATLANTIC</t>
  </si>
  <si>
    <t>RENVOATION DU SYSTÈME D'ECS</t>
  </si>
  <si>
    <t>D160</t>
  </si>
  <si>
    <t>ECONOWATT - y compris vannes de pied de colonnes et calorifuge des réseaux</t>
  </si>
  <si>
    <t>4807 ANNEMASSE - LE BASTAING, 4 rue Alfred Bastin</t>
  </si>
  <si>
    <t>ANNEMASSE</t>
  </si>
  <si>
    <t>ECONOWATT</t>
  </si>
  <si>
    <t>RENOVATION CHAUFFERIE P=240 kW AVEC PASSAGE AU GAZ</t>
  </si>
  <si>
    <t>D159</t>
  </si>
  <si>
    <t>OMNIUM - Ravalement complet des façades y compris reprise des maçonneries + ITE complète</t>
  </si>
  <si>
    <t>SIGA PROVENCE - CITE PY, 36 Boulevard Marius Richard</t>
  </si>
  <si>
    <t>MARSEILLE</t>
  </si>
  <si>
    <t>ASCAUDIT ENERGIE</t>
  </si>
  <si>
    <t>RAVALEMENT FACADES + ITE avec PSE 140mm</t>
  </si>
  <si>
    <t>D158</t>
  </si>
  <si>
    <t>OMNIUM - Ravalement complet des façades y compris reprise des maçonneries</t>
  </si>
  <si>
    <t>RAVALEMENT FACADES AVEC ITE ET REMPLACEMENT DES GARDE CORPS</t>
  </si>
  <si>
    <t>SLPIB - ravalement de façade et pignon + reprise toiture (surface de référence = surface à lavage haute pression)</t>
  </si>
  <si>
    <t>REGIE CHOMETTE - 163 route de Genas</t>
  </si>
  <si>
    <t>RAVALEMENT FACADE ET PIGNON</t>
  </si>
  <si>
    <t>D157</t>
  </si>
  <si>
    <t>ROCHE - ravalement de façade et pignon + reprise toiture (surface de référence = surface à lavage haute pression)</t>
  </si>
  <si>
    <t>D156</t>
  </si>
  <si>
    <t>FOLGHERA BELAY - ravalement de façade et pignon + reprise toiture (surface de référence = surface à lavage haute pression)</t>
  </si>
  <si>
    <t>D155</t>
  </si>
  <si>
    <t>CHAMPAGNE FACADES - ravalement de façade et pignon + reprise toiture (surface de référence = surface à lavage haute pression)</t>
  </si>
  <si>
    <t>DPS</t>
  </si>
  <si>
    <t>D154</t>
  </si>
  <si>
    <t>SLPIB - 160 mm PSE R = 4,2 + ravalement façade (surface de référence = surface isolée)</t>
  </si>
  <si>
    <t>ISOLATION MUR ITE</t>
  </si>
  <si>
    <t>D153</t>
  </si>
  <si>
    <t>ROCHE - 160 mm PSE R = 4,2 + ravalement façade (surface de référence = surface isolée)</t>
  </si>
  <si>
    <t>D152</t>
  </si>
  <si>
    <t>FOLGHERA BELAY - 160 mm PSE R = 4,2 + ravalement façade (surface de référence = surface isolée)</t>
  </si>
  <si>
    <t>D151</t>
  </si>
  <si>
    <t>CHAMPAGNE FACADES - 160 mm PSE R = 4,2 + ravalement de façade (surface de référence = surface isolée)</t>
  </si>
  <si>
    <t>D150</t>
  </si>
  <si>
    <t>POLYVER - dépose et remplacement des volets roulants par de l'aluminium double peau</t>
  </si>
  <si>
    <t>Polyver</t>
  </si>
  <si>
    <t>DEPOSE ET REMPLACEMENT DES VOLETS ROULANTS ALUMINIUM</t>
  </si>
  <si>
    <t>D149</t>
  </si>
  <si>
    <t>ACTILYS - dépose et remplacement des volets roulants par de l'aluminium double peau</t>
  </si>
  <si>
    <t>Actilys</t>
  </si>
  <si>
    <t>D148</t>
  </si>
  <si>
    <t>SLPIB - laine minerale isotherme 160 mm R = 4</t>
  </si>
  <si>
    <t>ISOLATION SOUS PORCHE</t>
  </si>
  <si>
    <t>D147</t>
  </si>
  <si>
    <t>ROCHE - laine minerale isotherme 160 mm R = 4</t>
  </si>
  <si>
    <t>D146</t>
  </si>
  <si>
    <t>FOLGHERA BELAY - laine minerale isotherme 160 mm R = 4</t>
  </si>
  <si>
    <t>D145</t>
  </si>
  <si>
    <t>POLYVER - dépose et remplacement des menuiseries (plus-value pour entrée d'air hygroréglable intégré dans le devis)</t>
  </si>
  <si>
    <t>DEPOSE ET REMPLACEMENT MENUISERIE PVC DV 4/20/4 Uw = 1,3 W/m²K</t>
  </si>
  <si>
    <t>D144</t>
  </si>
  <si>
    <t>ACTILYS - dépose et remplacement des menuiseries + plus-value pour entrée d'air hygroréglable</t>
  </si>
  <si>
    <t>D143</t>
  </si>
  <si>
    <t>2PC ISOLATION - polyuréthane projeté 100 mm R = 4</t>
  </si>
  <si>
    <t>2PC ISOLATION</t>
  </si>
  <si>
    <t>ISOLATION PLAFONDS DES CAVES ET GARAGES</t>
  </si>
  <si>
    <t>D142</t>
  </si>
  <si>
    <t>YS AMENAGEMENT - Laine de roche projetée 160mm R = 4</t>
  </si>
  <si>
    <t>YS AMENAGEMENT</t>
  </si>
  <si>
    <t>D141</t>
  </si>
  <si>
    <t>Gonnet ISOLATION - Fibre minérale projetée 150mm R = 4</t>
  </si>
  <si>
    <t>GONNET ISOLATION</t>
  </si>
  <si>
    <t>D140</t>
  </si>
  <si>
    <t>CHEMISAGES DU SUD-EST : Fourniture et pose du matériel VTI (cf devis D139 A)</t>
  </si>
  <si>
    <t>VTI AERAULIQUE</t>
  </si>
  <si>
    <t>INSTALLATION D'UNE VENTILATION HYBRIDE (Fourni posé)</t>
  </si>
  <si>
    <t>D139 B</t>
  </si>
  <si>
    <t>VTI aéraulique : 2 souches en toiture + raccordement électrique + pose intérieur logement + paramétrage du matériel</t>
  </si>
  <si>
    <t>FOURNITURE D'UNE VENTILATION HYBRIDE (Prix public)</t>
  </si>
  <si>
    <t>D139 A</t>
  </si>
  <si>
    <t>Rhône Travaux Etanchéité - Isolant : Mousse de PU 150 mm</t>
  </si>
  <si>
    <t>Rhone travaux étanchétié</t>
  </si>
  <si>
    <t>D138</t>
  </si>
  <si>
    <t>LEDI ETANCHEITE - Isolant : Mousse de PU 140 mm</t>
  </si>
  <si>
    <t>LEDI Etanchéité</t>
  </si>
  <si>
    <t>D137</t>
  </si>
  <si>
    <t>ECEC ETANCHEITE - Isolant : Mousse de PU 140 mm</t>
  </si>
  <si>
    <t>ECEC étanchéité</t>
  </si>
  <si>
    <t>D136</t>
  </si>
  <si>
    <t>SLET - tarif avec option : 151 994,91 €</t>
  </si>
  <si>
    <t>REGIE MITANCHET - LE TRADITION</t>
  </si>
  <si>
    <t>D135</t>
  </si>
  <si>
    <t>SEDICAM - tarif avec option : 124 995,35 €</t>
  </si>
  <si>
    <t>D134</t>
  </si>
  <si>
    <t>IDEX - tarif avec option : 131 016,90 €</t>
  </si>
  <si>
    <t>D133</t>
  </si>
  <si>
    <t>ENGIE - tarif avec option : 124 083,10 €</t>
  </si>
  <si>
    <t>D132</t>
  </si>
  <si>
    <t>TISSOT ETANCHEITE - avec dépose de l'étanchéité existante</t>
  </si>
  <si>
    <t>CABINET GRAILLAT - LES PERVENCHES</t>
  </si>
  <si>
    <t>TISSOT Etanchéité</t>
  </si>
  <si>
    <t>D131b</t>
  </si>
  <si>
    <t>TISSOT ETANCHEITE - isolation avec 140 mm de mousse de polyuréthane (R = 6,1 m²K/W)</t>
  </si>
  <si>
    <t>D131a</t>
  </si>
  <si>
    <t>SARL FAVARIO ETANCHEITE - Avec dépose de l'étanchéité existente</t>
  </si>
  <si>
    <t>SARL Favario</t>
  </si>
  <si>
    <t>D130b</t>
  </si>
  <si>
    <t>SARL FAVARIO ETANCHEITE - isolation avec 140 mm de mousse de polyuréthane (R = 6,1 m²K/W)</t>
  </si>
  <si>
    <t>D130a</t>
  </si>
  <si>
    <t>A&amp;D ETANCHEITE - Avec dépose de l'étanchéité existente</t>
  </si>
  <si>
    <t>A D Etanchéité</t>
  </si>
  <si>
    <t>D129c</t>
  </si>
  <si>
    <t>A&amp;D ETANCHEITE - isolation avec 140 mm de mousse de polyuréthane (R = 6,1 m²K/W)</t>
  </si>
  <si>
    <t>D129a</t>
  </si>
  <si>
    <t>SLET - travaux chaufferie + aménagement chaufferie + raccordement gaz + équipement hydraulique + électrique régulation + travaux divers</t>
  </si>
  <si>
    <t>CABINET GINET 69 - LE BOUTIN</t>
  </si>
  <si>
    <t>SLET</t>
  </si>
  <si>
    <t>RENOVATION CHAUFFERIE + PASSAGE AU GAZ</t>
  </si>
  <si>
    <t>D128</t>
  </si>
  <si>
    <t>IDEX - travaux de dépose + mise en place chaudière - hydraulique + fumisterie + électricité + mise en conformité + mise en service - estimation CEE</t>
  </si>
  <si>
    <t>D127</t>
  </si>
  <si>
    <t>COFELY GDF SUEZ - travaux de conformité et remise en état + travaux préparatoires + chaudière et équipement + hydraulique + alimentation gaz + calorifuge + fumisterie + élec régulation + expansion + désembouage + mise en service + travaux en option - estimation CEE</t>
  </si>
  <si>
    <t>D126</t>
  </si>
  <si>
    <t>GAUDIN : démolition et reconstruction du socle + installation chaudière + conduit de fumée + accélérateur + alimentation en eau + tuyauterie +calorifuge + expansion + robinetterie + armoire électrique + alimentation en gaz et mise en conformité</t>
  </si>
  <si>
    <t>NEXITY - RESIDENCE L'ETOILE</t>
  </si>
  <si>
    <t>REMPLACEMENT CHAUDIERE CONDENSATION P = 210 kW</t>
  </si>
  <si>
    <t>D125</t>
  </si>
  <si>
    <t>FACADES DU GRAND ARC - Ravalement de façade avec isolation par l'extérieur + finition RPE ribée pour façade et tableau + finition aluminium pour appui de fenêtres + reprise de toit</t>
  </si>
  <si>
    <t>NEXITY - RESIDENCE DE L'ETOILE</t>
  </si>
  <si>
    <t>FACADE DU GRAND ARC</t>
  </si>
  <si>
    <t>ITE AVEC PSE 140mm et R = 3,68 m²K/W</t>
  </si>
  <si>
    <t>D124</t>
  </si>
  <si>
    <t>ALURONALP - y compris dépose des anciennes fenêtres (pare vue non pris en compte)</t>
  </si>
  <si>
    <t>CITYA - Copropriété Plein Soleil - docteur palluel</t>
  </si>
  <si>
    <t>Aluronalp</t>
  </si>
  <si>
    <t>REMPLACEMENT FENETRES PRIVATIVES ALUMINIUM DV 4/16/4 Uw=1,1W/m².K</t>
  </si>
  <si>
    <t>D123</t>
  </si>
  <si>
    <t>ROMANET - y compris dépose des anciennes fenêtres (pare vue non pris en compte)</t>
  </si>
  <si>
    <t>Romanet</t>
  </si>
  <si>
    <t>D122</t>
  </si>
  <si>
    <t>MODERN'ALU - y compris dépose des anciennes fenêtres (pare vue non pris en compte)</t>
  </si>
  <si>
    <t>Modern'alu</t>
  </si>
  <si>
    <t>D121</t>
  </si>
  <si>
    <t>ROCHE - ITE complète y compris fonds de balcon + travaux peintures annexes (551 m² = surface isolée uniquement)</t>
  </si>
  <si>
    <t>ITE AVEC PSE 170mm et R = 4,5 m²K/W</t>
  </si>
  <si>
    <t>D120</t>
  </si>
  <si>
    <t>FALDA - ITE complète y compris fonds de balcon + travaux peintures annexes (551 m² = surface isolée uniquement)</t>
  </si>
  <si>
    <t>FALDA</t>
  </si>
  <si>
    <t>D119</t>
  </si>
  <si>
    <t>TJ BAT - ITE complète y compris fonds de balcon + travaux peintures annexes (551 m² = surface isolée uniquement)</t>
  </si>
  <si>
    <t>TJ BAT</t>
  </si>
  <si>
    <t>D118</t>
  </si>
  <si>
    <t>BONGLET - ITE complète y compris fonds de balcon + travaux peintures annexes (551 m² = surface isolée uniquement)</t>
  </si>
  <si>
    <t>BONGLET</t>
  </si>
  <si>
    <t>D117</t>
  </si>
  <si>
    <t>SMAC - Dépose du complexe existant et pose d'une étanchéité et isolation PU 160mm</t>
  </si>
  <si>
    <t>D116</t>
  </si>
  <si>
    <t>APC ETANCH - Dépose du complexe existant et pose d'une étanchéité et isolation PU 150mm R = 6,5</t>
  </si>
  <si>
    <t>APC Etanch</t>
  </si>
  <si>
    <t>D115</t>
  </si>
  <si>
    <t>SOLUTION VENTILATION - Fourniture et pose d'entrées d'air et bouches d'extraction hygro. Remplacement du caisson en toiture.</t>
  </si>
  <si>
    <t>SOLUTION VENTILATION</t>
  </si>
  <si>
    <t>REFECTION ET PASSAGE DES INSTALLATIONS VMC EN HYGRO B, AVEC CHANGEMENT CAISSON D'EXTRACTION</t>
  </si>
  <si>
    <t>D114</t>
  </si>
  <si>
    <t>AVIPUR - Fourniture et pose d'entrées d'air et bouches d'extraction hygro. Remplacement du caisson en toiture.</t>
  </si>
  <si>
    <t>D113</t>
  </si>
  <si>
    <t>D2H - Fourniture et pose d'entrées d'air et bouches d'extraction hygro. Remplacement du caisson en toiture.</t>
  </si>
  <si>
    <t>D2H RESEAU QUALITY AIR</t>
  </si>
  <si>
    <t>D112</t>
  </si>
  <si>
    <t>BONGLET - Laine minérale projetée 120mm R = 3,5</t>
  </si>
  <si>
    <t>D111</t>
  </si>
  <si>
    <t>YS AMENAGEMENT - Laine minérale projetée 140mm R = 3,5</t>
  </si>
  <si>
    <t>D110</t>
  </si>
  <si>
    <t>GONNET ISOLATION - Laine minérale projetée 120mm R = 3</t>
  </si>
  <si>
    <t>D109</t>
  </si>
  <si>
    <t>Laine minérale projetée R = 3,5 / Pose argalto sur 124m² (grillage pour assurer une bonne tenue de l'isolant)</t>
  </si>
  <si>
    <t>43T RUE BUSSIERE</t>
  </si>
  <si>
    <t>Coffre et subtil</t>
  </si>
  <si>
    <t>ISOLATION PLAFOND DES CAVES</t>
  </si>
  <si>
    <t>D108</t>
  </si>
  <si>
    <t>Laine minérale projetée R = 2,8 / Pose argalto sur 124m² (grillage pour assurer une bonne tenue de l'isolant)</t>
  </si>
  <si>
    <t>D107</t>
  </si>
  <si>
    <t>320 mm LDR soufflée R = 7</t>
  </si>
  <si>
    <t>D106</t>
  </si>
  <si>
    <t>Isolant minéral projété en sous face du plafond des caves R = 2,4</t>
  </si>
  <si>
    <t>LA TOITURE RHODANIENNE SARL</t>
  </si>
  <si>
    <t>D105</t>
  </si>
  <si>
    <t>310 mm LDR soufflée R = 7</t>
  </si>
  <si>
    <t>La toiture rhodanienne SARL</t>
  </si>
  <si>
    <t>D104</t>
  </si>
  <si>
    <t>350 mm de LDV soufflée R = 7,5 Création d'un coffre isolé pour la trappe d'accès au comble</t>
  </si>
  <si>
    <t>CERTA Toiture</t>
  </si>
  <si>
    <t>D103</t>
  </si>
  <si>
    <t>Equilibrage par ordinateur</t>
  </si>
  <si>
    <t>EQUILIBRAGE COMPLET CIRCUIT CHAUFFAGE (colonnes + appartements)</t>
  </si>
  <si>
    <t>D102</t>
  </si>
  <si>
    <t>Depart : 3 vannes pieds de colonnes + 22 vannes en appartements / Idem pour le retour.</t>
  </si>
  <si>
    <t>Installation de vannes d'équilibrages en pied de colonne et dans chaque appartements</t>
  </si>
  <si>
    <t>D101</t>
  </si>
  <si>
    <t>DESEMBOUAGE</t>
  </si>
  <si>
    <t>D100</t>
  </si>
  <si>
    <t>Compris dans le devis une toiture terrasse edicule ascenseur.</t>
  </si>
  <si>
    <t>DAUCHEZ - 32 rue de Pictpus</t>
  </si>
  <si>
    <t>ACR Etanchéité</t>
  </si>
  <si>
    <t>ETANCHEITE TOITURE SANS ISOLATION</t>
  </si>
  <si>
    <t>D099</t>
  </si>
  <si>
    <t>Compris dans le devis 2 toitures terrasses accessibles. Mise en place de gravillon. 80 mm d'épaisseur de mousse de polyuréthane kraft collée par plots de colle</t>
  </si>
  <si>
    <t>Incomplet</t>
  </si>
  <si>
    <t>PARE VAPEUR + ISOLATION + ETANCHEITE</t>
  </si>
  <si>
    <t>D098</t>
  </si>
  <si>
    <t>Compris dans le devis 2 toitures terrasses accessibles et une toiture terrasse inaccessible. Mise en place de gravillon. 80 mm d'épaisseur de mousse de polyuréthane kraft collée par plots de colle</t>
  </si>
  <si>
    <t>DAUCHEZ - 86 bis route de la reine</t>
  </si>
  <si>
    <t>BOULOGNE BILLANCOURT</t>
  </si>
  <si>
    <t>D097</t>
  </si>
  <si>
    <t>Mise en place de gravillon. 80 mm d'épaisseur de mousse de polyuréthane kraft collée par plots de colle</t>
  </si>
  <si>
    <t>DAUCHEZ - 33-37 rue Louis Pasteur</t>
  </si>
  <si>
    <t>Toiture terrasse inaccessible ETANCHEITE + ISOLATION THERMIQUE</t>
  </si>
  <si>
    <t>DO96</t>
  </si>
  <si>
    <t>Isolation de 80mm Polyuréthane</t>
  </si>
  <si>
    <t>Dans le devis, la toiture est divisée en 7 (7 entrées). Un rabais est appliqué.</t>
  </si>
  <si>
    <t>SOPREMA ENTREPRISES</t>
  </si>
  <si>
    <t>MSI VALENCIENNES - Résidence St Michel rue de l'epaix bat (B)</t>
  </si>
  <si>
    <t>Soprema</t>
  </si>
  <si>
    <t>DO95</t>
  </si>
  <si>
    <t>1 405</t>
  </si>
  <si>
    <t>MFGD</t>
  </si>
  <si>
    <t>VENTURE RENFORCEE SUR PIGNON RDC + VENTURE SUR PIGNON ETAGES + APPUIS DE CHASSIS EN ALUMINIUM + EMPLACEMENT GRILLES DE VENTILATION</t>
  </si>
  <si>
    <t>D094</t>
  </si>
  <si>
    <t>E2S - Compteur CF550 US DN125BP</t>
  </si>
  <si>
    <t>GRAILLAT - Copropriétés COTTEPENS&amp;AGNELIN</t>
  </si>
  <si>
    <t>INSTALLATION D'UN COMPTEUR DE CALORIES</t>
  </si>
  <si>
    <t>D093</t>
  </si>
  <si>
    <t>ISTA - Robinets thermostatique DANFOSS</t>
  </si>
  <si>
    <t>MICHEL SAGE - Coproriété LE BASTAING</t>
  </si>
  <si>
    <t>REPARTITEUR FRAIS CHAUFFAGE ET POSE ROBINETS THERMOSTATIQUES</t>
  </si>
  <si>
    <t>D092</t>
  </si>
  <si>
    <t>COFELY Services - y compris fourniture et remplacement de 4 ensembles vannes pieds de colonnes ECS</t>
  </si>
  <si>
    <t>GRAILLAT - Coproriété LES PERVENCHES</t>
  </si>
  <si>
    <t>DETARTAGE DE 4 COLONNES ECS</t>
  </si>
  <si>
    <t>D091</t>
  </si>
  <si>
    <t>COFELY Services - y compris filtre clarificateur magnétique</t>
  </si>
  <si>
    <t>DESEMBOUAGE + FILTRE A BOUES MAGNETIQUE</t>
  </si>
  <si>
    <t>D090</t>
  </si>
  <si>
    <t>COFELY Services - Pose et raccordement d'une reglette 2x36W dans le SAS d'entrée</t>
  </si>
  <si>
    <t>REFECTION ECLAIRAGE CHAUFFERIE</t>
  </si>
  <si>
    <t>D089</t>
  </si>
  <si>
    <t>COFELY Services - Ballon ECS 500L POLYWARM classe M1</t>
  </si>
  <si>
    <t>REMPLACEMENT DU BALLON PRODUCTION ECS</t>
  </si>
  <si>
    <t>D088</t>
  </si>
  <si>
    <t>COFELY Services - Pompre doseuse PROMINENT CONCEPT+</t>
  </si>
  <si>
    <t>INSTALLATION D'UN POSTE TRAITEMENT FILMOGENE EAU CHAUDE SANITAIRE</t>
  </si>
  <si>
    <t>D087</t>
  </si>
  <si>
    <t>COFELY Services - Adoucisseur FLECK 7700 éléctronique</t>
  </si>
  <si>
    <t>INSTALLATION D'UN POSTE ADOUCISSEUR D'EAU</t>
  </si>
  <si>
    <t>D086</t>
  </si>
  <si>
    <t>R.C.F - Mise en place de detecteurs de présence et d'ublots (étages + entrée et sous-sol)</t>
  </si>
  <si>
    <t>NEXITY - Coproriété CHARCOT GENIN</t>
  </si>
  <si>
    <t>RCF</t>
  </si>
  <si>
    <t>D085</t>
  </si>
  <si>
    <t>ELECHRISTIN - Mise en place de detecteurs de presence et d'hublots</t>
  </si>
  <si>
    <t>ELECHRISTIN</t>
  </si>
  <si>
    <t>D084</t>
  </si>
  <si>
    <t>BAILLY - Mise en place de detecteur de presence, radar sur cadre et hublot radar au RDC</t>
  </si>
  <si>
    <t>BAILLY</t>
  </si>
  <si>
    <t>D083</t>
  </si>
  <si>
    <t>ECONOWATT - y compris filtre à boues magnétique et adaptation hydraulique et alimentation éléctrique</t>
  </si>
  <si>
    <t>BOUVET CARTIER - Copropriété LE CLAIRVAL</t>
  </si>
  <si>
    <t>MISE EN PLACE CHAUDIERE CONDENSATION P= 285 kW + PASSAGE AU GAZ</t>
  </si>
  <si>
    <t>D082</t>
  </si>
  <si>
    <t>E2S - y compris filtre à boues magnétique, mise en conformité</t>
  </si>
  <si>
    <t>MISE EN PLACE CHAUDIERE CONDENSATION P= 225 kW + PASSAGE AU GAZ</t>
  </si>
  <si>
    <t>D081</t>
  </si>
  <si>
    <t>ROMANET - y compris dépose des menuiseries boise vitrées et évacuation déchetterie</t>
  </si>
  <si>
    <t>DEPOSE ET REMPLACEMENT MENUISERIES ALUMINIUM</t>
  </si>
  <si>
    <t>D080</t>
  </si>
  <si>
    <t>IDEX - y compris filtre à boues magnétique, mise en conformité</t>
  </si>
  <si>
    <t>BILLON BOUVET BONNALOUR - Copropriété 60 bd des belges</t>
  </si>
  <si>
    <t>MISE EN PLACE CHAUDIERE CONDENSATION P= 380 kW + PASSAGE AU GAZ</t>
  </si>
  <si>
    <t>D079</t>
  </si>
  <si>
    <t>D2H - Depose et enlevement des anciennes bouches d'extraction &amp; Fourniture et remplacement de l'ensemble des bouches d'extraction par un model Hygro. A, adaptés à la taille du logement.</t>
  </si>
  <si>
    <t>GRAILLAT - Copropriété COTTEPENS</t>
  </si>
  <si>
    <t>D2H RESEAU QUALITY</t>
  </si>
  <si>
    <t>REFECTION ET PASSAGE DES INSTALLATIONS VMC EN HYGRO A, AVEC CAISSON D'EXTRACTION A PRESSION CONSTANTE BASSE CONSOMMATION</t>
  </si>
  <si>
    <t>D078</t>
  </si>
  <si>
    <t>G.D.I ISOLATION SOUFFLAGE - Isolant: 320mm laine de verre de type ISOLENE chez ISOVER + Realisation d'un platelage de 4m² en bois hauteur 32 cm de la trappe au velux</t>
  </si>
  <si>
    <t>IDL - Copropriété BEL AIR</t>
  </si>
  <si>
    <t>GDI Isolation</t>
  </si>
  <si>
    <t>ISOLATION (PAR SOUFFLAGE) DES COMBLES</t>
  </si>
  <si>
    <t>D077</t>
  </si>
  <si>
    <t>SOCIETE NOUVELLE JEAN CHEDAL - Isolant: 175mm de laine de roche</t>
  </si>
  <si>
    <t>SOGIMALP Tarentaise - CENTRE COMMERCIAL VILLARDS</t>
  </si>
  <si>
    <t>Société nouvelle Jean chedal</t>
  </si>
  <si>
    <t>ETANCHEITE TOITURE TERRASSE AVEC ISOLATION THERMIQUE (17,5 cm ROCKCIEL)</t>
  </si>
  <si>
    <t>D076</t>
  </si>
  <si>
    <t>Pare vapeur + isolation (6cm polyuréthane) + étazchiéité + protection par dalles posées sur écran anti-poinçonnant et traitement des reliefs</t>
  </si>
  <si>
    <t>RESIDENCE BEAU SOLEIL - RONCHIN</t>
  </si>
  <si>
    <t>ROCHIN</t>
  </si>
  <si>
    <t>DQF étanchéité</t>
  </si>
  <si>
    <t>ETANCHEITE TOITURE TERRASSE AVEC ISOLATION THERMIQUE (6cm P0LYURETHANE)</t>
  </si>
  <si>
    <t>D075</t>
  </si>
  <si>
    <t>Pas d'isolation thermique</t>
  </si>
  <si>
    <t>HENRI BARBUSSE - MARLY</t>
  </si>
  <si>
    <t>ARDJ</t>
  </si>
  <si>
    <t>ETANCHEITE TOITURE TERRASSE SANS ISOLATION THERMIQUES</t>
  </si>
  <si>
    <t>D074</t>
  </si>
  <si>
    <t>Radio relève consommations individuelles + Etablissement relevé consommations + remplacement ou réparation à forfait des répartiteurs défectueux par des appareils de même type</t>
  </si>
  <si>
    <t>Contrat d'Abonnement Location + Réparation + Radio relève</t>
  </si>
  <si>
    <t>Les tamaris - Avenue H barbusse</t>
  </si>
  <si>
    <t>FARNIER</t>
  </si>
  <si>
    <t>REPARTITEUR FRAIS CHAUFFAGE - CONTRAT</t>
  </si>
  <si>
    <t>D073</t>
  </si>
  <si>
    <t>Devis pour particulier</t>
  </si>
  <si>
    <t>Allée des bouleaux - COQUELLES</t>
  </si>
  <si>
    <t>COQUELLES</t>
  </si>
  <si>
    <t>Fermetures cousin Alain</t>
  </si>
  <si>
    <t>RENOVATION OUVRANTS DV PVC 4/16/4 RPT ARGON Uw=1,7W/m².K</t>
  </si>
  <si>
    <t>D072</t>
  </si>
  <si>
    <t>René Hochart</t>
  </si>
  <si>
    <t>RENOVATION OUVRANTS DV PVC 44.2/12/4 et 4/16/4 RPT ARGON Ug=1,3W/m².K</t>
  </si>
  <si>
    <t>D071</t>
  </si>
  <si>
    <t>CITYA - Copropriété Plein Soleil</t>
  </si>
  <si>
    <t>MISE EN PLACE CHAUDIERE CONDENSATION P=117kW + PASSAGE AU GAZ</t>
  </si>
  <si>
    <t>D070</t>
  </si>
  <si>
    <t>IDEX - y compris filtre à boues magnétique, mise en conformité.</t>
  </si>
  <si>
    <t>BILLON BOUVET BONNAMOUR - 60 Bd des Belges</t>
  </si>
  <si>
    <t>MISE EN PLACE CHAUDIERE CONDENSATION P=380kW + PASSAGE AU GAZ</t>
  </si>
  <si>
    <t>D069</t>
  </si>
  <si>
    <t>D068 C</t>
  </si>
  <si>
    <t>MISE EN PLACE CHAUDIERE CONDENSATION P=260kW + PASSAGE AU GAZ</t>
  </si>
  <si>
    <t>D068 A</t>
  </si>
  <si>
    <t>W neufs : fourniture + pose pare vapeur, isolant mousse polyurethane 6cm, etanchéité bicouche elastomere, equerre renfort + habillage acrotere + cuvette EP + bande solin alu</t>
  </si>
  <si>
    <t>W préparatoires : mise en cavalier gravillon + arrachage étanchéité et isolation + descente + manutention + chargement + evacuation</t>
  </si>
  <si>
    <t>HERKRUG ETANCHEITE</t>
  </si>
  <si>
    <t>LE BELLIFONTAIN - FONTAINEBLEAU</t>
  </si>
  <si>
    <t>Herkrug étanchéité</t>
  </si>
  <si>
    <t>REFECTION TOITURE TERRASSE + ISOLATION - POLYURETHANE 6CM</t>
  </si>
  <si>
    <t>D067</t>
  </si>
  <si>
    <t>DORAXESS - Dépose + Remplacement porte entrée pleine sur cour</t>
  </si>
  <si>
    <t>GRAND LARGE RUE DE DOUAI LILLE</t>
  </si>
  <si>
    <t>LILLE</t>
  </si>
  <si>
    <t>Access protech</t>
  </si>
  <si>
    <t>RENOVATION PORTE ENTREE PLEINE</t>
  </si>
  <si>
    <t>D066 B</t>
  </si>
  <si>
    <t>DORAXESS - Dépose + Remplacement porte entrée vitrée sur rue</t>
  </si>
  <si>
    <t>RENOVATION PORTE ENTREE VITREE</t>
  </si>
  <si>
    <t>D066 A</t>
  </si>
  <si>
    <t>MOE: 95 €HT</t>
  </si>
  <si>
    <t>CORBEIL ESSONNE</t>
  </si>
  <si>
    <t>Nécessité de remplacer le répartiteur (Partie basse du robinet)</t>
  </si>
  <si>
    <t>DALKIA GIE - Fourniture : Répartiteur + tube de laison + raccords speciaux (62,2 €HT)</t>
  </si>
  <si>
    <t>LE SOPHOCLE</t>
  </si>
  <si>
    <t>remplacement de la robinetterie de radiateur (robinet thermostatique)</t>
  </si>
  <si>
    <t>D065</t>
  </si>
  <si>
    <t>Partie haute du robinet (CORPS + TETE)</t>
  </si>
  <si>
    <t>DALKIA GIE - Coût unitaire (fourniture (49,6 €HT) + MOE (65 €HT))</t>
  </si>
  <si>
    <t>D064</t>
  </si>
  <si>
    <t>DALKIA GIE - Relevé et consignation des vannes existantes + analysee des données existantes (consignes régulation, T° A/R pieds de colonne, T° A/R des gaines palières, T° ds logements) + analyse données + Modification éventuelle des différents points de consigne + bilan des investigation et des résultats obtenus</t>
  </si>
  <si>
    <t>EQUILIBRAGE CIRCUIT CHAUFFAGE</t>
  </si>
  <si>
    <t>D063</t>
  </si>
  <si>
    <t>DALKIA GIE - Isolement circuit de chauffage + Vidange + Dépose des anciennes vannes + Mise en place vanne d'isolement + Mise en place vanne de réglage (Vanne à boisseau + Vanne d'équilibrage + fournitures diverses) + raccordement hydraulique + remise en eau + contrôle étanchéité + appoint d"eau + MOE</t>
  </si>
  <si>
    <t>2 pieds de colonne</t>
  </si>
  <si>
    <t>REMPLACEMENT DES PIEDS DE COLONNE CHAUFFAGE A/R (2 Vannes)</t>
  </si>
  <si>
    <t>D062</t>
  </si>
  <si>
    <t>DALKIA GIE -Dépose complète ancien système + mise en place système complet régulation nouvelle génération (régulateur + V3V + Servomoteur de régulation) + paramétrage + mise en service + contrôle fonctionnement + MOE</t>
  </si>
  <si>
    <t>REMPLACEMENT DU SYSTEME DE REGULATION CHAUFFAGE</t>
  </si>
  <si>
    <t>D061</t>
  </si>
  <si>
    <t>DALKIA GIE - Fourniture désemboueur (MAG'NET04) + pompe circulation + filtre à poche avec barreau magnétique multidirectionnel + accssoires de montage + MOE</t>
  </si>
  <si>
    <t>MISE EN PLACE D'UN SYSTÈME DE DESEMBOUAGE AVEC FILTRE MAGNETIQUE</t>
  </si>
  <si>
    <t>D060</t>
  </si>
  <si>
    <t>DALKIA GIE - Fourniture clapet anti pollution + robinet prélèvement à nez lisse + vanne boisseau + raccord + thermomètre + fournitures diverses + MOE</t>
  </si>
  <si>
    <t>TRAVAUX DE PREVENTION DES RISQUES DE LEGIONELLES (RESEAU ECS)</t>
  </si>
  <si>
    <t>D059</t>
  </si>
  <si>
    <t>MERIC - La surface d'isolant comprend également les surfaces vitrées</t>
  </si>
  <si>
    <t>MERIC</t>
  </si>
  <si>
    <t>ITE AVEC PSE 180mm avec R &gt; 4,5 m²K/W (SANS TRAITEMENT DES APPUIS ET TABLEAUX DE FENETRES)</t>
  </si>
  <si>
    <t>D058</t>
  </si>
  <si>
    <t>COMPTOIR DES VERRES ET GLACES - Remplacement des menuiseries aluminium complètes avec vitrage 4/14/33.2</t>
  </si>
  <si>
    <t>31 fenêtres</t>
  </si>
  <si>
    <t>URBANIA - Cité des Jardins C 70-72 rue Costa de Beauregard</t>
  </si>
  <si>
    <t>Comptoirs des verres et glaces</t>
  </si>
  <si>
    <t>REMPLACEMENT MENUISERIES ALUMINIUM Uw = 1,7 W/M²k</t>
  </si>
  <si>
    <t>D057</t>
  </si>
  <si>
    <t>BARBIER PEINTURE - Surface isolant estimée</t>
  </si>
  <si>
    <t>URBANIA - Cité des Jardins B 44-56 rue Costa de Beauregard</t>
  </si>
  <si>
    <t>BARBIER</t>
  </si>
  <si>
    <t>RAVALEMENT + ISOLATION EN PSE 160mm</t>
  </si>
  <si>
    <t>D056</t>
  </si>
  <si>
    <t>ATELIERS FG - Vitrages 55.2/12argon/33.2</t>
  </si>
  <si>
    <t>NEXITY - 23 Avenue d'Italie</t>
  </si>
  <si>
    <t>Ateliers FG</t>
  </si>
  <si>
    <t>FOURNITURE ET POSE DE MENUISERIES ACIERS APRES DESOLADARISATION DES BAIES EXISTANTES</t>
  </si>
  <si>
    <t>D055</t>
  </si>
  <si>
    <t>Christian BURNET - y compris reprise de l'auvent et isolation complémentaire de 200 mm (R = 6,30 m²K/W)</t>
  </si>
  <si>
    <t>SGIA - Copropriété Mont d'Arbois Arbelle</t>
  </si>
  <si>
    <t>MEGEVE</t>
  </si>
  <si>
    <t>Paget-eco</t>
  </si>
  <si>
    <t>RENOVATION COUVERTURE COMPLETE AVEC ISOLATION (TOITURE INCLINEE)</t>
  </si>
  <si>
    <t>D054</t>
  </si>
  <si>
    <t>Pascal FEIGE - y compris reprise de l'auvent et isolation complémentaire de 200 mm (R = 6,30 m²K/W)</t>
  </si>
  <si>
    <t>SGIA - Copropriété Mont d'Arbois Solaise</t>
  </si>
  <si>
    <t>D053</t>
  </si>
  <si>
    <t>Dupays rénovation</t>
  </si>
  <si>
    <t>RENOVATION OUVRANTS DV PVC 4/16/4 I.T R ARGON U=1,4W/m².K</t>
  </si>
  <si>
    <t>D052</t>
  </si>
  <si>
    <t>D051</t>
  </si>
  <si>
    <t>D050</t>
  </si>
  <si>
    <t>D049</t>
  </si>
  <si>
    <t>D048</t>
  </si>
  <si>
    <t>DORMANTS</t>
  </si>
  <si>
    <t>D047</t>
  </si>
  <si>
    <t>Solivage + Main d'œuvre + sac de ouate de cellulose (540 sacs)</t>
  </si>
  <si>
    <t>Urbia</t>
  </si>
  <si>
    <t>ISOLATION (PAR SOUFFLAGE) DES COMBLES ET RAMPANTS</t>
  </si>
  <si>
    <t>D046</t>
  </si>
  <si>
    <t>ITE avec polystyrène graphité 12cm R=3.75 m².K/W , y compris échafaudage, reprise de maçonnerie, lavage haute pression, peinture nettoyage des gardes corps et balcons, menuiseries.</t>
  </si>
  <si>
    <t>OUI</t>
  </si>
  <si>
    <t>PONT ROYAL / CACHAN</t>
  </si>
  <si>
    <t>1 182</t>
  </si>
  <si>
    <t>FCA</t>
  </si>
  <si>
    <t>ISOLATION THERMIQUE PAR L'EXTERIEUR</t>
  </si>
  <si>
    <t>D045</t>
  </si>
  <si>
    <t>Ravalement simple, y compris échafaudage, reprise de maçonnerie, lavage haute pression, peinture, impérméabilisation, étanchéité liquide des balcons</t>
  </si>
  <si>
    <t>RAVALEMENT SEUL (SANS ISOLATION)</t>
  </si>
  <si>
    <t>D044</t>
  </si>
  <si>
    <t>Frais fixe vidange et remise en état en eau de l'installation - Dépose des vannes hors service - Fourniture et pose de vannes 1/4 de tour sur la tubulure de départ et vanne de réglage sur la tubulure retour - Raccordement hydraulique - Refection du calorifugeage</t>
  </si>
  <si>
    <t>17 vannes d'équilibrage</t>
  </si>
  <si>
    <t>REMPLACEMENT VANNES DE PIED DE COLONNE</t>
  </si>
  <si>
    <t>D043</t>
  </si>
  <si>
    <t>ITE 14cm R=3.70m².K/W, y compris échafaudage, dépose des stores, lavage haute pression, peinture, couvertine.</t>
  </si>
  <si>
    <t>2 231</t>
  </si>
  <si>
    <t>ISOLBA</t>
  </si>
  <si>
    <t>D042</t>
  </si>
  <si>
    <t>Ravalement simple, y compris échafaudage, dépose des stores, lavage haute pression, peinture, couvertine.</t>
  </si>
  <si>
    <t>D041</t>
  </si>
  <si>
    <t>D040</t>
  </si>
  <si>
    <t>Ravalement simple, y compris échafaudage, reprise de maçonnerie, lavage haute pression, peinture nettoyage des gardes corps et balcons, menuiseries.</t>
  </si>
  <si>
    <t>D039</t>
  </si>
  <si>
    <t>Ravalement simple, y compris échafaudage, reprise de maçonnerie, lavage haute pression, nettoyage des menuiseries.</t>
  </si>
  <si>
    <t>Centrale Immobilière - LibérationStade</t>
  </si>
  <si>
    <t>SAINT SYMPHORIEN SUR COISE</t>
  </si>
  <si>
    <t>D038</t>
  </si>
  <si>
    <t>Détail dans devis. Solution alternative à l'ITE dans le cas où la façade est amiantée</t>
  </si>
  <si>
    <t>Cabinet Ginet - Le Bourgogne</t>
  </si>
  <si>
    <t>ROANNE</t>
  </si>
  <si>
    <t>6 250</t>
  </si>
  <si>
    <t>ISOLATION INTERIEURE DES ALLEGES DE FENETRES DERRIERE LES RADIATEURS AVEC ISOLANT MINCE (PROBLEMATIQUE ALLEGE AMIANTEES)</t>
  </si>
  <si>
    <t>D037</t>
  </si>
  <si>
    <t>COUVERTURE GF - Isolation avec isolant mince TRI-ISO 12 (R = 5,25 m².K/W)</t>
  </si>
  <si>
    <t>Daubourg - 14 rue du Général Bertrand 75007</t>
  </si>
  <si>
    <t>GF Couverture</t>
  </si>
  <si>
    <t>REFECTION DE TOITURE ZINC + ISOLATION</t>
  </si>
  <si>
    <t>D036</t>
  </si>
  <si>
    <t>RHONE TRAVAUX ETANCHEITE - Isolant : Mousse de PU 170 mm</t>
  </si>
  <si>
    <t>74 694,90 €</t>
  </si>
  <si>
    <t>Centrale Immobilière - Le Sainet</t>
  </si>
  <si>
    <t>Rhône travaux étanchéité</t>
  </si>
  <si>
    <t>DEPOSE GRAVILLONS, ETANCHEITE ET ISOLATION ACTUELLE + REFECTION D'ETANCHEITE + ISOLATION TOITURE</t>
  </si>
  <si>
    <t>D035</t>
  </si>
  <si>
    <t>ETANCHEITE DE L'ARSENAL - Isolant : Mousse de PU 160 mm</t>
  </si>
  <si>
    <t>85 948,53 €</t>
  </si>
  <si>
    <t>Etanchéité de l'arsenal</t>
  </si>
  <si>
    <t>D034</t>
  </si>
  <si>
    <t>LEDI ETANCHEITE - Isolant : Mousse de PU 150 mm</t>
  </si>
  <si>
    <t>LEDi étanchéité</t>
  </si>
  <si>
    <t>D033</t>
  </si>
  <si>
    <t>Ecec</t>
  </si>
  <si>
    <t>D032</t>
  </si>
  <si>
    <t>8 cassettes + 1 unité extérieure type pompe à chaleur</t>
  </si>
  <si>
    <t>Ville de Puteaux - Epicerie</t>
  </si>
  <si>
    <t>PUTEAUX</t>
  </si>
  <si>
    <t>DAIKIN</t>
  </si>
  <si>
    <t>INSTALLATION CLIMATISATION VRV (CH + CLIM)</t>
  </si>
  <si>
    <t>D031</t>
  </si>
  <si>
    <t>OSSATURE</t>
  </si>
  <si>
    <t>EPAISSEUR LAME D'AIR (mm)</t>
  </si>
  <si>
    <t>RENOVATION COMPLETE</t>
  </si>
  <si>
    <t>ENERGIE</t>
  </si>
  <si>
    <t>TYPE</t>
  </si>
  <si>
    <t xml:space="preserve">ISOLANT </t>
  </si>
  <si>
    <t>SI TOITURE</t>
  </si>
  <si>
    <t>PRODUCTION</t>
  </si>
  <si>
    <t>300-350kW</t>
  </si>
  <si>
    <t>350-400kW</t>
  </si>
  <si>
    <t>400-450kW</t>
  </si>
  <si>
    <t>450-500kW</t>
  </si>
  <si>
    <t>EPAISSEUR (mm)</t>
  </si>
  <si>
    <t>REMPLACEMENT 2 CHAUDIERES CONDENSATION P = 350 kW+ RENOVATION CHAUFFERIE</t>
  </si>
  <si>
    <t>REMPLACEMENT 2 CHAUDIERES CONDENSATION Pnominale = 100 -350 kW+ RENOVATION CHAUFFERIE</t>
  </si>
  <si>
    <t>REMPLACEMENT 2 CHAUDIERES CONDENSATION 100-350kW + RENOVATION CHAUFFERIE</t>
  </si>
  <si>
    <t>OPTION DU DEVIS D346</t>
  </si>
  <si>
    <t>Terrasse</t>
  </si>
  <si>
    <t>500-550kW</t>
  </si>
  <si>
    <t>550-600kW</t>
  </si>
  <si>
    <t>600-650kW</t>
  </si>
  <si>
    <t>Adresse</t>
  </si>
  <si>
    <t>Zone climatique</t>
  </si>
  <si>
    <t>Departement</t>
  </si>
  <si>
    <t>Ville</t>
  </si>
  <si>
    <t>Entreprise</t>
  </si>
  <si>
    <t>Surface de travaux</t>
  </si>
  <si>
    <t>Prix unitaire au m²</t>
  </si>
  <si>
    <t>Type d'isolation</t>
  </si>
  <si>
    <t>Nom du devis</t>
  </si>
  <si>
    <t>Isolation</t>
  </si>
  <si>
    <t>Description</t>
  </si>
  <si>
    <t>Dauchez</t>
  </si>
  <si>
    <t>Remplacement des couvertures en zinc des terrassons des différents bâtiments, depuis les échafaudages de pied du ravaleur</t>
  </si>
  <si>
    <t xml:space="preserve">29 rue du Louvre </t>
  </si>
  <si>
    <t>TOTAL TRAVAUX ISOLATION</t>
  </si>
  <si>
    <t>Pose isolation fixée sur les chevrons</t>
  </si>
  <si>
    <t>Triso - super 9</t>
  </si>
  <si>
    <t>26/28 Avenue du pavé Neuf</t>
  </si>
  <si>
    <t>Noisy le Grand</t>
  </si>
  <si>
    <t>Ravalement ITE</t>
  </si>
  <si>
    <t xml:space="preserve">1/3 Place Edouard Branly </t>
  </si>
  <si>
    <t>Pierrefite</t>
  </si>
  <si>
    <t>Réfection complexe étanchéité + isolation toiture</t>
  </si>
  <si>
    <t>Isolation des murs</t>
  </si>
  <si>
    <t>Pas de détails</t>
  </si>
  <si>
    <t>Montant</t>
  </si>
  <si>
    <t>€HT</t>
  </si>
  <si>
    <t>€TTC</t>
  </si>
  <si>
    <t xml:space="preserve">Résidence LA BRIQUETERIE </t>
  </si>
  <si>
    <t>Saint Marcel</t>
  </si>
  <si>
    <t>Isolation toiture</t>
  </si>
  <si>
    <t>Isolation de la dalle du grenier - isolation des combles ou des toitures</t>
  </si>
  <si>
    <t xml:space="preserve">Le Sainet 6/8 Rue Saint Nestor </t>
  </si>
  <si>
    <t>Lyon</t>
  </si>
  <si>
    <t>ECEC</t>
  </si>
  <si>
    <t>Travaux étanchéité</t>
  </si>
  <si>
    <t>Fourniture et pose de panneaux mousse polyuréthane type EUROTHANE BR BIO</t>
  </si>
  <si>
    <t>Isolation thermique par un lit de mousse de polyuréthane de 150mm</t>
  </si>
  <si>
    <t>Fourniture et pose de panneau d'isolation thermique en mousse polyuréthane d'épaisseur 160mm</t>
  </si>
  <si>
    <t>Isolant mousse polyuréthane parement kraft epaisseur 80mm et 90mm pose libre</t>
  </si>
  <si>
    <t>Fourniture et pose de panneaux isolants collés ou fixés mécaniquement : Isolant mousse PU EUROTHANE BI3 épaisseur de 80mm</t>
  </si>
  <si>
    <t>PU EUROTHANE BI3</t>
  </si>
  <si>
    <t>Remplacement panneaux PU 80mm par Isolant mousse PU EUROTHANE BI3 épaisseur 120mm</t>
  </si>
  <si>
    <t>14 rue du Général Bertrand</t>
  </si>
  <si>
    <t>Refection couverture zinc</t>
  </si>
  <si>
    <t>TRI-ISO 12 en complément d'isolation y compris fixation par agraphe, compris contre-lattage avec liteaux plats de 27*40</t>
  </si>
  <si>
    <t>TRI-ISO 12</t>
  </si>
  <si>
    <t>Cachan</t>
  </si>
  <si>
    <t>Travaux de ravalement</t>
  </si>
  <si>
    <t xml:space="preserve">Fourniture et pose d'une ITE en PS graphité (120mm), fixation callé chevillé, application d'un sous enduit minéral </t>
  </si>
  <si>
    <t>PS Graphité</t>
  </si>
  <si>
    <t>Enduit mince sur isolant</t>
  </si>
  <si>
    <t>Réalisation d'un complexe d'enduit mince sur isolant épaisseur 140mm</t>
  </si>
  <si>
    <t>14/16 Avenue du pont royal</t>
  </si>
  <si>
    <t>Megève</t>
  </si>
  <si>
    <t>PAGET ECO</t>
  </si>
  <si>
    <t>150 Allée des Cimes</t>
  </si>
  <si>
    <t>Isolation thermique type PANOLENE GR, épaisseur 200mm</t>
  </si>
  <si>
    <t>PANOLENE GR</t>
  </si>
  <si>
    <t>Lot couverture</t>
  </si>
  <si>
    <t>172 Allée des Cimes</t>
  </si>
  <si>
    <t>70/72 rue Costa de Beauregard</t>
  </si>
  <si>
    <t>Chambéry</t>
  </si>
  <si>
    <t>ITE et refection des peintures en façades du bâtiment</t>
  </si>
  <si>
    <t>ITE Sto Therm Classic Calé/ chevillé 160</t>
  </si>
  <si>
    <t>Sto Therm Classic</t>
  </si>
  <si>
    <t>mSto Therm Classic</t>
  </si>
  <si>
    <t>ITE mSto Therm Classic Calé/ chevillé 160</t>
  </si>
  <si>
    <t>163 route de Genas</t>
  </si>
  <si>
    <t>Villeurbanne</t>
  </si>
  <si>
    <t>Isolant polystyrène PSE 180mm</t>
  </si>
  <si>
    <t>Place de la république</t>
  </si>
  <si>
    <t>Fontainebleau</t>
  </si>
  <si>
    <t>Herkrug Etancheité</t>
  </si>
  <si>
    <t>Refection étanchéité terrasses inaccessibles</t>
  </si>
  <si>
    <t>Fourniture et pose d'un isolant mousse polyuréthane 600mm collé à la colle PAR</t>
  </si>
  <si>
    <t>Résidence Beau Soleil</t>
  </si>
  <si>
    <t>Ronchin</t>
  </si>
  <si>
    <t>Lot étanchéité toiture et R+6</t>
  </si>
  <si>
    <t>Pose de polyuréthane</t>
  </si>
  <si>
    <t xml:space="preserve">Centre commercial </t>
  </si>
  <si>
    <t>Arc</t>
  </si>
  <si>
    <t>Société nouvelle jean chedal</t>
  </si>
  <si>
    <t>Etancheité / couverture</t>
  </si>
  <si>
    <t>Fourniture et pose d'un isolant laine de roche ROCKCIEL 175mm</t>
  </si>
  <si>
    <t>30,32,34 rue du Bel Air</t>
  </si>
  <si>
    <t>Annecy</t>
  </si>
  <si>
    <t>Rue de l'epaix bat B</t>
  </si>
  <si>
    <t>Valenciennes</t>
  </si>
  <si>
    <t xml:space="preserve">MFGD </t>
  </si>
  <si>
    <t>Soufflage pneumatique LDV type ISOLENE  320mm dans combles perdus</t>
  </si>
  <si>
    <t>Vetage pignon bat B</t>
  </si>
  <si>
    <t>Fourniture et pose d'une veture type ALPHA MASSIF 5mm pierre de loire isolant 60mm</t>
  </si>
  <si>
    <t>Fourniture et pose d'une veture type ALPHA MASSIF 3mm pierre de loire isolant 60mm</t>
  </si>
  <si>
    <t>43 rue gervais buissière</t>
  </si>
  <si>
    <t>Isolation des combles</t>
  </si>
  <si>
    <t>Soufflage de 350mm de LDV ISOVER type COMBLISSIMO</t>
  </si>
  <si>
    <t>Isolation combles / caves</t>
  </si>
  <si>
    <t>Soufflage pneumatique de laine de roche de type JET ROCK 310mm</t>
  </si>
  <si>
    <t>Isolation thermique en sous face de dalle BA type Isotherm béton chez Eurisol épaisseur 90-100mm</t>
  </si>
  <si>
    <t>Isotherm</t>
  </si>
  <si>
    <t>90-100</t>
  </si>
  <si>
    <t>SARL Coffre et Subtil</t>
  </si>
  <si>
    <t>Soufflage laine de roche 320mm</t>
  </si>
  <si>
    <t>Isolation thermique des combles laine de roche - combles perdus</t>
  </si>
  <si>
    <t>Isolation thermique par flocage</t>
  </si>
  <si>
    <t>Flocage en laine minérale coupe feu sous les planchers cave</t>
  </si>
  <si>
    <t>Le plein soleil Ferney Voltaire</t>
  </si>
  <si>
    <t>GI Cabinet isolation</t>
  </si>
  <si>
    <t>Travaux d'isolation</t>
  </si>
  <si>
    <t>Pulvérisation d'un primaire accrochage type Isofix BT-T des Etats Eurisol puis projection de fibres minerales type IUSOTHERM de chez Eurisol 120mm</t>
  </si>
  <si>
    <t>Saint julien en Genevois</t>
  </si>
  <si>
    <t>5 rue du Docteur Palluel</t>
  </si>
  <si>
    <t>YS Aménagement</t>
  </si>
  <si>
    <t>Isolation des plafonds des caves et garages de la copro</t>
  </si>
  <si>
    <t>Protection des lieux, encollage support, projection laine de roche , talochage et roulage du produit, nettoayge fin de chantier</t>
  </si>
  <si>
    <t>Bonglet</t>
  </si>
  <si>
    <t>Isolation en 120 floqué</t>
  </si>
  <si>
    <t>Pose isolation 150mm en PU</t>
  </si>
  <si>
    <t>Lot etanchéité</t>
  </si>
  <si>
    <t>Isolant mousse PU 2*80mm</t>
  </si>
  <si>
    <t>pare-vapeur, Mousse polyuréthane, étanchéité bi-couche</t>
  </si>
  <si>
    <t>Travaux d'isolation thermique</t>
  </si>
  <si>
    <t>mise en place panneaux isolants en polystyrène expansé 170mm</t>
  </si>
  <si>
    <t>Ravalement des façades et remplacement des menuiseries</t>
  </si>
  <si>
    <t>Mise en place isolant laine de roche 160mm</t>
  </si>
  <si>
    <t>Fourniture et pose isolant laine de roche 160mm</t>
  </si>
  <si>
    <t xml:space="preserve">Isolation pignons et bandeaux beton </t>
  </si>
  <si>
    <t>Isolation trumeaux</t>
  </si>
  <si>
    <t>Fourniture et pose d'isolant laine de roche 160mm</t>
  </si>
  <si>
    <t>Roche ravalement</t>
  </si>
  <si>
    <t>36 rue félix chautemps</t>
  </si>
  <si>
    <t>Albertville</t>
  </si>
  <si>
    <t>Façades du grand arc</t>
  </si>
  <si>
    <t>Ravalement de façades avec ITE</t>
  </si>
  <si>
    <t>ITE (calé chevillé) avec PSE TH38 de 140mm</t>
  </si>
  <si>
    <t>Chemin des moulins</t>
  </si>
  <si>
    <t>Chambery</t>
  </si>
  <si>
    <t>AD étanchéité</t>
  </si>
  <si>
    <t>Réfection complète des terrasses inaccessibles</t>
  </si>
  <si>
    <t>Fourniture et pose d'isolant mousse polyuréthane 140mm</t>
  </si>
  <si>
    <t>Fourniture et pose mousse ployuréthane 140mm</t>
  </si>
  <si>
    <t>Isolation et étanchéité toiture</t>
  </si>
  <si>
    <t>Les pervenches</t>
  </si>
  <si>
    <t>Tissot étanchéité</t>
  </si>
  <si>
    <t>Mise en œuvre isolant 140mm + bi couche étanchéité</t>
  </si>
  <si>
    <t>ecec</t>
  </si>
  <si>
    <t>Travaux de refection d'étanchéité et isolation thermique</t>
  </si>
  <si>
    <t xml:space="preserve">Mise en œuvre isolant 140mm </t>
  </si>
  <si>
    <t>163 route de genas</t>
  </si>
  <si>
    <t>Réfection étanchéité</t>
  </si>
  <si>
    <t xml:space="preserve">Isolation thermique par 2 lits de mousse polyuréthane de 60 et 80mm </t>
  </si>
  <si>
    <t xml:space="preserve">Refection totale de l'étanchéité </t>
  </si>
  <si>
    <t>Fourniture et pose de panneaux isolant mousse polyuréthane paremment kraft 150mm</t>
  </si>
  <si>
    <t>Gonnet isolation</t>
  </si>
  <si>
    <t>Pulvérisation d'un primaire accrochage type Isofix BT-T des Etats Eurisol puis projection de fibres minerales type IUSOTHERM de chez Eurisol 150mm</t>
  </si>
  <si>
    <t>2PC Isolation</t>
  </si>
  <si>
    <t xml:space="preserve">Pose de polyuréthane projeté </t>
  </si>
  <si>
    <t>DPS Economie de la construction</t>
  </si>
  <si>
    <t>Isolation projetée sous porche</t>
  </si>
  <si>
    <t>Fourniture et pose laine minérale par projection pneumatique</t>
  </si>
  <si>
    <t>Mise en place panneaux isolants polystyrène expansé 160mm</t>
  </si>
  <si>
    <t>Système ITE Façades</t>
  </si>
  <si>
    <t>Mise en place panneaux isolants polystyrène expansé 140mm calé chevillé</t>
  </si>
  <si>
    <t>CITE PY - Bâtiment 1 à 13</t>
  </si>
  <si>
    <t>Ascaudit</t>
  </si>
  <si>
    <t>Forezienne d'étanchéité</t>
  </si>
  <si>
    <t>124/126 rue du commandant charcot</t>
  </si>
  <si>
    <t>Travaux d'étanchéité</t>
  </si>
  <si>
    <t>Panneaux isolant thermique 80mm</t>
  </si>
  <si>
    <t>36 rue Jacques Perdrix</t>
  </si>
  <si>
    <t xml:space="preserve">Mise en place isolation laine de verre </t>
  </si>
  <si>
    <t>6 Grande rue</t>
  </si>
  <si>
    <t>Saint Julien en genevois</t>
  </si>
  <si>
    <t>Isolation thermique</t>
  </si>
  <si>
    <t>ITE 150mm</t>
  </si>
  <si>
    <t>Slamm bergeroux</t>
  </si>
  <si>
    <t>Avenue de sardaigne</t>
  </si>
  <si>
    <t>Refection etanchéité toiture terrasse</t>
  </si>
  <si>
    <t>Fourniture isolation mousse polyuréthane</t>
  </si>
  <si>
    <t>22 rue marmontel</t>
  </si>
  <si>
    <t>Sopodex</t>
  </si>
  <si>
    <t xml:space="preserve">Isolation combles </t>
  </si>
  <si>
    <t>Fourniture de 200m² de laine de verre en rouleau revêtu kraft pare vapeur spécial comble 200mm</t>
  </si>
  <si>
    <t>42/44 rue saint maximin</t>
  </si>
  <si>
    <t>Soufflage de 320mm de laine de roche Jetrock</t>
  </si>
  <si>
    <t>8 rue jean moulin</t>
  </si>
  <si>
    <t>Montmelian</t>
  </si>
  <si>
    <t>Refection complete etancheité toiture terrasse inaccessible</t>
  </si>
  <si>
    <t>Fourniture et pose isolation thermique mousse polyuréthane 140mm</t>
  </si>
  <si>
    <t>Avenue marechal leclerc</t>
  </si>
  <si>
    <t>Savoie etanch</t>
  </si>
  <si>
    <t>Boulevard Jean moulin</t>
  </si>
  <si>
    <t>EURL MP etanch</t>
  </si>
  <si>
    <t>Avenue franklin roosevelt</t>
  </si>
  <si>
    <t>Sceaux</t>
  </si>
  <si>
    <t>A,Maigné</t>
  </si>
  <si>
    <t>IT par 6cm de mousse polyuréthane</t>
  </si>
  <si>
    <t>Vernon</t>
  </si>
  <si>
    <t>Joly etanchéité</t>
  </si>
  <si>
    <t xml:space="preserve">Refection etanchéité </t>
  </si>
  <si>
    <t>Isolation thermique polyuréthane 60mm</t>
  </si>
  <si>
    <t>Rue alexandre Bickart</t>
  </si>
  <si>
    <t>Chelles</t>
  </si>
  <si>
    <t>Renovetanche</t>
  </si>
  <si>
    <t>Isolation thermique polyuréthane 80mm</t>
  </si>
  <si>
    <t>Isolation thermique polyuréthane 40mm</t>
  </si>
  <si>
    <t>Rosny sous bois</t>
  </si>
  <si>
    <t>Chatou</t>
  </si>
  <si>
    <t>Manso etanchéité</t>
  </si>
  <si>
    <t>Rue Broussais</t>
  </si>
  <si>
    <t>Refection du complexe etanche de la terasse supérieure</t>
  </si>
  <si>
    <t>Isolation thermique polyuréthane 120mm</t>
  </si>
  <si>
    <t>Rue edouard lockroy</t>
  </si>
  <si>
    <t>Novebat</t>
  </si>
  <si>
    <t>Isolation thermique polyuréthane 100mm</t>
  </si>
  <si>
    <t>Résidence le grand marchet</t>
  </si>
  <si>
    <t>Moutiers</t>
  </si>
  <si>
    <t>Ars 2000</t>
  </si>
  <si>
    <t>Isolation des façades peintures extérieures</t>
  </si>
  <si>
    <t xml:space="preserve">Fourniture isolant STO panneau poly </t>
  </si>
  <si>
    <t>Rue de l'amiral Hamelin</t>
  </si>
  <si>
    <t>Lutèce etanchéité</t>
  </si>
  <si>
    <t xml:space="preserve">Panneaux polyuréthane </t>
  </si>
  <si>
    <t>Gennevilliers</t>
  </si>
  <si>
    <t>Gaillard et cie</t>
  </si>
  <si>
    <t>Refection etanchéité avec Isolation thermique</t>
  </si>
  <si>
    <t>Ribeiro Isolation</t>
  </si>
  <si>
    <t>Soufflage laine de verre en comble</t>
  </si>
  <si>
    <t>Rue Faidherbe</t>
  </si>
  <si>
    <t>Cambrai</t>
  </si>
  <si>
    <t>Isolation thermique polyuréthane</t>
  </si>
  <si>
    <t xml:space="preserve">Square Gutenberg </t>
  </si>
  <si>
    <t>Evry</t>
  </si>
  <si>
    <t>Refection totale toiture</t>
  </si>
  <si>
    <t>Bd thierry Sabine</t>
  </si>
  <si>
    <t>Le Touquet</t>
  </si>
  <si>
    <t>Opale valorisation</t>
  </si>
  <si>
    <t>Refection complexe d'étancheité de la terrasse inaccessible</t>
  </si>
  <si>
    <t>Fourniture par panneaux EUROTHANE BR-BIO 120mm</t>
  </si>
  <si>
    <t>EUROTHANE BR-BIO</t>
  </si>
  <si>
    <t>Nantes</t>
  </si>
  <si>
    <t>Refection terrasse autoprotegée</t>
  </si>
  <si>
    <t>Isolation thermique polyuréthane 110mm</t>
  </si>
  <si>
    <t>4 rue bertrand de Mun</t>
  </si>
  <si>
    <t>Reims</t>
  </si>
  <si>
    <t>Wagner</t>
  </si>
  <si>
    <t>Refection toiture terrasse</t>
  </si>
  <si>
    <t>Avenue du Général Leclerc</t>
  </si>
  <si>
    <t>Viroflay</t>
  </si>
  <si>
    <t>Couvertex Decalion</t>
  </si>
  <si>
    <t>Refection de l'étanchéité de la terrasse accessible au 7ème étage</t>
  </si>
  <si>
    <t>Les roches rouges</t>
  </si>
  <si>
    <t>Tignes</t>
  </si>
  <si>
    <t>SARL ISOLATION ETANCHEITE73</t>
  </si>
  <si>
    <t xml:space="preserve">Isolation thermique polyuréthane </t>
  </si>
  <si>
    <t>Le Vaugella</t>
  </si>
  <si>
    <t>Terrasse accessible</t>
  </si>
  <si>
    <t>Rue Jacques Perdrix</t>
  </si>
  <si>
    <t>Isolation laine de verre 250mm</t>
  </si>
  <si>
    <t>Residence Duvant</t>
  </si>
  <si>
    <t>Etancheité assistance service</t>
  </si>
  <si>
    <t xml:space="preserve">Refection etancheité terrasse supérieure </t>
  </si>
  <si>
    <t>Isolation laine de roche</t>
  </si>
  <si>
    <t>Soprassistance</t>
  </si>
  <si>
    <t>Refection etancheité terrasse innacessible</t>
  </si>
  <si>
    <t>Refection etancheité terrasse 5ème étage</t>
  </si>
  <si>
    <t>Boulevard de Montmorency</t>
  </si>
  <si>
    <t>Le Mehauté</t>
  </si>
  <si>
    <t>Travaux de refection complete de la toiture en zinc</t>
  </si>
  <si>
    <t>Isolation de la gamme ISOVER IBR 40 haute performance thermique</t>
  </si>
  <si>
    <t>ISOVER IBR</t>
  </si>
  <si>
    <t>AD Validem</t>
  </si>
  <si>
    <t>Soufflage laine minérale</t>
  </si>
  <si>
    <t>ISOVER ISOLENE 4</t>
  </si>
  <si>
    <t>Lespinasse</t>
  </si>
  <si>
    <t>Castel et Fromaget</t>
  </si>
  <si>
    <t>Couverture panneaux sandwich</t>
  </si>
  <si>
    <t>Vanves</t>
  </si>
  <si>
    <t>Harmonie</t>
  </si>
  <si>
    <t>Isolation thermique polystyrène expansé</t>
  </si>
  <si>
    <t>Aix en provence</t>
  </si>
  <si>
    <t>Isolation en combles</t>
  </si>
  <si>
    <t>Soufflage pneumatique de ouate de cellulose de type France cellulose dans les combles perdus</t>
  </si>
  <si>
    <t>Saint andiol</t>
  </si>
  <si>
    <t>La crau</t>
  </si>
  <si>
    <t>Refection etancheité isolation toitures terrasses inaccessibles</t>
  </si>
  <si>
    <t>Ernest renan</t>
  </si>
  <si>
    <t>Sevres</t>
  </si>
  <si>
    <t>NATURE DU BATIMENT</t>
  </si>
  <si>
    <t>INDIVIDUEL</t>
  </si>
  <si>
    <t xml:space="preserve"> </t>
  </si>
  <si>
    <t>52 rue Miromesnil</t>
  </si>
  <si>
    <t>RENOVATION ET AMELIORATION ENERGETIQUE MENUISERIES</t>
  </si>
  <si>
    <t xml:space="preserve">Menuiseries 4/20/4 en PVC et alu, dimensions manquantes </t>
  </si>
  <si>
    <t>1/9 Villa Gambon</t>
  </si>
  <si>
    <t>Xenon</t>
  </si>
  <si>
    <t>Année de construction</t>
  </si>
  <si>
    <t>Avant 1800</t>
  </si>
  <si>
    <t>1801 - 1850</t>
  </si>
  <si>
    <t>1851 - 1914</t>
  </si>
  <si>
    <t>1915 - 1939</t>
  </si>
  <si>
    <t>1940 - 1967</t>
  </si>
  <si>
    <t>1968 - 1975</t>
  </si>
  <si>
    <t>1976 - 1981</t>
  </si>
  <si>
    <t>1982 - 1989</t>
  </si>
  <si>
    <t>1990 - 1999</t>
  </si>
  <si>
    <t>2000 - 2007</t>
  </si>
  <si>
    <t>Après 2008</t>
  </si>
  <si>
    <t>0 - 1000</t>
  </si>
  <si>
    <t>1001 - 1500</t>
  </si>
  <si>
    <t>1501 - 2000</t>
  </si>
  <si>
    <t>2001 - 2500</t>
  </si>
  <si>
    <t>2501 - 3000</t>
  </si>
  <si>
    <t>3001 - 3500</t>
  </si>
  <si>
    <t>3501 - 4000</t>
  </si>
  <si>
    <t>4001 - 4500</t>
  </si>
  <si>
    <t>4501 - 5000</t>
  </si>
  <si>
    <t>5001 - 5500</t>
  </si>
  <si>
    <t>5501 - 6000</t>
  </si>
  <si>
    <t>Système de chauffage</t>
  </si>
  <si>
    <t>Echangeur de chaleur</t>
  </si>
  <si>
    <t>Chaudière murale</t>
  </si>
  <si>
    <t>CTA</t>
  </si>
  <si>
    <t>Autres</t>
  </si>
  <si>
    <t>Calorifuge</t>
  </si>
  <si>
    <t>V3V</t>
  </si>
  <si>
    <t>Circulateur</t>
  </si>
  <si>
    <t>Vanne d'isolement</t>
  </si>
  <si>
    <t>Vanne de régulation</t>
  </si>
  <si>
    <t>Sonde de température</t>
  </si>
  <si>
    <t>Manomètre</t>
  </si>
  <si>
    <t>Soupape de sécurité</t>
  </si>
  <si>
    <t>Clapet anti retour</t>
  </si>
  <si>
    <t>Vanne de vidange</t>
  </si>
  <si>
    <t>Gaz isolant</t>
  </si>
  <si>
    <t>Type d'ouverture</t>
  </si>
  <si>
    <t>Française</t>
  </si>
  <si>
    <t>Oscillo - battant</t>
  </si>
  <si>
    <t xml:space="preserve">Soufflet </t>
  </si>
  <si>
    <t>Basculante</t>
  </si>
  <si>
    <t>Anglaise</t>
  </si>
  <si>
    <t>Italienne</t>
  </si>
  <si>
    <t>Guillotine</t>
  </si>
  <si>
    <t>Multi ouvertures</t>
  </si>
  <si>
    <t>Rénovation Menuiseries</t>
  </si>
  <si>
    <t>Neuf</t>
  </si>
  <si>
    <t>Rénovation</t>
  </si>
  <si>
    <t>Type de volets</t>
  </si>
  <si>
    <t>Matériaux</t>
  </si>
  <si>
    <t>Battants</t>
  </si>
  <si>
    <t>Battants persiennes</t>
  </si>
  <si>
    <t>Roulants</t>
  </si>
  <si>
    <t>Accordéon</t>
  </si>
  <si>
    <t>Coulissants</t>
  </si>
  <si>
    <t>Métal</t>
  </si>
  <si>
    <t>Composite</t>
  </si>
  <si>
    <t>Surpresseur</t>
  </si>
  <si>
    <t>Compteur</t>
  </si>
  <si>
    <t>Bague d'inviolabilité</t>
  </si>
  <si>
    <t>Réducteur de pression</t>
  </si>
  <si>
    <t>Groupe de sécurité</t>
  </si>
  <si>
    <t>Anti coup de bélier</t>
  </si>
  <si>
    <t>Vase d'expansion sanitaire</t>
  </si>
  <si>
    <t>Limiteur de température</t>
  </si>
  <si>
    <t>Nourrice de répartition</t>
  </si>
  <si>
    <t xml:space="preserve">Manomètre </t>
  </si>
  <si>
    <t>Thermomètre</t>
  </si>
  <si>
    <t>Système</t>
  </si>
  <si>
    <t>Ventilation Mécanique SF</t>
  </si>
  <si>
    <t>Ventilation Mécanique DF</t>
  </si>
  <si>
    <t>Ventilation Hybride</t>
  </si>
  <si>
    <t>Ventilation Mécanique SF Hygro réglable</t>
  </si>
  <si>
    <t>Ventilation Mécanique SF Auto réglable</t>
  </si>
  <si>
    <t>Aérotherme</t>
  </si>
  <si>
    <t>Surface du bâtiment (m²)</t>
  </si>
  <si>
    <t>Pompe puisard</t>
  </si>
  <si>
    <t>Vanne TA</t>
  </si>
  <si>
    <t>Centrale de dégazage</t>
  </si>
  <si>
    <t>Ballon de stockage</t>
  </si>
  <si>
    <t>Pompe à chaleur</t>
  </si>
  <si>
    <t>Electrique</t>
  </si>
  <si>
    <t>Eau glacée</t>
  </si>
  <si>
    <t>Mode de fixation</t>
  </si>
  <si>
    <t>Vêtage</t>
  </si>
  <si>
    <t>Bardage</t>
  </si>
  <si>
    <t>Enduit</t>
  </si>
  <si>
    <t>Revêtement</t>
  </si>
  <si>
    <t>Double flux décentralisée</t>
  </si>
  <si>
    <t xml:space="preserve">Système </t>
  </si>
  <si>
    <t>Solaire thermique</t>
  </si>
  <si>
    <t>Photovoltaïque</t>
  </si>
  <si>
    <t>Eolien</t>
  </si>
  <si>
    <t>Robinets thermostatique</t>
  </si>
  <si>
    <t>Soufflage</t>
  </si>
  <si>
    <t>Flocage</t>
  </si>
  <si>
    <t>Collé</t>
  </si>
  <si>
    <t>Calé chevillé</t>
  </si>
  <si>
    <t>Mécanique</t>
  </si>
  <si>
    <t>Nombre de logement</t>
  </si>
  <si>
    <t>11 - 20</t>
  </si>
  <si>
    <t>0 - 10</t>
  </si>
  <si>
    <t>21 - 30</t>
  </si>
  <si>
    <t>31 - 40</t>
  </si>
  <si>
    <t>41 - 50</t>
  </si>
  <si>
    <t>51 - 60</t>
  </si>
  <si>
    <t>61 - 70</t>
  </si>
  <si>
    <t>71 - 80</t>
  </si>
  <si>
    <t>81 - 90</t>
  </si>
  <si>
    <t>91 - 100</t>
  </si>
  <si>
    <t>101 - 110</t>
  </si>
  <si>
    <t>111 - 120</t>
  </si>
  <si>
    <t>121 - 130</t>
  </si>
  <si>
    <t>131 - 140</t>
  </si>
  <si>
    <t>141 - 150</t>
  </si>
  <si>
    <t>151 - 160</t>
  </si>
  <si>
    <t>161 - 170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</si>
  <si>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</si>
  <si>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</si>
  <si>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</si>
  <si>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</si>
  <si>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</si>
  <si>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</si>
  <si>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</si>
  <si>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</si>
  <si>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</si>
  <si>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NOMBRE DE LOGEMENT</t>
  </si>
  <si>
    <t>ANNEE DE CONSTRUCTION</t>
  </si>
  <si>
    <t>GAZ ISOLANT</t>
  </si>
  <si>
    <t>TYPE D'OUVERTURE</t>
  </si>
  <si>
    <t>RENOVATION MENUISERIE</t>
  </si>
  <si>
    <t>TYPE DE VOLET</t>
  </si>
  <si>
    <t>MATERIAUX VOLET</t>
  </si>
  <si>
    <t>SYSTÈME DE CHAUFFAGE</t>
  </si>
  <si>
    <t>PUISSANCE CHAUDIERE (kW)</t>
  </si>
  <si>
    <t>MODE DE FIXATION</t>
  </si>
  <si>
    <t>REVETEMENT</t>
  </si>
  <si>
    <t xml:space="preserve">AUTRES 1 </t>
  </si>
  <si>
    <t>AUTRES 2</t>
  </si>
  <si>
    <t>AUTRES 3</t>
  </si>
  <si>
    <t>AUTRES 4</t>
  </si>
  <si>
    <t>AUTRES 5</t>
  </si>
  <si>
    <t>SYSTÈME DE VENTILATION</t>
  </si>
  <si>
    <t>SYSTÈME DE CLIMATISATION</t>
  </si>
  <si>
    <t>NC</t>
  </si>
  <si>
    <t>FOURCHETTE SURFACE COPRO (m²)</t>
  </si>
  <si>
    <t>171 - 180</t>
  </si>
  <si>
    <t>181 - 190</t>
  </si>
  <si>
    <t>191 - 200</t>
  </si>
  <si>
    <t>201 - 210</t>
  </si>
  <si>
    <t>211 - 220</t>
  </si>
  <si>
    <t>221 - 230</t>
  </si>
  <si>
    <t>231 - 240</t>
  </si>
  <si>
    <t>241 - 250</t>
  </si>
  <si>
    <t>251 - 260</t>
  </si>
  <si>
    <t xml:space="preserve">261 - 270 </t>
  </si>
  <si>
    <t>271 - 280</t>
  </si>
  <si>
    <t>6001 - 6500</t>
  </si>
  <si>
    <t>6501 - 7000</t>
  </si>
  <si>
    <t>7001 - 7500</t>
  </si>
  <si>
    <t>7501 - 8000</t>
  </si>
  <si>
    <t>8001 - 8500</t>
  </si>
  <si>
    <t>8501 - 9000</t>
  </si>
  <si>
    <t>9001 - 9500</t>
  </si>
  <si>
    <t>9501 - 10000</t>
  </si>
  <si>
    <t>10001 - 10500</t>
  </si>
  <si>
    <t>10501 - 11000</t>
  </si>
  <si>
    <t>11001 - 11500</t>
  </si>
  <si>
    <t>11501 - 12000</t>
  </si>
  <si>
    <t>12001 - 12500</t>
  </si>
  <si>
    <t>12501 - 13000</t>
  </si>
  <si>
    <t>13001 - 13500</t>
  </si>
  <si>
    <t>13501 - 14000</t>
  </si>
  <si>
    <t>14001 - 14500</t>
  </si>
  <si>
    <t>14501 - 15000</t>
  </si>
  <si>
    <t>&gt; 15000</t>
  </si>
  <si>
    <t>ANNEE DU DEVIS</t>
  </si>
  <si>
    <t>CONTRAT D'EXPLOITATION MTI FIOUL DES INSTALLATIONS DE CHAUFFAGE ET D'ECS ET RENOVATION CHAUFFERIE</t>
  </si>
  <si>
    <t>CIEC</t>
  </si>
  <si>
    <t>&gt; 650Kw</t>
  </si>
  <si>
    <t>Sécurité</t>
  </si>
  <si>
    <t>Purgeur</t>
  </si>
  <si>
    <t>Extincteur</t>
  </si>
  <si>
    <t>Disconnecteur</t>
  </si>
  <si>
    <t>Groupe maintien de pression</t>
  </si>
  <si>
    <t>Mesure</t>
  </si>
  <si>
    <t xml:space="preserve">Répartiteur </t>
  </si>
  <si>
    <t>Vannes</t>
  </si>
  <si>
    <t>V2V</t>
  </si>
  <si>
    <t>Vanne de pied de colonne</t>
  </si>
  <si>
    <t>Divers</t>
  </si>
  <si>
    <t>Pot à boues</t>
  </si>
  <si>
    <t>Désemboueur</t>
  </si>
  <si>
    <t>Schéma</t>
  </si>
  <si>
    <t>Brûleur</t>
  </si>
  <si>
    <t>Fumisterie</t>
  </si>
  <si>
    <t>Tubage</t>
  </si>
  <si>
    <t>Conduit de fumée</t>
  </si>
  <si>
    <t>Condenseur</t>
  </si>
  <si>
    <t>Récupérateur des condensats</t>
  </si>
  <si>
    <t>Hydroéjecteur</t>
  </si>
  <si>
    <t>Circulateur à rotor noyé</t>
  </si>
  <si>
    <t>Pompes in-line</t>
  </si>
  <si>
    <t>Circulateurs à vitesse variable</t>
  </si>
  <si>
    <t>Emission</t>
  </si>
  <si>
    <t>Radiateur haute température</t>
  </si>
  <si>
    <t>Radiateur basse température</t>
  </si>
  <si>
    <t>Radiateur en acier</t>
  </si>
  <si>
    <t>Radiateur en aluminium</t>
  </si>
  <si>
    <t>Convecteur électrique</t>
  </si>
  <si>
    <t>Radiateur rayonnant</t>
  </si>
  <si>
    <t>Radiateur à accumulation</t>
  </si>
  <si>
    <t>Té de réglage</t>
  </si>
  <si>
    <t>SECURITE</t>
  </si>
  <si>
    <t>MESURE</t>
  </si>
  <si>
    <t>VANNES</t>
  </si>
  <si>
    <t>FUMISTERIE</t>
  </si>
  <si>
    <t>CIRCULATEUR</t>
  </si>
  <si>
    <t>EMISSION</t>
  </si>
  <si>
    <t>DIVERS</t>
  </si>
  <si>
    <t>Armoire électrique</t>
  </si>
  <si>
    <t>Régulateur</t>
  </si>
  <si>
    <t>Disjoncteur</t>
  </si>
  <si>
    <t>ARMOIRE ELECTRIQUE</t>
  </si>
  <si>
    <t>Pompe de charge</t>
  </si>
  <si>
    <t>Vanne papillon</t>
  </si>
  <si>
    <t>Vissé</t>
  </si>
  <si>
    <t>Bac acier</t>
  </si>
  <si>
    <t>Projection</t>
  </si>
  <si>
    <t>Galandage (coulissant)</t>
  </si>
  <si>
    <t/>
  </si>
  <si>
    <t>Purgeur Clapet anti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</si>
</sst>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#,##0\ &quot;€&quot;;[Red]\-#,##0\ &quot;€&quot;"/>
    <numFmt numFmtId="43" formatCode="_-* #,##0.00\ _€_-;\-* #,##0.00\ _€_-;_-* &quot;-&quot;??\ _€_-;_-@_-"/>
    <numFmt numFmtId="164" formatCode="0&quot;m²&quot;"/>
    <numFmt numFmtId="165" formatCode="0&quot;kW&quot;"/>
    <numFmt numFmtId="166" formatCode="#,##0\ &quot;€&quot;"/>
    <numFmt numFmtId="167" formatCode="#,##0.00\ &quot;€&quot;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2F2F2F"/>
      <name val="Segoe U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charset val="1"/>
    </font>
    <font>
      <b/>
      <sz val="2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F2F2F"/>
      <name val="Segoe UI"/>
      <family val="2"/>
    </font>
    <font>
      <sz val="11"/>
      <color theme="9" tint="-0.249977111117893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2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2F2F2F"/>
      <name val="Segoe UI"/>
      <family val="2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double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double">
        <color rgb="FF000000"/>
      </bottom>
      <diagonal/>
    </border>
    <border>
      <left/>
      <right style="thin">
        <color rgb="FF000000"/>
      </right>
      <top style="thin">
        <color rgb="FFCCCCCC"/>
      </top>
      <bottom style="double">
        <color rgb="FF000000"/>
      </bottom>
      <diagonal/>
    </border>
    <border>
      <left/>
      <right style="double">
        <color rgb="FF000000"/>
      </right>
      <top style="thin">
        <color rgb="FFCCCCCC"/>
      </top>
      <bottom style="double">
        <color rgb="FF000000"/>
      </bottom>
      <diagonal/>
    </border>
    <border>
      <left style="thin">
        <color rgb="FFCCCCCC"/>
      </left>
      <right style="double">
        <color rgb="FF000000"/>
      </right>
      <top style="thin">
        <color rgb="FFCCCCCC"/>
      </top>
      <bottom style="double">
        <color rgb="FF000000"/>
      </bottom>
      <diagonal/>
    </border>
    <border>
      <left style="thin">
        <color rgb="FFCCCCCC"/>
      </left>
      <right style="double">
        <color rgb="FF000000"/>
      </right>
      <top style="thin">
        <color rgb="FFCCCCCC"/>
      </top>
      <bottom/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/>
      <top style="thin">
        <color rgb="FFCCCCCC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rgb="FF000000"/>
      </left>
      <right/>
      <top style="thin">
        <color rgb="FFCCCCCC"/>
      </top>
      <bottom style="double">
        <color rgb="FF000000"/>
      </bottom>
      <diagonal/>
    </border>
    <border>
      <left style="thin">
        <color rgb="FF000000"/>
      </left>
      <right/>
      <top style="thin">
        <color rgb="FFCCCCCC"/>
      </top>
      <bottom style="double">
        <color rgb="FF000000"/>
      </bottom>
      <diagonal/>
    </border>
    <border>
      <left style="thin">
        <color rgb="FF000000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CCCCC"/>
      </left>
      <right style="thin">
        <color rgb="FF000000"/>
      </right>
      <top style="thin">
        <color rgb="FFCCCCCC"/>
      </top>
      <bottom/>
      <diagonal/>
    </border>
    <border>
      <left/>
      <right style="thin">
        <color rgb="FF000000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double">
        <color rgb="FF000000"/>
      </bottom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/>
      <top style="thin">
        <color rgb="FFCCCCCC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324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5" fillId="3" borderId="2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164" fontId="5" fillId="3" borderId="3" xfId="0" applyNumberFormat="1" applyFont="1" applyFill="1" applyBorder="1" applyAlignment="1">
      <alignment horizontal="center" vertical="center" wrapText="1" readingOrder="1"/>
    </xf>
    <xf numFmtId="165" fontId="5" fillId="3" borderId="3" xfId="0" applyNumberFormat="1" applyFont="1" applyFill="1" applyBorder="1" applyAlignment="1">
      <alignment horizontal="center" vertical="center" wrapText="1" readingOrder="1"/>
    </xf>
    <xf numFmtId="166" fontId="5" fillId="3" borderId="3" xfId="0" applyNumberFormat="1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6" fillId="0" borderId="8" xfId="1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center" vertical="center" wrapText="1" readingOrder="1"/>
    </xf>
    <xf numFmtId="165" fontId="7" fillId="0" borderId="9" xfId="0" quotePrefix="1" applyNumberFormat="1" applyFont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166" fontId="7" fillId="0" borderId="9" xfId="0" applyNumberFormat="1" applyFont="1" applyBorder="1" applyAlignment="1">
      <alignment horizontal="center" vertical="center" wrapText="1" readingOrder="1"/>
    </xf>
    <xf numFmtId="1" fontId="7" fillId="0" borderId="9" xfId="0" applyNumberFormat="1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8" fillId="0" borderId="11" xfId="0" quotePrefix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readingOrder="1"/>
    </xf>
    <xf numFmtId="0" fontId="6" fillId="0" borderId="13" xfId="1" applyFont="1" applyBorder="1" applyAlignment="1">
      <alignment horizontal="center" vertical="center" wrapText="1" readingOrder="1"/>
    </xf>
    <xf numFmtId="0" fontId="6" fillId="0" borderId="11" xfId="1" applyFont="1" applyFill="1" applyBorder="1" applyAlignment="1">
      <alignment horizontal="center" vertical="center"/>
    </xf>
    <xf numFmtId="164" fontId="7" fillId="0" borderId="9" xfId="0" quotePrefix="1" applyNumberFormat="1" applyFont="1" applyBorder="1" applyAlignment="1">
      <alignment horizontal="center" vertical="center" wrapText="1" readingOrder="1"/>
    </xf>
    <xf numFmtId="0" fontId="7" fillId="0" borderId="9" xfId="0" quotePrefix="1" applyFont="1" applyBorder="1" applyAlignment="1">
      <alignment horizontal="center" vertical="center" wrapText="1" readingOrder="1"/>
    </xf>
    <xf numFmtId="165" fontId="7" fillId="0" borderId="9" xfId="0" applyNumberFormat="1" applyFont="1" applyBorder="1" applyAlignment="1">
      <alignment horizontal="center" vertical="center" wrapText="1" readingOrder="1"/>
    </xf>
    <xf numFmtId="164" fontId="4" fillId="0" borderId="9" xfId="0" applyNumberFormat="1" applyFont="1" applyBorder="1" applyAlignment="1">
      <alignment horizontal="center" vertical="center" wrapText="1" readingOrder="1"/>
    </xf>
    <xf numFmtId="0" fontId="6" fillId="0" borderId="14" xfId="1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165" fontId="4" fillId="0" borderId="9" xfId="0" applyNumberFormat="1" applyFont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6" fillId="0" borderId="15" xfId="1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7" fillId="0" borderId="16" xfId="0" quotePrefix="1" applyFont="1" applyBorder="1" applyAlignment="1">
      <alignment horizontal="center" vertical="center" wrapText="1" readingOrder="1"/>
    </xf>
    <xf numFmtId="166" fontId="7" fillId="0" borderId="16" xfId="0" applyNumberFormat="1" applyFont="1" applyBorder="1" applyAlignment="1">
      <alignment horizontal="center" vertical="center" wrapText="1" readingOrder="1"/>
    </xf>
    <xf numFmtId="0" fontId="4" fillId="0" borderId="16" xfId="0" applyFont="1" applyBorder="1" applyAlignment="1">
      <alignment horizontal="center" vertical="center" wrapText="1" readingOrder="1"/>
    </xf>
    <xf numFmtId="0" fontId="4" fillId="0" borderId="17" xfId="0" applyFont="1" applyBorder="1" applyAlignment="1">
      <alignment horizontal="center" vertical="center" wrapText="1" readingOrder="1"/>
    </xf>
    <xf numFmtId="0" fontId="4" fillId="0" borderId="18" xfId="0" applyFont="1" applyBorder="1" applyAlignment="1">
      <alignment horizontal="center" vertical="center" wrapText="1" readingOrder="1"/>
    </xf>
    <xf numFmtId="166" fontId="4" fillId="0" borderId="9" xfId="0" applyNumberFormat="1" applyFont="1" applyBorder="1" applyAlignment="1">
      <alignment horizontal="center" vertical="center" wrapText="1" readingOrder="1"/>
    </xf>
    <xf numFmtId="6" fontId="7" fillId="0" borderId="9" xfId="0" applyNumberFormat="1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 readingOrder="1"/>
    </xf>
    <xf numFmtId="0" fontId="2" fillId="0" borderId="35" xfId="1" applyFont="1" applyBorder="1" applyAlignment="1">
      <alignment horizontal="center" vertical="center" wrapText="1" readingOrder="1"/>
    </xf>
    <xf numFmtId="0" fontId="2" fillId="7" borderId="11" xfId="1" applyFont="1" applyFill="1" applyBorder="1" applyAlignment="1">
      <alignment horizontal="center" vertical="center" wrapText="1" readingOrder="1"/>
    </xf>
    <xf numFmtId="0" fontId="2" fillId="0" borderId="8" xfId="1" applyFont="1" applyBorder="1" applyAlignment="1">
      <alignment horizontal="center" vertical="center" wrapText="1" readingOrder="1"/>
    </xf>
    <xf numFmtId="0" fontId="2" fillId="0" borderId="8" xfId="1" applyBorder="1" applyAlignment="1">
      <alignment horizontal="center" vertical="center" wrapText="1" readingOrder="1"/>
    </xf>
    <xf numFmtId="0" fontId="2" fillId="8" borderId="8" xfId="1" applyFill="1" applyBorder="1" applyAlignment="1">
      <alignment horizontal="center" vertical="center" wrapText="1" readingOrder="1"/>
    </xf>
    <xf numFmtId="0" fontId="2" fillId="0" borderId="0" xfId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9" borderId="0" xfId="0" applyFont="1" applyFill="1" applyAlignment="1">
      <alignment horizontal="center" vertical="center"/>
    </xf>
    <xf numFmtId="43" fontId="0" fillId="0" borderId="0" xfId="2" applyFont="1" applyAlignment="1">
      <alignment horizontal="center" vertical="center"/>
    </xf>
    <xf numFmtId="43" fontId="1" fillId="9" borderId="0" xfId="2" applyFont="1" applyFill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1" fillId="9" borderId="0" xfId="0" applyFont="1" applyFill="1" applyAlignment="1">
      <alignment horizontal="center" vertical="center" wrapText="1"/>
    </xf>
    <xf numFmtId="0" fontId="2" fillId="0" borderId="11" xfId="1" applyBorder="1" applyAlignment="1">
      <alignment horizontal="center" vertical="center" wrapText="1" readingOrder="1"/>
    </xf>
    <xf numFmtId="0" fontId="0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9" fillId="9" borderId="0" xfId="0" applyFont="1" applyFill="1" applyAlignment="1">
      <alignment horizontal="center" vertical="center"/>
    </xf>
    <xf numFmtId="0" fontId="10" fillId="0" borderId="0" xfId="0" applyFont="1"/>
    <xf numFmtId="0" fontId="9" fillId="9" borderId="0" xfId="0" applyFont="1" applyFill="1" applyAlignment="1">
      <alignment horizontal="center" vertical="center" wrapText="1"/>
    </xf>
    <xf numFmtId="43" fontId="9" fillId="9" borderId="0" xfId="2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3" fontId="10" fillId="0" borderId="0" xfId="2" applyFont="1" applyAlignment="1">
      <alignment horizontal="center" vertical="center"/>
    </xf>
    <xf numFmtId="0" fontId="11" fillId="0" borderId="11" xfId="1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/>
    </xf>
    <xf numFmtId="43" fontId="10" fillId="0" borderId="0" xfId="0" applyNumberFormat="1" applyFont="1" applyAlignment="1">
      <alignment horizontal="center" vertical="center"/>
    </xf>
    <xf numFmtId="0" fontId="11" fillId="0" borderId="35" xfId="1" applyFont="1" applyBorder="1" applyAlignment="1">
      <alignment horizontal="center" vertical="center" wrapText="1" readingOrder="1"/>
    </xf>
    <xf numFmtId="0" fontId="11" fillId="0" borderId="0" xfId="1" applyFont="1" applyFill="1" applyAlignment="1">
      <alignment horizontal="center" vertical="center"/>
    </xf>
    <xf numFmtId="0" fontId="10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29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wrapText="1" readingOrder="1"/>
    </xf>
    <xf numFmtId="49" fontId="12" fillId="0" borderId="0" xfId="0" applyNumberFormat="1" applyFont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4" fillId="4" borderId="0" xfId="0" applyFont="1" applyFill="1" applyAlignment="1">
      <alignment horizontal="center"/>
    </xf>
    <xf numFmtId="0" fontId="14" fillId="10" borderId="0" xfId="0" applyFont="1" applyFill="1" applyAlignment="1">
      <alignment horizontal="center"/>
    </xf>
    <xf numFmtId="0" fontId="15" fillId="0" borderId="0" xfId="0" applyFont="1" applyBorder="1" applyAlignment="1">
      <alignment horizontal="center" wrapText="1" readingOrder="1"/>
    </xf>
    <xf numFmtId="0" fontId="12" fillId="0" borderId="21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 vertical="center" wrapText="1" readingOrder="1"/>
    </xf>
    <xf numFmtId="0" fontId="16" fillId="0" borderId="0" xfId="0" applyFont="1" applyBorder="1" applyAlignment="1">
      <alignment horizontal="center" wrapText="1" readingOrder="1"/>
    </xf>
    <xf numFmtId="49" fontId="12" fillId="0" borderId="2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20" xfId="0" applyNumberFormat="1" applyFont="1" applyBorder="1" applyAlignment="1">
      <alignment horizontal="center"/>
    </xf>
    <xf numFmtId="0" fontId="12" fillId="0" borderId="0" xfId="0" applyFont="1" applyBorder="1"/>
    <xf numFmtId="0" fontId="12" fillId="0" borderId="19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8" fillId="6" borderId="0" xfId="0" applyFont="1" applyFill="1" applyBorder="1" applyAlignment="1">
      <alignment horizontal="center" vertical="center" wrapText="1" readingOrder="1"/>
    </xf>
    <xf numFmtId="0" fontId="18" fillId="0" borderId="0" xfId="0" applyFont="1" applyFill="1" applyBorder="1" applyAlignment="1">
      <alignment horizontal="center" vertical="center" wrapText="1" readingOrder="1"/>
    </xf>
    <xf numFmtId="0" fontId="20" fillId="3" borderId="2" xfId="0" applyFont="1" applyFill="1" applyBorder="1" applyAlignment="1">
      <alignment horizontal="center" vertical="center" wrapText="1" readingOrder="1"/>
    </xf>
    <xf numFmtId="0" fontId="20" fillId="3" borderId="3" xfId="0" applyFont="1" applyFill="1" applyBorder="1" applyAlignment="1">
      <alignment horizontal="center" vertical="center" wrapText="1" readingOrder="1"/>
    </xf>
    <xf numFmtId="164" fontId="20" fillId="3" borderId="3" xfId="0" applyNumberFormat="1" applyFont="1" applyFill="1" applyBorder="1" applyAlignment="1">
      <alignment horizontal="center" vertical="center" wrapText="1" readingOrder="1"/>
    </xf>
    <xf numFmtId="165" fontId="20" fillId="3" borderId="3" xfId="0" applyNumberFormat="1" applyFont="1" applyFill="1" applyBorder="1" applyAlignment="1">
      <alignment horizontal="center" vertical="center" wrapText="1" readingOrder="1"/>
    </xf>
    <xf numFmtId="0" fontId="20" fillId="3" borderId="3" xfId="0" applyNumberFormat="1" applyFont="1" applyFill="1" applyBorder="1" applyAlignment="1">
      <alignment horizontal="center" vertical="center" wrapText="1" readingOrder="1"/>
    </xf>
    <xf numFmtId="166" fontId="20" fillId="3" borderId="3" xfId="0" applyNumberFormat="1" applyFont="1" applyFill="1" applyBorder="1" applyAlignment="1">
      <alignment horizontal="center" vertical="center" wrapText="1" readingOrder="1"/>
    </xf>
    <xf numFmtId="0" fontId="20" fillId="3" borderId="6" xfId="0" applyFont="1" applyFill="1" applyBorder="1" applyAlignment="1">
      <alignment horizontal="center" vertical="center" wrapText="1" readingOrder="1"/>
    </xf>
    <xf numFmtId="0" fontId="20" fillId="3" borderId="7" xfId="0" applyFont="1" applyFill="1" applyBorder="1" applyAlignment="1">
      <alignment horizontal="center" vertical="center" wrapText="1" readingOrder="1"/>
    </xf>
    <xf numFmtId="0" fontId="21" fillId="0" borderId="0" xfId="0" applyFont="1" applyBorder="1" applyAlignment="1">
      <alignment horizontal="center" vertical="center" wrapText="1" readingOrder="1"/>
    </xf>
    <xf numFmtId="0" fontId="22" fillId="0" borderId="8" xfId="1" applyFont="1" applyFill="1" applyBorder="1" applyAlignment="1">
      <alignment horizontal="center" vertical="center" wrapText="1" readingOrder="1"/>
    </xf>
    <xf numFmtId="0" fontId="21" fillId="0" borderId="9" xfId="0" applyFont="1" applyFill="1" applyBorder="1" applyAlignment="1">
      <alignment horizontal="center" vertical="center" wrapText="1" readingOrder="1"/>
    </xf>
    <xf numFmtId="164" fontId="21" fillId="0" borderId="9" xfId="0" applyNumberFormat="1" applyFont="1" applyFill="1" applyBorder="1" applyAlignment="1">
      <alignment horizontal="center" vertical="center" wrapText="1" readingOrder="1"/>
    </xf>
    <xf numFmtId="165" fontId="21" fillId="0" borderId="9" xfId="0" quotePrefix="1" applyNumberFormat="1" applyFont="1" applyFill="1" applyBorder="1" applyAlignment="1">
      <alignment horizontal="center" vertical="center" wrapText="1" readingOrder="1"/>
    </xf>
    <xf numFmtId="0" fontId="21" fillId="0" borderId="9" xfId="0" quotePrefix="1" applyNumberFormat="1" applyFont="1" applyFill="1" applyBorder="1" applyAlignment="1">
      <alignment horizontal="center" vertical="center" wrapText="1" readingOrder="1"/>
    </xf>
    <xf numFmtId="0" fontId="19" fillId="0" borderId="9" xfId="0" applyFont="1" applyFill="1" applyBorder="1" applyAlignment="1">
      <alignment horizontal="center" vertical="center" wrapText="1" readingOrder="1"/>
    </xf>
    <xf numFmtId="166" fontId="21" fillId="0" borderId="9" xfId="0" applyNumberFormat="1" applyFont="1" applyFill="1" applyBorder="1" applyAlignment="1">
      <alignment horizontal="center" vertical="center" wrapText="1" readingOrder="1"/>
    </xf>
    <xf numFmtId="1" fontId="21" fillId="0" borderId="9" xfId="0" applyNumberFormat="1" applyFont="1" applyFill="1" applyBorder="1" applyAlignment="1">
      <alignment horizontal="center" vertical="center" wrapText="1" readingOrder="1"/>
    </xf>
    <xf numFmtId="0" fontId="19" fillId="0" borderId="10" xfId="0" applyFont="1" applyFill="1" applyBorder="1" applyAlignment="1">
      <alignment horizontal="center" vertical="center" wrapText="1" readingOrder="1"/>
    </xf>
    <xf numFmtId="0" fontId="23" fillId="0" borderId="11" xfId="0" quotePrefix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 readingOrder="1"/>
    </xf>
    <xf numFmtId="0" fontId="22" fillId="0" borderId="13" xfId="1" applyFont="1" applyFill="1" applyBorder="1" applyAlignment="1">
      <alignment horizontal="center" vertical="center" wrapText="1" readingOrder="1"/>
    </xf>
    <xf numFmtId="0" fontId="22" fillId="0" borderId="11" xfId="1" applyFont="1" applyFill="1" applyBorder="1" applyAlignment="1">
      <alignment horizontal="center" vertical="center"/>
    </xf>
    <xf numFmtId="164" fontId="21" fillId="0" borderId="9" xfId="0" quotePrefix="1" applyNumberFormat="1" applyFont="1" applyFill="1" applyBorder="1" applyAlignment="1">
      <alignment horizontal="center" vertical="center" wrapText="1" readingOrder="1"/>
    </xf>
    <xf numFmtId="0" fontId="21" fillId="0" borderId="9" xfId="0" quotePrefix="1" applyFont="1" applyFill="1" applyBorder="1" applyAlignment="1">
      <alignment horizontal="center" vertical="center" wrapText="1" readingOrder="1"/>
    </xf>
    <xf numFmtId="0" fontId="21" fillId="0" borderId="9" xfId="0" applyNumberFormat="1" applyFont="1" applyFill="1" applyBorder="1" applyAlignment="1">
      <alignment horizontal="center" vertical="center" wrapText="1" readingOrder="1"/>
    </xf>
    <xf numFmtId="164" fontId="19" fillId="0" borderId="9" xfId="0" applyNumberFormat="1" applyFont="1" applyFill="1" applyBorder="1" applyAlignment="1">
      <alignment horizontal="center" vertical="center" wrapText="1" readingOrder="1"/>
    </xf>
    <xf numFmtId="0" fontId="22" fillId="0" borderId="14" xfId="1" applyFont="1" applyFill="1" applyBorder="1" applyAlignment="1">
      <alignment horizontal="center" vertical="center" wrapText="1" readingOrder="1"/>
    </xf>
    <xf numFmtId="0" fontId="19" fillId="0" borderId="12" xfId="0" applyFont="1" applyFill="1" applyBorder="1" applyAlignment="1">
      <alignment horizontal="center" vertical="center" wrapText="1" readingOrder="1"/>
    </xf>
    <xf numFmtId="0" fontId="19" fillId="0" borderId="9" xfId="0" applyNumberFormat="1" applyFont="1" applyFill="1" applyBorder="1" applyAlignment="1">
      <alignment horizontal="center" vertical="center" wrapText="1" readingOrder="1"/>
    </xf>
    <xf numFmtId="0" fontId="19" fillId="0" borderId="8" xfId="0" applyFont="1" applyFill="1" applyBorder="1" applyAlignment="1">
      <alignment horizontal="center" vertical="center" wrapText="1" readingOrder="1"/>
    </xf>
    <xf numFmtId="0" fontId="22" fillId="0" borderId="15" xfId="1" applyFont="1" applyFill="1" applyBorder="1" applyAlignment="1">
      <alignment horizontal="center" vertical="center" wrapText="1" readingOrder="1"/>
    </xf>
    <xf numFmtId="0" fontId="21" fillId="0" borderId="16" xfId="0" applyFont="1" applyFill="1" applyBorder="1" applyAlignment="1">
      <alignment horizontal="center" vertical="center" wrapText="1" readingOrder="1"/>
    </xf>
    <xf numFmtId="0" fontId="21" fillId="0" borderId="16" xfId="0" quotePrefix="1" applyFont="1" applyFill="1" applyBorder="1" applyAlignment="1">
      <alignment horizontal="center" vertical="center" wrapText="1" readingOrder="1"/>
    </xf>
    <xf numFmtId="0" fontId="21" fillId="0" borderId="16" xfId="0" applyNumberFormat="1" applyFont="1" applyFill="1" applyBorder="1" applyAlignment="1">
      <alignment horizontal="center" vertical="center" wrapText="1" readingOrder="1"/>
    </xf>
    <xf numFmtId="166" fontId="21" fillId="0" borderId="16" xfId="0" applyNumberFormat="1" applyFont="1" applyFill="1" applyBorder="1" applyAlignment="1">
      <alignment horizontal="center" vertical="center" wrapText="1" readingOrder="1"/>
    </xf>
    <xf numFmtId="0" fontId="19" fillId="0" borderId="16" xfId="0" applyFont="1" applyFill="1" applyBorder="1" applyAlignment="1">
      <alignment horizontal="center" vertical="center" wrapText="1" readingOrder="1"/>
    </xf>
    <xf numFmtId="0" fontId="19" fillId="0" borderId="17" xfId="0" applyFont="1" applyFill="1" applyBorder="1" applyAlignment="1">
      <alignment horizontal="center" vertical="center" wrapText="1" readingOrder="1"/>
    </xf>
    <xf numFmtId="0" fontId="19" fillId="0" borderId="18" xfId="0" applyFont="1" applyFill="1" applyBorder="1" applyAlignment="1">
      <alignment horizontal="center" vertical="center" wrapText="1" readingOrder="1"/>
    </xf>
    <xf numFmtId="166" fontId="19" fillId="0" borderId="9" xfId="0" applyNumberFormat="1" applyFont="1" applyFill="1" applyBorder="1" applyAlignment="1">
      <alignment horizontal="center" vertical="center" wrapText="1" readingOrder="1"/>
    </xf>
    <xf numFmtId="0" fontId="24" fillId="0" borderId="9" xfId="0" applyFont="1" applyFill="1" applyBorder="1" applyAlignment="1">
      <alignment horizontal="center" vertical="center" wrapText="1" readingOrder="1"/>
    </xf>
    <xf numFmtId="6" fontId="21" fillId="0" borderId="9" xfId="0" applyNumberFormat="1" applyFont="1" applyFill="1" applyBorder="1" applyAlignment="1">
      <alignment horizontal="center" vertical="center" wrapText="1" readingOrder="1"/>
    </xf>
    <xf numFmtId="0" fontId="19" fillId="0" borderId="11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 readingOrder="1"/>
    </xf>
    <xf numFmtId="0" fontId="21" fillId="0" borderId="10" xfId="0" applyFont="1" applyFill="1" applyBorder="1" applyAlignment="1">
      <alignment horizontal="center" vertical="center" wrapText="1" readingOrder="1"/>
    </xf>
    <xf numFmtId="0" fontId="25" fillId="0" borderId="9" xfId="0" applyFont="1" applyFill="1" applyBorder="1" applyAlignment="1">
      <alignment horizontal="center" vertical="center" wrapText="1" readingOrder="1"/>
    </xf>
    <xf numFmtId="0" fontId="24" fillId="0" borderId="10" xfId="0" applyFont="1" applyFill="1" applyBorder="1" applyAlignment="1">
      <alignment horizontal="center" vertical="center" wrapText="1" readingOrder="1"/>
    </xf>
    <xf numFmtId="0" fontId="21" fillId="0" borderId="9" xfId="2" quotePrefix="1" applyNumberFormat="1" applyFont="1" applyFill="1" applyBorder="1" applyAlignment="1">
      <alignment horizontal="center" vertical="center" wrapText="1" readingOrder="1"/>
    </xf>
    <xf numFmtId="0" fontId="21" fillId="0" borderId="13" xfId="0" applyFont="1" applyFill="1" applyBorder="1" applyAlignment="1">
      <alignment horizontal="center" vertical="center" wrapText="1" readingOrder="1"/>
    </xf>
    <xf numFmtId="0" fontId="21" fillId="0" borderId="37" xfId="0" applyFont="1" applyFill="1" applyBorder="1" applyAlignment="1">
      <alignment horizontal="center" vertical="center" wrapText="1" readingOrder="1"/>
    </xf>
    <xf numFmtId="164" fontId="19" fillId="0" borderId="37" xfId="0" applyNumberFormat="1" applyFont="1" applyFill="1" applyBorder="1" applyAlignment="1">
      <alignment horizontal="center" vertical="center" wrapText="1" readingOrder="1"/>
    </xf>
    <xf numFmtId="0" fontId="19" fillId="0" borderId="37" xfId="0" applyFont="1" applyFill="1" applyBorder="1" applyAlignment="1">
      <alignment horizontal="center" vertical="center" wrapText="1" readingOrder="1"/>
    </xf>
    <xf numFmtId="0" fontId="19" fillId="0" borderId="37" xfId="0" applyNumberFormat="1" applyFont="1" applyFill="1" applyBorder="1" applyAlignment="1">
      <alignment horizontal="center" vertical="center" wrapText="1" readingOrder="1"/>
    </xf>
    <xf numFmtId="164" fontId="21" fillId="0" borderId="37" xfId="0" applyNumberFormat="1" applyFont="1" applyFill="1" applyBorder="1" applyAlignment="1">
      <alignment horizontal="center" vertical="center" wrapText="1" readingOrder="1"/>
    </xf>
    <xf numFmtId="166" fontId="21" fillId="0" borderId="37" xfId="0" applyNumberFormat="1" applyFont="1" applyFill="1" applyBorder="1" applyAlignment="1">
      <alignment horizontal="center" vertical="center" wrapText="1" readingOrder="1"/>
    </xf>
    <xf numFmtId="0" fontId="21" fillId="0" borderId="38" xfId="0" applyFont="1" applyFill="1" applyBorder="1" applyAlignment="1">
      <alignment horizontal="center" vertical="center" wrapText="1" readingOrder="1"/>
    </xf>
    <xf numFmtId="0" fontId="21" fillId="0" borderId="11" xfId="0" applyFont="1" applyFill="1" applyBorder="1" applyAlignment="1">
      <alignment horizontal="center" vertical="center" wrapText="1" readingOrder="1"/>
    </xf>
    <xf numFmtId="164" fontId="19" fillId="0" borderId="11" xfId="0" applyNumberFormat="1" applyFont="1" applyFill="1" applyBorder="1" applyAlignment="1">
      <alignment horizontal="center" vertical="center" wrapText="1" readingOrder="1"/>
    </xf>
    <xf numFmtId="0" fontId="19" fillId="0" borderId="11" xfId="0" applyFont="1" applyFill="1" applyBorder="1" applyAlignment="1">
      <alignment horizontal="center" vertical="center" wrapText="1" readingOrder="1"/>
    </xf>
    <xf numFmtId="0" fontId="19" fillId="0" borderId="11" xfId="0" applyNumberFormat="1" applyFont="1" applyFill="1" applyBorder="1" applyAlignment="1">
      <alignment horizontal="center" vertical="center" wrapText="1" readingOrder="1"/>
    </xf>
    <xf numFmtId="164" fontId="21" fillId="0" borderId="11" xfId="0" applyNumberFormat="1" applyFont="1" applyFill="1" applyBorder="1" applyAlignment="1">
      <alignment horizontal="center" vertical="center" wrapText="1" readingOrder="1"/>
    </xf>
    <xf numFmtId="166" fontId="21" fillId="0" borderId="11" xfId="0" applyNumberFormat="1" applyFont="1" applyFill="1" applyBorder="1" applyAlignment="1">
      <alignment horizontal="center" vertical="center" wrapText="1" readingOrder="1"/>
    </xf>
    <xf numFmtId="0" fontId="21" fillId="0" borderId="34" xfId="0" applyFont="1" applyFill="1" applyBorder="1" applyAlignment="1">
      <alignment horizontal="center" vertical="center" wrapText="1" readingOrder="1"/>
    </xf>
    <xf numFmtId="0" fontId="22" fillId="0" borderId="11" xfId="1" applyFont="1" applyFill="1" applyBorder="1" applyAlignment="1">
      <alignment horizontal="center" vertical="center" wrapText="1" readingOrder="1"/>
    </xf>
    <xf numFmtId="167" fontId="21" fillId="0" borderId="9" xfId="0" applyNumberFormat="1" applyFont="1" applyFill="1" applyBorder="1" applyAlignment="1">
      <alignment horizontal="center" vertical="center" wrapText="1" readingOrder="1"/>
    </xf>
    <xf numFmtId="0" fontId="19" fillId="0" borderId="11" xfId="0" applyFont="1" applyFill="1" applyBorder="1" applyAlignment="1">
      <alignment horizontal="center" vertical="center" wrapText="1"/>
    </xf>
    <xf numFmtId="164" fontId="19" fillId="0" borderId="11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Fill="1" applyBorder="1" applyAlignment="1">
      <alignment horizontal="center" vertical="center" wrapText="1"/>
    </xf>
    <xf numFmtId="166" fontId="19" fillId="0" borderId="11" xfId="0" applyNumberFormat="1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21" fillId="0" borderId="11" xfId="0" quotePrefix="1" applyNumberFormat="1" applyFont="1" applyFill="1" applyBorder="1" applyAlignment="1">
      <alignment horizontal="center" vertical="center" wrapText="1" readingOrder="1"/>
    </xf>
    <xf numFmtId="0" fontId="21" fillId="0" borderId="11" xfId="0" quotePrefix="1" applyFont="1" applyFill="1" applyBorder="1" applyAlignment="1">
      <alignment horizontal="center" vertical="center" wrapText="1" readingOrder="1"/>
    </xf>
    <xf numFmtId="0" fontId="19" fillId="0" borderId="42" xfId="0" applyFont="1" applyFill="1" applyBorder="1" applyAlignment="1">
      <alignment horizontal="center" vertical="center" wrapText="1"/>
    </xf>
    <xf numFmtId="0" fontId="21" fillId="11" borderId="11" xfId="0" applyFont="1" applyFill="1" applyBorder="1" applyAlignment="1">
      <alignment horizontal="center" vertical="center" wrapText="1" readingOrder="1"/>
    </xf>
    <xf numFmtId="0" fontId="22" fillId="0" borderId="0" xfId="1" applyFont="1" applyFill="1" applyAlignment="1">
      <alignment horizontal="center" vertical="center"/>
    </xf>
    <xf numFmtId="0" fontId="19" fillId="0" borderId="34" xfId="0" applyFont="1" applyFill="1" applyBorder="1" applyAlignment="1">
      <alignment horizontal="center" vertical="center" wrapText="1" readingOrder="1"/>
    </xf>
    <xf numFmtId="164" fontId="21" fillId="0" borderId="11" xfId="0" quotePrefix="1" applyNumberFormat="1" applyFont="1" applyFill="1" applyBorder="1" applyAlignment="1">
      <alignment horizontal="center" vertical="center" wrapText="1" readingOrder="1"/>
    </xf>
    <xf numFmtId="0" fontId="22" fillId="0" borderId="36" xfId="1" applyFont="1" applyFill="1" applyBorder="1" applyAlignment="1">
      <alignment horizontal="center" vertical="center" wrapText="1" readingOrder="1"/>
    </xf>
    <xf numFmtId="0" fontId="21" fillId="0" borderId="36" xfId="0" applyFont="1" applyFill="1" applyBorder="1" applyAlignment="1">
      <alignment horizontal="center" vertical="center" wrapText="1" readingOrder="1"/>
    </xf>
    <xf numFmtId="0" fontId="22" fillId="0" borderId="35" xfId="1" applyFont="1" applyFill="1" applyBorder="1" applyAlignment="1">
      <alignment horizontal="center" vertical="center" wrapText="1" readingOrder="1"/>
    </xf>
    <xf numFmtId="0" fontId="21" fillId="0" borderId="35" xfId="0" applyFont="1" applyFill="1" applyBorder="1" applyAlignment="1">
      <alignment horizontal="center" vertical="center" wrapText="1" readingOrder="1"/>
    </xf>
    <xf numFmtId="0" fontId="19" fillId="0" borderId="0" xfId="0" applyFont="1" applyFill="1"/>
    <xf numFmtId="2" fontId="21" fillId="0" borderId="9" xfId="2" applyNumberFormat="1" applyFont="1" applyFill="1" applyBorder="1" applyAlignment="1">
      <alignment horizontal="center" vertical="center" wrapText="1" readingOrder="1"/>
    </xf>
    <xf numFmtId="166" fontId="19" fillId="0" borderId="11" xfId="0" applyNumberFormat="1" applyFont="1" applyFill="1" applyBorder="1" applyAlignment="1">
      <alignment horizontal="center" vertical="center" wrapText="1" readingOrder="1"/>
    </xf>
    <xf numFmtId="164" fontId="19" fillId="0" borderId="0" xfId="0" applyNumberFormat="1" applyFont="1" applyFill="1" applyAlignment="1">
      <alignment horizontal="center" vertical="center"/>
    </xf>
    <xf numFmtId="0" fontId="19" fillId="0" borderId="42" xfId="0" applyFont="1" applyFill="1" applyBorder="1" applyAlignment="1">
      <alignment horizontal="center" vertical="center" wrapText="1" readingOrder="1"/>
    </xf>
    <xf numFmtId="0" fontId="26" fillId="0" borderId="34" xfId="0" applyFont="1" applyFill="1" applyBorder="1" applyAlignment="1">
      <alignment horizontal="center" vertical="center" wrapText="1" readingOrder="1"/>
    </xf>
    <xf numFmtId="0" fontId="19" fillId="0" borderId="0" xfId="0" applyFont="1" applyFill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0" borderId="41" xfId="0" applyFont="1" applyFill="1" applyBorder="1" applyAlignment="1">
      <alignment horizontal="center" vertical="center" wrapText="1" readingOrder="1"/>
    </xf>
    <xf numFmtId="164" fontId="19" fillId="0" borderId="11" xfId="0" applyNumberFormat="1" applyFont="1" applyBorder="1" applyAlignment="1">
      <alignment horizontal="center" vertical="center"/>
    </xf>
    <xf numFmtId="164" fontId="21" fillId="0" borderId="12" xfId="0" applyNumberFormat="1" applyFont="1" applyFill="1" applyBorder="1" applyAlignment="1">
      <alignment horizontal="center" vertical="center" wrapText="1" readingOrder="1"/>
    </xf>
    <xf numFmtId="164" fontId="21" fillId="0" borderId="10" xfId="0" applyNumberFormat="1" applyFont="1" applyFill="1" applyBorder="1" applyAlignment="1">
      <alignment horizontal="center" vertical="center" wrapText="1" readingOrder="1"/>
    </xf>
    <xf numFmtId="166" fontId="19" fillId="0" borderId="0" xfId="0" applyNumberFormat="1" applyFont="1" applyAlignment="1">
      <alignment horizontal="center" vertical="center"/>
    </xf>
    <xf numFmtId="0" fontId="21" fillId="0" borderId="9" xfId="0" applyNumberFormat="1" applyFont="1" applyBorder="1" applyAlignment="1">
      <alignment horizontal="center" vertical="center" wrapText="1" readingOrder="1"/>
    </xf>
    <xf numFmtId="0" fontId="21" fillId="0" borderId="9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34" xfId="0" applyFont="1" applyBorder="1" applyAlignment="1">
      <alignment horizontal="center" vertical="center"/>
    </xf>
    <xf numFmtId="0" fontId="19" fillId="0" borderId="11" xfId="0" applyFont="1" applyBorder="1"/>
    <xf numFmtId="164" fontId="19" fillId="0" borderId="11" xfId="0" applyNumberFormat="1" applyFont="1" applyBorder="1"/>
    <xf numFmtId="166" fontId="19" fillId="0" borderId="0" xfId="0" applyNumberFormat="1" applyFont="1"/>
    <xf numFmtId="164" fontId="19" fillId="0" borderId="0" xfId="0" applyNumberFormat="1" applyFont="1"/>
    <xf numFmtId="165" fontId="19" fillId="0" borderId="0" xfId="0" applyNumberFormat="1" applyFont="1"/>
    <xf numFmtId="0" fontId="19" fillId="0" borderId="0" xfId="0" applyNumberFormat="1" applyFont="1"/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0" xfId="0" applyFont="1" applyFill="1" applyBorder="1" applyAlignment="1">
      <alignment horizontal="center" vertical="center" wrapText="1" readingOrder="1"/>
    </xf>
    <xf numFmtId="0" fontId="5" fillId="3" borderId="31" xfId="0" applyFont="1" applyFill="1" applyBorder="1" applyAlignment="1">
      <alignment horizontal="center" vertical="center" wrapText="1" readingOrder="1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30" xfId="0" applyFont="1" applyFill="1" applyBorder="1" applyAlignment="1">
      <alignment horizontal="center" vertical="center" wrapText="1" readingOrder="1"/>
    </xf>
    <xf numFmtId="0" fontId="3" fillId="2" borderId="32" xfId="0" applyFont="1" applyFill="1" applyBorder="1" applyAlignment="1">
      <alignment horizontal="center" vertical="center" wrapText="1" readingOrder="1"/>
    </xf>
    <xf numFmtId="0" fontId="3" fillId="2" borderId="33" xfId="0" applyFont="1" applyFill="1" applyBorder="1" applyAlignment="1">
      <alignment horizontal="center" vertical="center" wrapText="1" readingOrder="1"/>
    </xf>
    <xf numFmtId="0" fontId="14" fillId="4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 wrapText="1" readingOrder="1"/>
    </xf>
    <xf numFmtId="0" fontId="18" fillId="2" borderId="0" xfId="0" applyFont="1" applyFill="1" applyBorder="1" applyAlignment="1">
      <alignment horizontal="center" vertical="center" wrapText="1" readingOrder="1"/>
    </xf>
    <xf numFmtId="0" fontId="20" fillId="3" borderId="39" xfId="0" applyFont="1" applyFill="1" applyBorder="1" applyAlignment="1">
      <alignment horizontal="center" vertical="center" wrapText="1" readingOrder="1"/>
    </xf>
    <xf numFmtId="0" fontId="20" fillId="3" borderId="4" xfId="0" applyFont="1" applyFill="1" applyBorder="1" applyAlignment="1">
      <alignment horizontal="center" vertical="center" wrapText="1" readingOrder="1"/>
    </xf>
    <xf numFmtId="0" fontId="20" fillId="3" borderId="5" xfId="0" applyFont="1" applyFill="1" applyBorder="1" applyAlignment="1">
      <alignment horizontal="center" vertical="center" wrapText="1" readingOrder="1"/>
    </xf>
    <xf numFmtId="0" fontId="18" fillId="0" borderId="32" xfId="0" applyFont="1" applyFill="1" applyBorder="1" applyAlignment="1">
      <alignment horizontal="center" vertical="center" wrapText="1" readingOrder="1"/>
    </xf>
    <xf numFmtId="0" fontId="18" fillId="0" borderId="33" xfId="0" applyFont="1" applyFill="1" applyBorder="1" applyAlignment="1">
      <alignment horizontal="center" vertical="center" wrapText="1" readingOrder="1"/>
    </xf>
    <xf numFmtId="0" fontId="18" fillId="5" borderId="33" xfId="0" applyFont="1" applyFill="1" applyBorder="1" applyAlignment="1">
      <alignment horizontal="center" vertical="center" wrapText="1" readingOrder="1"/>
    </xf>
    <xf numFmtId="0" fontId="18" fillId="6" borderId="33" xfId="0" applyFont="1" applyFill="1" applyBorder="1" applyAlignment="1">
      <alignment horizontal="center" vertical="center" wrapText="1" readingOrder="1"/>
    </xf>
    <xf numFmtId="0" fontId="27" fillId="0" borderId="32" xfId="0" applyFont="1" applyFill="1" applyBorder="1" applyAlignment="1">
      <alignment horizontal="center" vertical="center" wrapText="1" readingOrder="1"/>
    </xf>
    <xf numFmtId="0" fontId="27" fillId="0" borderId="33" xfId="0" applyFont="1" applyFill="1" applyBorder="1" applyAlignment="1">
      <alignment horizontal="center" vertical="center" wrapText="1" readingOrder="1"/>
    </xf>
    <xf numFmtId="0" fontId="27" fillId="6" borderId="33" xfId="0" applyFont="1" applyFill="1" applyBorder="1" applyAlignment="1">
      <alignment horizontal="center" vertical="center" wrapText="1" readingOrder="1"/>
    </xf>
    <xf numFmtId="0" fontId="27" fillId="5" borderId="33" xfId="0" applyFont="1" applyFill="1" applyBorder="1" applyAlignment="1">
      <alignment horizontal="center" vertical="center" wrapText="1" readingOrder="1"/>
    </xf>
    <xf numFmtId="0" fontId="27" fillId="6" borderId="0" xfId="0" applyFont="1" applyFill="1" applyBorder="1" applyAlignment="1">
      <alignment horizontal="center" vertical="center" wrapText="1" readingOrder="1"/>
    </xf>
    <xf numFmtId="0" fontId="27" fillId="0" borderId="0" xfId="0" applyFont="1" applyFill="1" applyBorder="1" applyAlignment="1">
      <alignment horizontal="center" vertical="center" wrapText="1" readingOrder="1"/>
    </xf>
    <xf numFmtId="0" fontId="28" fillId="0" borderId="0" xfId="0" applyFont="1" applyFill="1" applyBorder="1"/>
    <xf numFmtId="0" fontId="28" fillId="0" borderId="0" xfId="0" applyFont="1"/>
    <xf numFmtId="0" fontId="29" fillId="3" borderId="2" xfId="0" applyFont="1" applyFill="1" applyBorder="1" applyAlignment="1">
      <alignment horizontal="center" vertical="center" wrapText="1" readingOrder="1"/>
    </xf>
    <xf numFmtId="0" fontId="29" fillId="3" borderId="3" xfId="0" applyFont="1" applyFill="1" applyBorder="1" applyAlignment="1">
      <alignment horizontal="center" vertical="center" wrapText="1" readingOrder="1"/>
    </xf>
    <xf numFmtId="164" fontId="29" fillId="3" borderId="3" xfId="0" applyNumberFormat="1" applyFont="1" applyFill="1" applyBorder="1" applyAlignment="1">
      <alignment horizontal="center" vertical="center" wrapText="1" readingOrder="1"/>
    </xf>
    <xf numFmtId="165" fontId="29" fillId="3" borderId="3" xfId="0" applyNumberFormat="1" applyFont="1" applyFill="1" applyBorder="1" applyAlignment="1">
      <alignment horizontal="center" vertical="center" wrapText="1" readingOrder="1"/>
    </xf>
    <xf numFmtId="0" fontId="29" fillId="3" borderId="3" xfId="0" applyNumberFormat="1" applyFont="1" applyFill="1" applyBorder="1" applyAlignment="1">
      <alignment horizontal="center" vertical="center" wrapText="1" readingOrder="1"/>
    </xf>
    <xf numFmtId="166" fontId="29" fillId="3" borderId="3" xfId="0" applyNumberFormat="1" applyFont="1" applyFill="1" applyBorder="1" applyAlignment="1">
      <alignment horizontal="center" vertical="center" wrapText="1" readingOrder="1"/>
    </xf>
    <xf numFmtId="0" fontId="29" fillId="3" borderId="39" xfId="0" applyFont="1" applyFill="1" applyBorder="1" applyAlignment="1">
      <alignment horizontal="center" vertical="center" wrapText="1" readingOrder="1"/>
    </xf>
    <xf numFmtId="0" fontId="29" fillId="3" borderId="4" xfId="0" applyFont="1" applyFill="1" applyBorder="1" applyAlignment="1">
      <alignment horizontal="center" vertical="center" wrapText="1" readingOrder="1"/>
    </xf>
    <xf numFmtId="0" fontId="29" fillId="3" borderId="5" xfId="0" applyFont="1" applyFill="1" applyBorder="1" applyAlignment="1">
      <alignment horizontal="center" vertical="center" wrapText="1" readingOrder="1"/>
    </xf>
    <xf numFmtId="0" fontId="29" fillId="3" borderId="6" xfId="0" applyFont="1" applyFill="1" applyBorder="1" applyAlignment="1">
      <alignment horizontal="center" vertical="center" wrapText="1" readingOrder="1"/>
    </xf>
    <xf numFmtId="0" fontId="29" fillId="3" borderId="7" xfId="0" applyFont="1" applyFill="1" applyBorder="1" applyAlignment="1">
      <alignment horizontal="center" vertical="center" wrapText="1" readingOrder="1"/>
    </xf>
    <xf numFmtId="0" fontId="30" fillId="0" borderId="0" xfId="0" applyFont="1" applyFill="1" applyBorder="1" applyAlignment="1">
      <alignment vertical="center" wrapText="1" readingOrder="1"/>
    </xf>
    <xf numFmtId="0" fontId="30" fillId="0" borderId="0" xfId="0" quotePrefix="1" applyFont="1" applyFill="1" applyBorder="1" applyAlignment="1">
      <alignment vertical="center" wrapText="1" readingOrder="1"/>
    </xf>
    <xf numFmtId="0" fontId="29" fillId="0" borderId="0" xfId="0" applyFont="1" applyFill="1" applyBorder="1" applyAlignment="1">
      <alignment vertical="center" wrapText="1" readingOrder="1"/>
    </xf>
    <xf numFmtId="0" fontId="29" fillId="0" borderId="0" xfId="0" applyFont="1" applyFill="1" applyBorder="1" applyAlignment="1">
      <alignment horizontal="center" vertical="center" wrapText="1" readingOrder="1"/>
    </xf>
    <xf numFmtId="0" fontId="31" fillId="0" borderId="11" xfId="1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 wrapText="1" readingOrder="1"/>
    </xf>
    <xf numFmtId="164" fontId="32" fillId="0" borderId="9" xfId="0" quotePrefix="1" applyNumberFormat="1" applyFont="1" applyFill="1" applyBorder="1" applyAlignment="1">
      <alignment horizontal="center" vertical="center" wrapText="1" readingOrder="1"/>
    </xf>
    <xf numFmtId="164" fontId="32" fillId="0" borderId="9" xfId="0" applyNumberFormat="1" applyFont="1" applyFill="1" applyBorder="1" applyAlignment="1">
      <alignment horizontal="center" vertical="center" wrapText="1" readingOrder="1"/>
    </xf>
    <xf numFmtId="0" fontId="32" fillId="0" borderId="9" xfId="0" quotePrefix="1" applyFont="1" applyFill="1" applyBorder="1" applyAlignment="1">
      <alignment horizontal="center" vertical="center" wrapText="1" readingOrder="1"/>
    </xf>
    <xf numFmtId="165" fontId="32" fillId="0" borderId="9" xfId="0" quotePrefix="1" applyNumberFormat="1" applyFont="1" applyFill="1" applyBorder="1" applyAlignment="1">
      <alignment horizontal="center" vertical="center" wrapText="1" readingOrder="1"/>
    </xf>
    <xf numFmtId="0" fontId="32" fillId="0" borderId="9" xfId="0" applyNumberFormat="1" applyFont="1" applyFill="1" applyBorder="1" applyAlignment="1">
      <alignment horizontal="center" vertical="center" wrapText="1" readingOrder="1"/>
    </xf>
    <xf numFmtId="164" fontId="28" fillId="0" borderId="9" xfId="0" applyNumberFormat="1" applyFont="1" applyFill="1" applyBorder="1" applyAlignment="1">
      <alignment horizontal="center" vertical="center" wrapText="1" readingOrder="1"/>
    </xf>
    <xf numFmtId="0" fontId="28" fillId="0" borderId="9" xfId="0" applyFont="1" applyFill="1" applyBorder="1" applyAlignment="1">
      <alignment horizontal="center" vertical="center" wrapText="1" readingOrder="1"/>
    </xf>
    <xf numFmtId="166" fontId="32" fillId="0" borderId="9" xfId="0" applyNumberFormat="1" applyFont="1" applyFill="1" applyBorder="1" applyAlignment="1">
      <alignment horizontal="center" vertical="center" wrapText="1" readingOrder="1"/>
    </xf>
    <xf numFmtId="1" fontId="32" fillId="0" borderId="9" xfId="0" applyNumberFormat="1" applyFont="1" applyFill="1" applyBorder="1" applyAlignment="1">
      <alignment horizontal="center" vertical="center" wrapText="1" readingOrder="1"/>
    </xf>
    <xf numFmtId="0" fontId="28" fillId="0" borderId="10" xfId="0" applyFont="1" applyFill="1" applyBorder="1" applyAlignment="1">
      <alignment horizontal="center" vertical="center" wrapText="1" readingOrder="1"/>
    </xf>
    <xf numFmtId="0" fontId="33" fillId="0" borderId="11" xfId="0" quotePrefix="1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 readingOrder="1"/>
    </xf>
    <xf numFmtId="0" fontId="31" fillId="0" borderId="11" xfId="1" applyFont="1" applyFill="1" applyBorder="1" applyAlignment="1">
      <alignment horizontal="center" vertical="center" wrapText="1" readingOrder="1"/>
    </xf>
    <xf numFmtId="0" fontId="32" fillId="0" borderId="11" xfId="0" applyFont="1" applyFill="1" applyBorder="1" applyAlignment="1">
      <alignment horizontal="center" vertical="center" wrapText="1" readingOrder="1"/>
    </xf>
    <xf numFmtId="164" fontId="28" fillId="0" borderId="11" xfId="0" applyNumberFormat="1" applyFont="1" applyFill="1" applyBorder="1" applyAlignment="1">
      <alignment horizontal="center" vertical="center" wrapText="1" readingOrder="1"/>
    </xf>
    <xf numFmtId="0" fontId="28" fillId="0" borderId="11" xfId="0" applyFont="1" applyFill="1" applyBorder="1" applyAlignment="1">
      <alignment horizontal="center" vertical="center" wrapText="1" readingOrder="1"/>
    </xf>
    <xf numFmtId="0" fontId="28" fillId="0" borderId="11" xfId="0" applyNumberFormat="1" applyFont="1" applyFill="1" applyBorder="1" applyAlignment="1">
      <alignment horizontal="center" vertical="center" wrapText="1" readingOrder="1"/>
    </xf>
    <xf numFmtId="164" fontId="32" fillId="0" borderId="11" xfId="0" applyNumberFormat="1" applyFont="1" applyFill="1" applyBorder="1" applyAlignment="1">
      <alignment horizontal="center" vertical="center" wrapText="1" readingOrder="1"/>
    </xf>
    <xf numFmtId="166" fontId="32" fillId="0" borderId="11" xfId="0" applyNumberFormat="1" applyFont="1" applyFill="1" applyBorder="1" applyAlignment="1">
      <alignment horizontal="center" vertical="center" wrapText="1" readingOrder="1"/>
    </xf>
    <xf numFmtId="0" fontId="32" fillId="0" borderId="34" xfId="0" applyFont="1" applyFill="1" applyBorder="1" applyAlignment="1">
      <alignment horizontal="center" vertical="center" wrapText="1" readingOrder="1"/>
    </xf>
    <xf numFmtId="0" fontId="28" fillId="0" borderId="8" xfId="0" applyFont="1" applyFill="1" applyBorder="1" applyAlignment="1">
      <alignment horizontal="center" vertical="center" wrapText="1" readingOrder="1"/>
    </xf>
    <xf numFmtId="0" fontId="28" fillId="0" borderId="9" xfId="0" applyNumberFormat="1" applyFont="1" applyFill="1" applyBorder="1" applyAlignment="1">
      <alignment horizontal="center" vertical="center" wrapText="1" readingOrder="1"/>
    </xf>
    <xf numFmtId="0" fontId="28" fillId="0" borderId="12" xfId="0" applyFont="1" applyFill="1" applyBorder="1" applyAlignment="1">
      <alignment horizontal="center" vertical="center" wrapText="1" readingOrder="1"/>
    </xf>
    <xf numFmtId="0" fontId="31" fillId="0" borderId="8" xfId="1" applyFont="1" applyFill="1" applyBorder="1" applyAlignment="1">
      <alignment horizontal="center" vertical="center" wrapText="1" readingOrder="1"/>
    </xf>
    <xf numFmtId="0" fontId="31" fillId="0" borderId="15" xfId="1" applyFont="1" applyFill="1" applyBorder="1" applyAlignment="1">
      <alignment horizontal="center" vertical="center" wrapText="1" readingOrder="1"/>
    </xf>
    <xf numFmtId="0" fontId="32" fillId="0" borderId="16" xfId="0" applyFont="1" applyFill="1" applyBorder="1" applyAlignment="1">
      <alignment horizontal="center" vertical="center" wrapText="1" readingOrder="1"/>
    </xf>
    <xf numFmtId="0" fontId="32" fillId="0" borderId="16" xfId="0" quotePrefix="1" applyFont="1" applyFill="1" applyBorder="1" applyAlignment="1">
      <alignment horizontal="center" vertical="center" wrapText="1" readingOrder="1"/>
    </xf>
    <xf numFmtId="0" fontId="32" fillId="0" borderId="16" xfId="0" applyNumberFormat="1" applyFont="1" applyFill="1" applyBorder="1" applyAlignment="1">
      <alignment horizontal="center" vertical="center" wrapText="1" readingOrder="1"/>
    </xf>
    <xf numFmtId="166" fontId="32" fillId="0" borderId="16" xfId="0" applyNumberFormat="1" applyFont="1" applyFill="1" applyBorder="1" applyAlignment="1">
      <alignment horizontal="center" vertical="center" wrapText="1" readingOrder="1"/>
    </xf>
    <xf numFmtId="0" fontId="28" fillId="0" borderId="16" xfId="0" applyFont="1" applyFill="1" applyBorder="1" applyAlignment="1">
      <alignment horizontal="center" vertical="center" wrapText="1" readingOrder="1"/>
    </xf>
    <xf numFmtId="0" fontId="28" fillId="0" borderId="17" xfId="0" applyFont="1" applyFill="1" applyBorder="1" applyAlignment="1">
      <alignment horizontal="center" vertical="center" wrapText="1" readingOrder="1"/>
    </xf>
    <xf numFmtId="0" fontId="28" fillId="0" borderId="18" xfId="0" applyFont="1" applyFill="1" applyBorder="1" applyAlignment="1">
      <alignment horizontal="center" vertical="center" wrapText="1" readingOrder="1"/>
    </xf>
    <xf numFmtId="6" fontId="32" fillId="0" borderId="9" xfId="0" applyNumberFormat="1" applyFont="1" applyFill="1" applyBorder="1" applyAlignment="1">
      <alignment horizontal="center" vertical="center" wrapText="1" readingOrder="1"/>
    </xf>
    <xf numFmtId="0" fontId="28" fillId="0" borderId="11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horizontal="center" vertical="center" wrapText="1" readingOrder="1"/>
    </xf>
    <xf numFmtId="0" fontId="32" fillId="0" borderId="13" xfId="0" applyFont="1" applyFill="1" applyBorder="1" applyAlignment="1">
      <alignment horizontal="center" vertical="center" wrapText="1" readingOrder="1"/>
    </xf>
    <xf numFmtId="0" fontId="32" fillId="0" borderId="37" xfId="0" applyFont="1" applyFill="1" applyBorder="1" applyAlignment="1">
      <alignment horizontal="center" vertical="center" wrapText="1" readingOrder="1"/>
    </xf>
    <xf numFmtId="164" fontId="28" fillId="0" borderId="37" xfId="0" applyNumberFormat="1" applyFont="1" applyFill="1" applyBorder="1" applyAlignment="1">
      <alignment horizontal="center" vertical="center" wrapText="1" readingOrder="1"/>
    </xf>
    <xf numFmtId="0" fontId="28" fillId="0" borderId="37" xfId="0" applyFont="1" applyFill="1" applyBorder="1" applyAlignment="1">
      <alignment horizontal="center" vertical="center" wrapText="1" readingOrder="1"/>
    </xf>
    <xf numFmtId="0" fontId="28" fillId="0" borderId="37" xfId="0" applyNumberFormat="1" applyFont="1" applyFill="1" applyBorder="1" applyAlignment="1">
      <alignment horizontal="center" vertical="center" wrapText="1" readingOrder="1"/>
    </xf>
    <xf numFmtId="164" fontId="32" fillId="0" borderId="37" xfId="0" applyNumberFormat="1" applyFont="1" applyFill="1" applyBorder="1" applyAlignment="1">
      <alignment horizontal="center" vertical="center" wrapText="1" readingOrder="1"/>
    </xf>
    <xf numFmtId="166" fontId="32" fillId="0" borderId="37" xfId="0" applyNumberFormat="1" applyFont="1" applyFill="1" applyBorder="1" applyAlignment="1">
      <alignment horizontal="center" vertical="center" wrapText="1" readingOrder="1"/>
    </xf>
    <xf numFmtId="0" fontId="32" fillId="0" borderId="38" xfId="0" applyFont="1" applyFill="1" applyBorder="1" applyAlignment="1">
      <alignment horizontal="center" vertical="center" wrapText="1" readingOrder="1"/>
    </xf>
    <xf numFmtId="167" fontId="32" fillId="0" borderId="9" xfId="0" applyNumberFormat="1" applyFont="1" applyFill="1" applyBorder="1" applyAlignment="1">
      <alignment horizontal="center" vertical="center" wrapText="1" readingOrder="1"/>
    </xf>
    <xf numFmtId="0" fontId="28" fillId="0" borderId="34" xfId="0" applyFont="1" applyFill="1" applyBorder="1" applyAlignment="1">
      <alignment horizontal="center" vertical="center" wrapText="1" readingOrder="1"/>
    </xf>
    <xf numFmtId="0" fontId="28" fillId="0" borderId="0" xfId="0" applyFont="1" applyFill="1"/>
    <xf numFmtId="2" fontId="32" fillId="0" borderId="9" xfId="2" applyNumberFormat="1" applyFont="1" applyFill="1" applyBorder="1" applyAlignment="1">
      <alignment horizontal="center" vertical="center" wrapText="1" readingOrder="1"/>
    </xf>
    <xf numFmtId="166" fontId="28" fillId="0" borderId="11" xfId="0" applyNumberFormat="1" applyFont="1" applyFill="1" applyBorder="1" applyAlignment="1">
      <alignment horizontal="center" vertical="center" wrapText="1" readingOrder="1"/>
    </xf>
    <xf numFmtId="164" fontId="28" fillId="0" borderId="0" xfId="0" applyNumberFormat="1" applyFont="1" applyFill="1" applyAlignment="1">
      <alignment horizontal="center" vertical="center"/>
    </xf>
    <xf numFmtId="0" fontId="32" fillId="0" borderId="11" xfId="0" quotePrefix="1" applyNumberFormat="1" applyFont="1" applyFill="1" applyBorder="1" applyAlignment="1">
      <alignment horizontal="center" vertical="center" wrapText="1" readingOrder="1"/>
    </xf>
    <xf numFmtId="0" fontId="35" fillId="0" borderId="34" xfId="0" applyFont="1" applyFill="1" applyBorder="1" applyAlignment="1">
      <alignment horizontal="center" vertical="center" wrapText="1" readingOrder="1"/>
    </xf>
    <xf numFmtId="0" fontId="32" fillId="0" borderId="11" xfId="0" quotePrefix="1" applyFont="1" applyFill="1" applyBorder="1" applyAlignment="1">
      <alignment horizontal="center" vertical="center" wrapText="1" readingOrder="1"/>
    </xf>
    <xf numFmtId="0" fontId="32" fillId="0" borderId="10" xfId="0" applyFont="1" applyFill="1" applyBorder="1" applyAlignment="1">
      <alignment horizontal="center" vertical="center" wrapText="1" readingOrder="1"/>
    </xf>
    <xf numFmtId="0" fontId="31" fillId="0" borderId="36" xfId="1" applyFont="1" applyFill="1" applyBorder="1" applyAlignment="1">
      <alignment horizontal="center" vertical="center" wrapText="1" readingOrder="1"/>
    </xf>
    <xf numFmtId="0" fontId="32" fillId="0" borderId="36" xfId="0" applyFont="1" applyFill="1" applyBorder="1" applyAlignment="1">
      <alignment horizontal="center" vertical="center" wrapText="1" readingOrder="1"/>
    </xf>
    <xf numFmtId="0" fontId="31" fillId="0" borderId="35" xfId="1" applyFont="1" applyFill="1" applyBorder="1" applyAlignment="1">
      <alignment horizontal="center" vertical="center" wrapText="1" readingOrder="1"/>
    </xf>
    <xf numFmtId="0" fontId="32" fillId="0" borderId="35" xfId="0" applyFont="1" applyFill="1" applyBorder="1" applyAlignment="1">
      <alignment horizontal="center" vertical="center" wrapText="1" readingOrder="1"/>
    </xf>
    <xf numFmtId="0" fontId="31" fillId="0" borderId="0" xfId="1" applyFont="1" applyFill="1" applyAlignment="1">
      <alignment horizontal="center" vertical="center"/>
    </xf>
    <xf numFmtId="0" fontId="28" fillId="0" borderId="42" xfId="0" applyFont="1" applyFill="1" applyBorder="1" applyAlignment="1">
      <alignment horizontal="center" vertical="center" wrapText="1" readingOrder="1"/>
    </xf>
    <xf numFmtId="0" fontId="28" fillId="0" borderId="0" xfId="0" applyFont="1" applyFill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2" fillId="0" borderId="41" xfId="0" applyFont="1" applyFill="1" applyBorder="1" applyAlignment="1">
      <alignment horizontal="center" vertical="center" wrapText="1" readingOrder="1"/>
    </xf>
    <xf numFmtId="164" fontId="28" fillId="0" borderId="11" xfId="0" applyNumberFormat="1" applyFont="1" applyBorder="1" applyAlignment="1">
      <alignment horizontal="center" vertical="center"/>
    </xf>
    <xf numFmtId="164" fontId="32" fillId="0" borderId="12" xfId="0" applyNumberFormat="1" applyFont="1" applyFill="1" applyBorder="1" applyAlignment="1">
      <alignment horizontal="center" vertical="center" wrapText="1" readingOrder="1"/>
    </xf>
    <xf numFmtId="164" fontId="32" fillId="0" borderId="10" xfId="0" applyNumberFormat="1" applyFont="1" applyFill="1" applyBorder="1" applyAlignment="1">
      <alignment horizontal="center" vertical="center" wrapText="1" readingOrder="1"/>
    </xf>
    <xf numFmtId="0" fontId="28" fillId="0" borderId="0" xfId="0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0" fontId="32" fillId="0" borderId="9" xfId="0" applyNumberFormat="1" applyFont="1" applyBorder="1" applyAlignment="1">
      <alignment horizontal="center" vertical="center" wrapText="1" readingOrder="1"/>
    </xf>
    <xf numFmtId="0" fontId="32" fillId="0" borderId="9" xfId="0" applyFont="1" applyBorder="1" applyAlignment="1">
      <alignment horizontal="center" vertical="center" wrapText="1" readingOrder="1"/>
    </xf>
    <xf numFmtId="0" fontId="28" fillId="0" borderId="10" xfId="0" applyFont="1" applyBorder="1" applyAlignment="1">
      <alignment horizontal="center" vertical="center" wrapText="1" readingOrder="1"/>
    </xf>
    <xf numFmtId="0" fontId="28" fillId="0" borderId="34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1" indent="0" justifyLastLine="0" shrinkToFit="0" readingOrder="1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0</xdr:row>
      <xdr:rowOff>28575</xdr:rowOff>
    </xdr:from>
    <xdr:to>
      <xdr:col>9</xdr:col>
      <xdr:colOff>9525</xdr:colOff>
      <xdr:row>0</xdr:row>
      <xdr:rowOff>571500</xdr:rowOff>
    </xdr:to>
    <xdr:sp macro="[0]!multifiltr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FA36EA3-F765-4DFA-9E7D-DD0A08B7DB8E}"/>
            </a:ext>
          </a:extLst>
        </xdr:cNvPr>
        <xdr:cNvSpPr/>
      </xdr:nvSpPr>
      <xdr:spPr>
        <a:xfrm>
          <a:off x="9324975" y="28575"/>
          <a:ext cx="1543050" cy="5429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Filtrer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4</xdr:row>
      <xdr:rowOff>152400</xdr:rowOff>
    </xdr:from>
    <xdr:to>
      <xdr:col>1</xdr:col>
      <xdr:colOff>447675</xdr:colOff>
      <xdr:row>7</xdr:row>
      <xdr:rowOff>38100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D481D1-5BEE-4FF4-AECF-F9D3DA8DDE87}"/>
            </a:ext>
          </a:extLst>
        </xdr:cNvPr>
        <xdr:cNvSpPr/>
      </xdr:nvSpPr>
      <xdr:spPr>
        <a:xfrm>
          <a:off x="228600" y="1724025"/>
          <a:ext cx="1314450" cy="457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FILTRE MANUEL</a:t>
          </a:r>
        </a:p>
      </xdr:txBody>
    </xdr:sp>
    <xdr:clientData/>
  </xdr:twoCellAnchor>
  <xdr:twoCellAnchor>
    <xdr:from>
      <xdr:col>5</xdr:col>
      <xdr:colOff>514350</xdr:colOff>
      <xdr:row>5</xdr:row>
      <xdr:rowOff>38100</xdr:rowOff>
    </xdr:from>
    <xdr:to>
      <xdr:col>8</xdr:col>
      <xdr:colOff>638175</xdr:colOff>
      <xdr:row>7</xdr:row>
      <xdr:rowOff>85725</xdr:rowOff>
    </xdr:to>
    <xdr:sp macro="[0]!OuvertureUserform" textlink="">
      <xdr:nvSpPr>
        <xdr:cNvPr id="3" name="Ellipse 2">
          <a:extLst>
            <a:ext uri="{FF2B5EF4-FFF2-40B4-BE49-F238E27FC236}">
              <a16:creationId xmlns:a16="http://schemas.microsoft.com/office/drawing/2014/main" id="{F8C0E552-FC93-4953-B610-188F1044C0FD}"/>
            </a:ext>
          </a:extLst>
        </xdr:cNvPr>
        <xdr:cNvSpPr/>
      </xdr:nvSpPr>
      <xdr:spPr>
        <a:xfrm>
          <a:off x="6191250" y="1800225"/>
          <a:ext cx="2409825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19050</xdr:rowOff>
    </xdr:from>
    <xdr:to>
      <xdr:col>1</xdr:col>
      <xdr:colOff>542925</xdr:colOff>
      <xdr:row>3</xdr:row>
      <xdr:rowOff>9525</xdr:rowOff>
    </xdr:to>
    <xdr:sp macro="[0]!FiltreFeuil4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13D1306-4CE1-457A-B8ED-5068F4D00B9E}"/>
            </a:ext>
          </a:extLst>
        </xdr:cNvPr>
        <xdr:cNvSpPr/>
      </xdr:nvSpPr>
      <xdr:spPr>
        <a:xfrm>
          <a:off x="333375" y="209550"/>
          <a:ext cx="971550" cy="3714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FILTRER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&#233;bastien/BASE%20DE%20DONNEE/BD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s%20dynamiqu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S&#233;bastien/BASE%20DE%20DONNEE/Base%20de%20donn&#233;es%20dynam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devis"/>
      <sheetName val="VBA TEST"/>
      <sheetName val="Admin"/>
      <sheetName val="Essai"/>
    </sheetNames>
    <sheetDataSet>
      <sheetData sheetId="0"/>
      <sheetData sheetId="1"/>
      <sheetData sheetId="2">
        <row r="3">
          <cell r="B3" t="str">
            <v>Paris</v>
          </cell>
          <cell r="C3">
            <v>1</v>
          </cell>
          <cell r="D3" t="str">
            <v>&lt; 5m</v>
          </cell>
          <cell r="E3" t="str">
            <v>Oui</v>
          </cell>
        </row>
        <row r="4">
          <cell r="B4" t="str">
            <v>Banlieue Parisienne</v>
          </cell>
          <cell r="C4">
            <v>2</v>
          </cell>
          <cell r="D4" t="str">
            <v>Entre 5m et 8m</v>
          </cell>
          <cell r="E4" t="str">
            <v>Non</v>
          </cell>
        </row>
        <row r="5">
          <cell r="B5" t="str">
            <v>Hauts de France</v>
          </cell>
          <cell r="C5">
            <v>3</v>
          </cell>
          <cell r="D5" t="str">
            <v>Entre 8m et 11m</v>
          </cell>
        </row>
        <row r="6">
          <cell r="B6" t="str">
            <v>Auvergne Rhône Alpes</v>
          </cell>
          <cell r="C6">
            <v>4</v>
          </cell>
          <cell r="D6" t="str">
            <v>Entre 11m et 14m</v>
          </cell>
        </row>
        <row r="7">
          <cell r="B7" t="str">
            <v>Centre Val de Loire</v>
          </cell>
          <cell r="C7">
            <v>5</v>
          </cell>
          <cell r="D7" t="str">
            <v>Entre 14m et 17m</v>
          </cell>
        </row>
        <row r="8">
          <cell r="B8" t="str">
            <v>Normandie</v>
          </cell>
          <cell r="C8">
            <v>6</v>
          </cell>
          <cell r="D8" t="str">
            <v>Entre 17m et 20m</v>
          </cell>
        </row>
        <row r="9">
          <cell r="B9" t="str">
            <v>Bretagne</v>
          </cell>
          <cell r="C9">
            <v>7</v>
          </cell>
          <cell r="D9" t="str">
            <v>Entre 20m et 23m</v>
          </cell>
        </row>
        <row r="10">
          <cell r="B10" t="str">
            <v xml:space="preserve">Pays de la loire </v>
          </cell>
          <cell r="C10">
            <v>8</v>
          </cell>
          <cell r="D10" t="str">
            <v>Entre 23m et 26m</v>
          </cell>
        </row>
        <row r="11">
          <cell r="B11" t="str">
            <v>Nouvelle Aquitaine</v>
          </cell>
          <cell r="C11">
            <v>9</v>
          </cell>
          <cell r="D11" t="str">
            <v>Entre 26m et 29m</v>
          </cell>
        </row>
        <row r="12">
          <cell r="B12" t="str">
            <v>Provence Alpes Côte d'Azur</v>
          </cell>
          <cell r="C12">
            <v>10</v>
          </cell>
          <cell r="D12" t="str">
            <v>Au dela de 29m</v>
          </cell>
        </row>
        <row r="13">
          <cell r="B13" t="str">
            <v>Bourgogne Franche Comté</v>
          </cell>
          <cell r="C13">
            <v>11</v>
          </cell>
        </row>
        <row r="14">
          <cell r="B14" t="str">
            <v>Grand Est</v>
          </cell>
          <cell r="C14">
            <v>12</v>
          </cell>
        </row>
        <row r="15">
          <cell r="B15" t="str">
            <v>Savoie</v>
          </cell>
          <cell r="C15">
            <v>13</v>
          </cell>
        </row>
        <row r="16">
          <cell r="B16" t="str">
            <v>Haute Savoie</v>
          </cell>
          <cell r="C16">
            <v>14</v>
          </cell>
        </row>
        <row r="17">
          <cell r="B17" t="str">
            <v>Occitanie</v>
          </cell>
        </row>
        <row r="24">
          <cell r="D24" t="str">
            <v>ISOLATION MURS</v>
          </cell>
        </row>
        <row r="25">
          <cell r="D25" t="str">
            <v>ISOLATION PLANCHERS</v>
          </cell>
        </row>
        <row r="26">
          <cell r="D26" t="str">
            <v>ISOLATION TOITURES</v>
          </cell>
        </row>
        <row r="27">
          <cell r="D27" t="str">
            <v>OUVRANTS</v>
          </cell>
        </row>
        <row r="28">
          <cell r="D28" t="str">
            <v>CHAUFFAGE</v>
          </cell>
        </row>
        <row r="29">
          <cell r="D29" t="str">
            <v>EAU CHAUDE SANITAIRE</v>
          </cell>
        </row>
        <row r="30">
          <cell r="D30" t="str">
            <v>CLIMATISATION</v>
          </cell>
        </row>
        <row r="31">
          <cell r="D31" t="str">
            <v>VENTILATION</v>
          </cell>
        </row>
        <row r="32">
          <cell r="D32" t="str">
            <v>ECLAIRAGE</v>
          </cell>
        </row>
        <row r="33">
          <cell r="D33" t="str">
            <v>ENERGIES RENOUVELABLES</v>
          </cell>
        </row>
        <row r="34">
          <cell r="D34" t="str">
            <v>AUTRES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devis"/>
      <sheetName val="VBA TEST"/>
      <sheetName val="Admin"/>
      <sheetName val="Essai"/>
    </sheetNames>
    <sheetDataSet>
      <sheetData sheetId="0"/>
      <sheetData sheetId="1"/>
      <sheetData sheetId="2">
        <row r="3">
          <cell r="B3" t="str">
            <v>Paris</v>
          </cell>
          <cell r="C3">
            <v>1</v>
          </cell>
          <cell r="D3" t="str">
            <v>&lt; 5m</v>
          </cell>
          <cell r="E3" t="str">
            <v>Oui</v>
          </cell>
          <cell r="F3" t="str">
            <v>H1a</v>
          </cell>
        </row>
        <row r="4">
          <cell r="B4" t="str">
            <v>Banlieue Parisienne</v>
          </cell>
          <cell r="C4">
            <v>2</v>
          </cell>
          <cell r="D4" t="str">
            <v>Entre 5m et 8m</v>
          </cell>
          <cell r="E4" t="str">
            <v>Non</v>
          </cell>
          <cell r="F4" t="str">
            <v>H1b</v>
          </cell>
        </row>
        <row r="5">
          <cell r="B5" t="str">
            <v>Hauts de France</v>
          </cell>
          <cell r="C5">
            <v>3</v>
          </cell>
          <cell r="D5" t="str">
            <v>Entre 8m et 11m</v>
          </cell>
          <cell r="F5" t="str">
            <v>H1c</v>
          </cell>
        </row>
        <row r="6">
          <cell r="B6" t="str">
            <v>Auvergne Rhône Alpes</v>
          </cell>
          <cell r="C6">
            <v>4</v>
          </cell>
          <cell r="D6" t="str">
            <v>Entre 11m et 14m</v>
          </cell>
          <cell r="F6" t="str">
            <v>H2a</v>
          </cell>
        </row>
        <row r="7">
          <cell r="B7" t="str">
            <v>Centre Val de Loire</v>
          </cell>
          <cell r="C7">
            <v>5</v>
          </cell>
          <cell r="D7" t="str">
            <v>Entre 14m et 17m</v>
          </cell>
          <cell r="F7" t="str">
            <v>H2b</v>
          </cell>
        </row>
        <row r="8">
          <cell r="B8" t="str">
            <v>Normandie</v>
          </cell>
          <cell r="C8">
            <v>6</v>
          </cell>
          <cell r="D8" t="str">
            <v>Entre 17m et 20m</v>
          </cell>
          <cell r="F8" t="str">
            <v>H2c</v>
          </cell>
        </row>
        <row r="9">
          <cell r="B9" t="str">
            <v>Bretagne</v>
          </cell>
          <cell r="C9">
            <v>7</v>
          </cell>
          <cell r="D9" t="str">
            <v>Entre 20m et 23m</v>
          </cell>
          <cell r="F9" t="str">
            <v>H2d</v>
          </cell>
        </row>
        <row r="10">
          <cell r="B10" t="str">
            <v xml:space="preserve">Pays de la loire </v>
          </cell>
          <cell r="C10">
            <v>8</v>
          </cell>
          <cell r="D10" t="str">
            <v>Entre 23m et 26m</v>
          </cell>
          <cell r="F10" t="str">
            <v>H3</v>
          </cell>
        </row>
        <row r="11">
          <cell r="B11" t="str">
            <v>Nouvelle Aquitaine</v>
          </cell>
          <cell r="C11">
            <v>9</v>
          </cell>
          <cell r="D11" t="str">
            <v>Entre 26m et 29m</v>
          </cell>
        </row>
        <row r="12">
          <cell r="B12" t="str">
            <v>Provence Alpes Côte d'Azur</v>
          </cell>
          <cell r="C12">
            <v>10</v>
          </cell>
          <cell r="D12" t="str">
            <v>Au dela de 29m</v>
          </cell>
        </row>
        <row r="13">
          <cell r="B13" t="str">
            <v>Bourgogne Franche Comté</v>
          </cell>
          <cell r="C13">
            <v>11</v>
          </cell>
        </row>
        <row r="14">
          <cell r="B14" t="str">
            <v>Grand Est</v>
          </cell>
          <cell r="C14">
            <v>12</v>
          </cell>
        </row>
        <row r="15">
          <cell r="B15" t="str">
            <v>Savoie</v>
          </cell>
          <cell r="C15">
            <v>13</v>
          </cell>
        </row>
        <row r="16">
          <cell r="B16" t="str">
            <v>Haute Savoie</v>
          </cell>
          <cell r="C16">
            <v>14</v>
          </cell>
        </row>
        <row r="17">
          <cell r="B17" t="str">
            <v>Occitanie</v>
          </cell>
        </row>
        <row r="24">
          <cell r="D24" t="str">
            <v>ISOLATION MURS</v>
          </cell>
        </row>
        <row r="25">
          <cell r="D25" t="str">
            <v>ISOLATION PLANCHERS</v>
          </cell>
        </row>
        <row r="26">
          <cell r="D26" t="str">
            <v>ISOLATION TOITURES</v>
          </cell>
        </row>
        <row r="27">
          <cell r="D27" t="str">
            <v>OUVRANTS</v>
          </cell>
        </row>
        <row r="28">
          <cell r="D28" t="str">
            <v>CHAUFFAGE</v>
          </cell>
        </row>
        <row r="29">
          <cell r="D29" t="str">
            <v>EAU CHAUDE SANITAIRE</v>
          </cell>
        </row>
        <row r="30">
          <cell r="D30" t="str">
            <v>CLIMATISATION</v>
          </cell>
        </row>
        <row r="31">
          <cell r="D31" t="str">
            <v>VENTILATION</v>
          </cell>
        </row>
        <row r="32">
          <cell r="D32" t="str">
            <v>ECLAIRAGE</v>
          </cell>
        </row>
        <row r="33">
          <cell r="D33" t="str">
            <v>ENERGIES RENOUVELABLES</v>
          </cell>
        </row>
        <row r="34">
          <cell r="D34" t="str">
            <v>AUTRES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Tableau de bord 1"/>
      <sheetName val="Admin"/>
      <sheetName val="Liste des devis"/>
    </sheetNames>
    <sheetDataSet>
      <sheetData sheetId="0"/>
      <sheetData sheetId="1"/>
      <sheetData sheetId="2">
        <row r="3">
          <cell r="B3" t="str">
            <v>Paris</v>
          </cell>
          <cell r="D3" t="str">
            <v>&lt; 5m</v>
          </cell>
        </row>
        <row r="4">
          <cell r="B4" t="str">
            <v>Banlieue Parisienne</v>
          </cell>
          <cell r="D4" t="str">
            <v>Entre 5m et 8m</v>
          </cell>
        </row>
        <row r="5">
          <cell r="B5" t="str">
            <v>Hauts de France</v>
          </cell>
          <cell r="D5" t="str">
            <v>Entre 8m et 11m</v>
          </cell>
        </row>
        <row r="6">
          <cell r="B6" t="str">
            <v>Auvergne Rhône Alpes</v>
          </cell>
          <cell r="D6" t="str">
            <v>Entre 11m et 14m</v>
          </cell>
        </row>
        <row r="7">
          <cell r="B7" t="str">
            <v>Centre Val de Loire</v>
          </cell>
          <cell r="D7" t="str">
            <v>Entre 14m et 17m</v>
          </cell>
        </row>
        <row r="8">
          <cell r="B8" t="str">
            <v>Normandie</v>
          </cell>
          <cell r="D8" t="str">
            <v>Entre 17m et 20m</v>
          </cell>
        </row>
        <row r="9">
          <cell r="B9" t="str">
            <v>Bretagne</v>
          </cell>
          <cell r="D9" t="str">
            <v>Entre 20m et 23m</v>
          </cell>
        </row>
        <row r="10">
          <cell r="B10" t="str">
            <v xml:space="preserve">Pays de la loire </v>
          </cell>
          <cell r="D10" t="str">
            <v>Entre 23m et 26m</v>
          </cell>
        </row>
        <row r="11">
          <cell r="B11" t="str">
            <v>Nouvelle Aquitaine</v>
          </cell>
          <cell r="D11" t="str">
            <v>Entre 26m et 29m</v>
          </cell>
        </row>
        <row r="12">
          <cell r="B12" t="str">
            <v>Provence Alpes Côte d'Azur</v>
          </cell>
          <cell r="D12" t="str">
            <v>Au dela de 29m</v>
          </cell>
        </row>
        <row r="13">
          <cell r="B13" t="str">
            <v>Bourgogne Franche Comté</v>
          </cell>
        </row>
        <row r="14">
          <cell r="B14" t="str">
            <v>Grand Est</v>
          </cell>
        </row>
        <row r="15">
          <cell r="B15" t="str">
            <v>Savoie</v>
          </cell>
        </row>
        <row r="16">
          <cell r="B16" t="str">
            <v>Haute Savoie</v>
          </cell>
        </row>
        <row r="17">
          <cell r="B17" t="str">
            <v>Occitanie</v>
          </cell>
        </row>
        <row r="24">
          <cell r="D24" t="str">
            <v>ISOLATION MURS</v>
          </cell>
        </row>
        <row r="25">
          <cell r="D25" t="str">
            <v>ISOLATION PLANCHERS</v>
          </cell>
        </row>
        <row r="26">
          <cell r="D26" t="str">
            <v>ISOLATION TOITURES</v>
          </cell>
        </row>
        <row r="27">
          <cell r="D27" t="str">
            <v>OUVRANTS</v>
          </cell>
        </row>
        <row r="28">
          <cell r="D28" t="str">
            <v>CHAUFFAGE</v>
          </cell>
        </row>
        <row r="29">
          <cell r="D29" t="str">
            <v>EAU CHAUDE SANITAIRE</v>
          </cell>
        </row>
        <row r="30">
          <cell r="D30" t="str">
            <v>CLIMATISATION</v>
          </cell>
        </row>
        <row r="31">
          <cell r="D31" t="str">
            <v>VENTILATION</v>
          </cell>
        </row>
        <row r="32">
          <cell r="D32" t="str">
            <v>ECLAIRAGE</v>
          </cell>
        </row>
        <row r="33">
          <cell r="D33" t="str">
            <v>ENERGIES RENOUVELABLES</v>
          </cell>
        </row>
        <row r="34">
          <cell r="D34" t="str">
            <v>AUTRES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Tableau de bord 1"/>
      <sheetName val="Admin"/>
      <sheetName val="Liste des devis1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21" name="Tableau13131222" displayName="Tableau13131222" ref="B2:B17" totalsRowShown="0" headerRowDxfId="110" dataDxfId="109">
  <autoFilter ref="B2:B17"/>
  <tableColumns count="1">
    <tableColumn id="1" name="Environnement" dataDxfId="108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2" name="Tableau2141323" displayName="Tableau2141323" ref="C2:C17" totalsRowShown="0" headerRowDxfId="107" dataDxfId="106">
  <autoFilter ref="C2:C17"/>
  <tableColumns count="1">
    <tableColumn id="1" name="Nombres d'étages" dataDxfId="10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3" name="Tableau3151424" displayName="Tableau3151424" ref="D2:D12" totalsRowShown="0" headerRowDxfId="104" dataDxfId="103">
  <autoFilter ref="D2:D12"/>
  <tableColumns count="1">
    <tableColumn id="1" name="Hauteur de l'immeuble" dataDxfId="10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4" name="Tableau4161525" displayName="Tableau4161525" ref="E2:E4" totalsRowShown="0" headerRowDxfId="101" dataDxfId="100">
  <autoFilter ref="E2:E4"/>
  <tableColumns count="1">
    <tableColumn id="1" name="Balcons " dataDxfId="99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25" name="Tableau5171626" displayName="Tableau5171626" ref="F2:F10" totalsRowShown="0" headerRowDxfId="98" dataDxfId="97">
  <autoFilter ref="F2:F10"/>
  <tableColumns count="1">
    <tableColumn id="1" name="Zone Climatique" dataDxfId="96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26" name="Tableau6181727" displayName="Tableau6181727" ref="G2:G5" totalsRowShown="0" headerRowDxfId="95" dataDxfId="94">
  <autoFilter ref="G2:G5"/>
  <tableColumns count="1">
    <tableColumn id="1" name="Complexité" dataDxfId="93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27" name="Tableau7191828" displayName="Tableau7191828" ref="H2:H5" totalsRowShown="0" headerRowDxfId="92" dataDxfId="91">
  <autoFilter ref="H2:H5"/>
  <tableColumns count="1">
    <tableColumn id="1" name="Coefficient associé à la complexité" dataDxfId="90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28" name="Tableau8201929" displayName="Tableau8201929" ref="B23:B34" totalsRowShown="0" headerRowDxfId="89" dataDxfId="88">
  <autoFilter ref="B23:B34"/>
  <tableColumns count="1">
    <tableColumn id="1" name="UNITE" dataDxfId="87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29" name="Tableau9212030" displayName="Tableau9212030" ref="D23:D34" totalsRowShown="0" headerRowDxfId="86" dataDxfId="85">
  <autoFilter ref="D23:D34"/>
  <tableColumns count="1">
    <tableColumn id="1" name="TYPE DE TRAVAUX" dataDxfId="84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30" name="Tableau11222131" displayName="Tableau11222131" ref="F23:G118" totalsRowShown="0" headerRowDxfId="83" dataDxfId="81" headerRowBorderDxfId="82" tableBorderDxfId="80" totalsRowBorderDxfId="79">
  <autoFilter ref="F23:G118"/>
  <tableColumns count="2">
    <tableColumn id="1" name="Département " dataDxfId="78"/>
    <tableColumn id="2" name="Colonne1" dataDxfId="77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1" name="Tableau1" displayName="Tableau1" ref="I23:O32" totalsRowShown="0" headerRowDxfId="76" dataDxfId="75">
  <autoFilter ref="I23:O32"/>
  <tableColumns count="7">
    <tableColumn id="1" name="Epaisseur lame (mm)" dataDxfId="74"/>
    <tableColumn id="2" name="Ossature" dataDxfId="73"/>
    <tableColumn id="3" name="Gaz isolant" dataDxfId="72"/>
    <tableColumn id="4" name="Type d'ouverture" dataDxfId="71"/>
    <tableColumn id="5" name="Rénovation Menuiseries" dataDxfId="70"/>
    <tableColumn id="6" name="Type de volets" dataDxfId="69"/>
    <tableColumn id="7" name="Matériaux" dataDxfId="68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id="3" name="Tableau3" displayName="Tableau3" ref="Q23:Q37" totalsRowShown="0" headerRowDxfId="67" dataDxfId="66">
  <autoFilter ref="Q23:Q37"/>
  <tableColumns count="1">
    <tableColumn id="1" name="Puissance" dataDxfId="65"/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id="4" name="Tableau4" displayName="Tableau4" ref="R23:R31" totalsRowShown="0" headerRowDxfId="64" dataDxfId="63">
  <autoFilter ref="R23:R31"/>
  <tableColumns count="1">
    <tableColumn id="1" name="Système de chauffage" dataDxfId="62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id="5" name="Tableau5" displayName="Tableau5" ref="S23:S25" totalsRowShown="0" headerRowDxfId="61" dataDxfId="60">
  <autoFilter ref="S23:S25"/>
  <tableColumns count="1">
    <tableColumn id="1" name="Rénovation " dataDxfId="59"/>
  </tableColumns>
  <tableStyleInfo name="TableStyleLight11" showFirstColumn="0" showLastColumn="0" showRowStripes="1" showColumnStripes="0"/>
</table>
</file>

<file path=xl/tables/table15.xml><?xml version="1.0" encoding="utf-8"?>
<table xmlns="http://schemas.openxmlformats.org/spreadsheetml/2006/main" id="6" name="Tableau6" displayName="Tableau6" ref="T23:T28" totalsRowShown="0" headerRowDxfId="58" dataDxfId="57">
  <autoFilter ref="T23:T28"/>
  <tableColumns count="1">
    <tableColumn id="1" name="Energie" dataDxfId="56"/>
  </tableColumns>
  <tableStyleInfo name="TableStyleLight11" showFirstColumn="0" showLastColumn="0" showRowStripes="1" showColumnStripes="0"/>
</table>
</file>

<file path=xl/tables/table16.xml><?xml version="1.0" encoding="utf-8"?>
<table xmlns="http://schemas.openxmlformats.org/spreadsheetml/2006/main" id="7" name="Tableau7" displayName="Tableau7" ref="U23:X31" totalsRowShown="0" headerRowDxfId="55" dataDxfId="54">
  <autoFilter ref="U23:X31"/>
  <tableColumns count="4">
    <tableColumn id="1" name="Type" dataDxfId="53"/>
    <tableColumn id="2" name="Sécurité" dataDxfId="52"/>
    <tableColumn id="3" name="Mesure" dataDxfId="51"/>
    <tableColumn id="4" name="Vannes" dataDxfId="50"/>
  </tableColumns>
  <tableStyleInfo name="TableStyleLight11" showFirstColumn="0" showLastColumn="0" showRowStripes="1" showColumnStripes="0"/>
</table>
</file>

<file path=xl/tables/table17.xml><?xml version="1.0" encoding="utf-8"?>
<table xmlns="http://schemas.openxmlformats.org/spreadsheetml/2006/main" id="8" name="Tableau8" displayName="Tableau8" ref="AA23:AB37" totalsRowShown="0" headerRowDxfId="49" dataDxfId="48">
  <autoFilter ref="AA23:AB37"/>
  <tableColumns count="2">
    <tableColumn id="1" name="Type" dataDxfId="47"/>
    <tableColumn id="2" name="Autres" dataDxfId="46"/>
  </tableColumns>
  <tableStyleInfo name="TableStyleLight11" showFirstColumn="0" showLastColumn="0" showRowStripes="1" showColumnStripes="0"/>
</table>
</file>

<file path=xl/tables/table18.xml><?xml version="1.0" encoding="utf-8"?>
<table xmlns="http://schemas.openxmlformats.org/spreadsheetml/2006/main" id="9" name="Tableau9" displayName="Tableau9" ref="AD23:AE29" totalsRowShown="0" dataDxfId="45">
  <autoFilter ref="AD23:AE29"/>
  <tableColumns count="2">
    <tableColumn id="1" name="Système" dataDxfId="44"/>
    <tableColumn id="2" name="Type" dataDxfId="43"/>
  </tableColumns>
  <tableStyleInfo name="TableStyleLight11" showFirstColumn="0" showLastColumn="0" showRowStripes="1" showColumnStripes="0"/>
</table>
</file>

<file path=xl/tables/table19.xml><?xml version="1.0" encoding="utf-8"?>
<table xmlns="http://schemas.openxmlformats.org/spreadsheetml/2006/main" id="10" name="Tableau10" displayName="Tableau10" ref="Z23:Z29" totalsRowShown="0" headerRowDxfId="42" dataDxfId="41">
  <autoFilter ref="Z23:Z29"/>
  <tableColumns count="1">
    <tableColumn id="1" name="Production" dataDxfId="40"/>
  </tableColumns>
  <tableStyleInfo name="TableStyleLight11" showFirstColumn="0" showLastColumn="0" showRowStripes="1" showColumnStripes="0"/>
</table>
</file>

<file path=xl/tables/table20.xml><?xml version="1.0" encoding="utf-8"?>
<table xmlns="http://schemas.openxmlformats.org/spreadsheetml/2006/main" id="11" name="Tableau11" displayName="Tableau11" ref="AG23:AG43" totalsRowShown="0" headerRowDxfId="39" dataDxfId="38">
  <autoFilter ref="AG23:AG43"/>
  <tableColumns count="1">
    <tableColumn id="1" name="Isolant" dataDxfId="37"/>
  </tableColumns>
  <tableStyleInfo name="TableStyleLight11" showFirstColumn="0" showLastColumn="0" showRowStripes="1" showColumnStripes="0"/>
</table>
</file>

<file path=xl/tables/table21.xml><?xml version="1.0" encoding="utf-8"?>
<table xmlns="http://schemas.openxmlformats.org/spreadsheetml/2006/main" id="12" name="Tableau12" displayName="Tableau12" ref="AH23:AH25" totalsRowShown="0" headerRowDxfId="36" dataDxfId="35">
  <autoFilter ref="AH23:AH25"/>
  <tableColumns count="1">
    <tableColumn id="1" name="Type" dataDxfId="34"/>
  </tableColumns>
  <tableStyleInfo name="TableStyleLight11" showFirstColumn="0" showLastColumn="0" showRowStripes="1" showColumnStripes="0"/>
</table>
</file>

<file path=xl/tables/table22.xml><?xml version="1.0" encoding="utf-8"?>
<table xmlns="http://schemas.openxmlformats.org/spreadsheetml/2006/main" id="13" name="Tableau13" displayName="Tableau13" ref="AI23:AK30" totalsRowShown="0" headerRowDxfId="33" dataDxfId="32">
  <autoFilter ref="AI23:AK30"/>
  <tableColumns count="3">
    <tableColumn id="1" name="Si toiture" dataDxfId="31"/>
    <tableColumn id="2" name="Mode de fixation" dataDxfId="30"/>
    <tableColumn id="3" name="Revêtement" dataDxfId="29"/>
  </tableColumns>
  <tableStyleInfo name="TableStyleLight11" showFirstColumn="0" showLastColumn="0" showRowStripes="1" showColumnStripes="0"/>
</table>
</file>

<file path=xl/tables/table23.xml><?xml version="1.0" encoding="utf-8"?>
<table xmlns="http://schemas.openxmlformats.org/spreadsheetml/2006/main" id="2" name="Tableau2" displayName="Tableau2" ref="J2:J4" totalsRowShown="0" headerRowDxfId="28" dataDxfId="27">
  <autoFilter ref="J2:J4"/>
  <tableColumns count="1">
    <tableColumn id="1" name="Montant" dataDxfId="26"/>
  </tableColumns>
  <tableStyleInfo name="TableStyleLight11" showFirstColumn="0" showLastColumn="0" showRowStripes="1" showColumnStripes="0"/>
</table>
</file>

<file path=xl/tables/table24.xml><?xml version="1.0" encoding="utf-8"?>
<table xmlns="http://schemas.openxmlformats.org/spreadsheetml/2006/main" id="15" name="Tableau15" displayName="Tableau15" ref="P2:P5" totalsRowShown="0" headerRowDxfId="25" dataDxfId="24">
  <autoFilter ref="P2:P5"/>
  <tableColumns count="1">
    <tableColumn id="1" name="NATURE DU BATIMENT" dataDxfId="23"/>
  </tableColumns>
  <tableStyleInfo name="TableStyleLight11" showFirstColumn="0" showLastColumn="0" showRowStripes="1" showColumnStripes="0"/>
</table>
</file>

<file path=xl/tables/table25.xml><?xml version="1.0" encoding="utf-8"?>
<table xmlns="http://schemas.openxmlformats.org/spreadsheetml/2006/main" id="14" name="Tableau14" displayName="Tableau14" ref="AN2:AN14" totalsRowShown="0" headerRowDxfId="22" dataDxfId="21">
  <autoFilter ref="AN2:AN14"/>
  <tableColumns count="1">
    <tableColumn id="1" name="Année de construction" dataDxfId="20"/>
  </tableColumns>
  <tableStyleInfo name="TableStyleLight11" showFirstColumn="0" showLastColumn="0" showRowStripes="1" showColumnStripes="0"/>
</table>
</file>

<file path=xl/tables/table26.xml><?xml version="1.0" encoding="utf-8"?>
<table xmlns="http://schemas.openxmlformats.org/spreadsheetml/2006/main" id="17" name="Tableau17" displayName="Tableau17" ref="AP2:AQ32" totalsRowShown="0" headerRowDxfId="19" dataDxfId="18">
  <autoFilter ref="AP2:AQ32"/>
  <tableColumns count="2">
    <tableColumn id="1" name="Surface du bâtiment (m²)" dataDxfId="17"/>
    <tableColumn id="2" name="Nombre de logement" dataDxfId="16"/>
  </tableColumns>
  <tableStyleInfo name="TableStyleLight11" showFirstColumn="0" showLastColumn="0" showRowStripes="1" showColumnStripes="0"/>
</table>
</file>

<file path=xl/tables/table27.xml><?xml version="1.0" encoding="utf-8"?>
<table xmlns="http://schemas.openxmlformats.org/spreadsheetml/2006/main" id="18" name="Tableau18" displayName="Tableau18" ref="AN23:AN30" totalsRowShown="0" headerRowDxfId="15" dataDxfId="14">
  <autoFilter ref="AN23:AN30"/>
  <tableColumns count="1">
    <tableColumn id="1" name="Système" dataDxfId="13"/>
  </tableColumns>
  <tableStyleInfo name="TableStyleLight11" showFirstColumn="0" showLastColumn="0" showRowStripes="1" showColumnStripes="0"/>
</table>
</file>

<file path=xl/tables/table28.xml><?xml version="1.0" encoding="utf-8"?>
<table xmlns="http://schemas.openxmlformats.org/spreadsheetml/2006/main" id="16" name="Tableau16" displayName="Tableau16" ref="V41:V48" totalsRowShown="0" headerRowDxfId="12" dataDxfId="11">
  <autoFilter ref="V41:V48"/>
  <tableColumns count="1">
    <tableColumn id="1" name="Divers" dataDxfId="10"/>
  </tableColumns>
  <tableStyleInfo name="TableStyleLight11" showFirstColumn="0" showLastColumn="0" showRowStripes="1" showColumnStripes="0"/>
</table>
</file>

<file path=xl/tables/table29.xml><?xml version="1.0" encoding="utf-8"?>
<table xmlns="http://schemas.openxmlformats.org/spreadsheetml/2006/main" id="19" name="Tableau19" displayName="Tableau19" ref="W41:W45" totalsRowShown="0" headerRowDxfId="9" dataDxfId="8">
  <autoFilter ref="W41:W45"/>
  <tableColumns count="1">
    <tableColumn id="1" name="Fumisterie" dataDxfId="7"/>
  </tableColumns>
  <tableStyleInfo name="TableStyleLight11" showFirstColumn="0" showLastColumn="0" showRowStripes="1" showColumnStripes="0"/>
</table>
</file>

<file path=xl/tables/table30.xml><?xml version="1.0" encoding="utf-8"?>
<table xmlns="http://schemas.openxmlformats.org/spreadsheetml/2006/main" id="20" name="Tableau20" displayName="Tableau20" ref="X41:X46" totalsRowShown="0" headerRowDxfId="6" dataDxfId="5">
  <autoFilter ref="X41:X46"/>
  <tableColumns count="1">
    <tableColumn id="1" name="Circulateur" dataDxfId="4"/>
  </tableColumns>
  <tableStyleInfo name="TableStyleLight11" showFirstColumn="0" showLastColumn="0" showRowStripes="1" showColumnStripes="0"/>
</table>
</file>

<file path=xl/tables/table31.xml><?xml version="1.0" encoding="utf-8"?>
<table xmlns="http://schemas.openxmlformats.org/spreadsheetml/2006/main" id="31" name="Tableau31" displayName="Tableau31" ref="V51:W58" totalsRowShown="0" headerRowDxfId="3" dataDxfId="2">
  <autoFilter ref="V51:W58"/>
  <tableColumns count="2">
    <tableColumn id="1" name="Emission" dataDxfId="1"/>
    <tableColumn id="2" name="Armoire électriqu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drive/search?q=d010" TargetMode="External"/><Relationship Id="rId13" Type="http://schemas.openxmlformats.org/officeDocument/2006/relationships/hyperlink" Target="https://drive.google.com/file/d/0B-DORHo4awvATVdzSnJCeTZxU0U/view" TargetMode="External"/><Relationship Id="rId18" Type="http://schemas.openxmlformats.org/officeDocument/2006/relationships/hyperlink" Target="https://drive.google.com/file/d/0B-DORHo4awvASGlNaGZMVUp0eG8/view" TargetMode="External"/><Relationship Id="rId26" Type="http://schemas.openxmlformats.org/officeDocument/2006/relationships/hyperlink" Target="https://drive.google.com/file/d/0B7BNiBc8W4zSbnhJVm9SZ2RUd2c/view" TargetMode="External"/><Relationship Id="rId3" Type="http://schemas.openxmlformats.org/officeDocument/2006/relationships/hyperlink" Target="https://drive.google.com/drive/search?q=d006" TargetMode="External"/><Relationship Id="rId21" Type="http://schemas.openxmlformats.org/officeDocument/2006/relationships/hyperlink" Target="https://drive.google.com/file/d/0B-DORHo4awvAT19sTFFNZlV3dG8/view" TargetMode="External"/><Relationship Id="rId7" Type="http://schemas.openxmlformats.org/officeDocument/2006/relationships/hyperlink" Target="https://drive.google.com/drive/search?q=d009" TargetMode="External"/><Relationship Id="rId12" Type="http://schemas.openxmlformats.org/officeDocument/2006/relationships/hyperlink" Target="https://drive.google.com/file/d/0B-DORHo4awvATGdIejdjdlYtbTA/view" TargetMode="External"/><Relationship Id="rId17" Type="http://schemas.openxmlformats.org/officeDocument/2006/relationships/hyperlink" Target="https://drive.google.com/file/d/0B7BNiBc8W4zSbENGeElSMHlVU2c/view" TargetMode="External"/><Relationship Id="rId25" Type="http://schemas.openxmlformats.org/officeDocument/2006/relationships/hyperlink" Target="https://drive.google.com/file/d/0B-DORHo4awvAeENFdG56VnB5NXM/view" TargetMode="External"/><Relationship Id="rId2" Type="http://schemas.openxmlformats.org/officeDocument/2006/relationships/hyperlink" Target="https://drive.google.com/drive/search?q=d002" TargetMode="External"/><Relationship Id="rId16" Type="http://schemas.openxmlformats.org/officeDocument/2006/relationships/hyperlink" Target="https://drive.google.com/file/d/0B-DORHo4awvAV1Rvc2g4dWU2WUU/view" TargetMode="External"/><Relationship Id="rId20" Type="http://schemas.openxmlformats.org/officeDocument/2006/relationships/hyperlink" Target="https://drive.google.com/file/d/0B-DORHo4awvAMUxGUTJIMS1BY1k/view" TargetMode="External"/><Relationship Id="rId1" Type="http://schemas.openxmlformats.org/officeDocument/2006/relationships/hyperlink" Target="https://drive.google.com/drive/search?q=d001" TargetMode="External"/><Relationship Id="rId6" Type="http://schemas.openxmlformats.org/officeDocument/2006/relationships/hyperlink" Target="https://drive.google.com/drive/search?q=d007" TargetMode="External"/><Relationship Id="rId11" Type="http://schemas.openxmlformats.org/officeDocument/2006/relationships/hyperlink" Target="https://drive.google.com/file/d/0B-DORHo4awvAYnNVTE82SFh4RkE/view" TargetMode="External"/><Relationship Id="rId24" Type="http://schemas.openxmlformats.org/officeDocument/2006/relationships/hyperlink" Target="https://drive.google.com/file/d/0B-DORHo4awvAb3NFTTZkZ3pXVHM/view" TargetMode="External"/><Relationship Id="rId5" Type="http://schemas.openxmlformats.org/officeDocument/2006/relationships/hyperlink" Target="https://drive.google.com/drive/search?q=d003" TargetMode="External"/><Relationship Id="rId15" Type="http://schemas.openxmlformats.org/officeDocument/2006/relationships/hyperlink" Target="https://drive.google.com/file/d/0B-DORHo4awvAM21jYlp1NEx3QWM/view" TargetMode="External"/><Relationship Id="rId23" Type="http://schemas.openxmlformats.org/officeDocument/2006/relationships/hyperlink" Target="https://drive.google.com/file/d/0B-DORHo4awvAdGpKQ0VMLVBsWTQ/view" TargetMode="External"/><Relationship Id="rId10" Type="http://schemas.openxmlformats.org/officeDocument/2006/relationships/hyperlink" Target="https://drive.google.com/file/d/0B-DORHo4awvAX1NkTk9TV25waWM/view" TargetMode="External"/><Relationship Id="rId19" Type="http://schemas.openxmlformats.org/officeDocument/2006/relationships/hyperlink" Target="https://drive.google.com/file/d/0B7BNiBc8W4zSN2JNZ0h5NzdHOWc/view" TargetMode="External"/><Relationship Id="rId4" Type="http://schemas.openxmlformats.org/officeDocument/2006/relationships/hyperlink" Target="https://drive.google.com/drive/search?q=d005" TargetMode="External"/><Relationship Id="rId9" Type="http://schemas.openxmlformats.org/officeDocument/2006/relationships/hyperlink" Target="https://drive.google.com/drive/search?q=d011" TargetMode="External"/><Relationship Id="rId14" Type="http://schemas.openxmlformats.org/officeDocument/2006/relationships/hyperlink" Target="https://drive.google.com/drive/search?q=d014" TargetMode="External"/><Relationship Id="rId22" Type="http://schemas.openxmlformats.org/officeDocument/2006/relationships/hyperlink" Target="https://drive.google.com/file/d/0B-DORHo4awvAbGtGUjRUNDNwN0k/view" TargetMode="External"/><Relationship Id="rId27" Type="http://schemas.openxmlformats.org/officeDocument/2006/relationships/hyperlink" Target="https://drive.google.com/file/d/0B-DORHo4awvAcWpXVEFhd0g2dTA/view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drive/search?q=d010" TargetMode="External"/><Relationship Id="rId13" Type="http://schemas.openxmlformats.org/officeDocument/2006/relationships/hyperlink" Target="https://drive.google.com/file/d/0B-DORHo4awvATVdzSnJCeTZxU0U/view" TargetMode="External"/><Relationship Id="rId18" Type="http://schemas.openxmlformats.org/officeDocument/2006/relationships/hyperlink" Target="https://drive.google.com/file/d/0B-DORHo4awvASGlNaGZMVUp0eG8/view" TargetMode="External"/><Relationship Id="rId26" Type="http://schemas.openxmlformats.org/officeDocument/2006/relationships/hyperlink" Target="https://drive.google.com/file/d/0B7BNiBc8W4zSbnhJVm9SZ2RUd2c/view" TargetMode="External"/><Relationship Id="rId3" Type="http://schemas.openxmlformats.org/officeDocument/2006/relationships/hyperlink" Target="https://drive.google.com/drive/search?q=d006" TargetMode="External"/><Relationship Id="rId21" Type="http://schemas.openxmlformats.org/officeDocument/2006/relationships/hyperlink" Target="https://drive.google.com/file/d/0B-DORHo4awvAT19sTFFNZlV3dG8/view" TargetMode="External"/><Relationship Id="rId7" Type="http://schemas.openxmlformats.org/officeDocument/2006/relationships/hyperlink" Target="https://drive.google.com/drive/search?q=d009" TargetMode="External"/><Relationship Id="rId12" Type="http://schemas.openxmlformats.org/officeDocument/2006/relationships/hyperlink" Target="https://drive.google.com/file/d/0B-DORHo4awvATGdIejdjdlYtbTA/view" TargetMode="External"/><Relationship Id="rId17" Type="http://schemas.openxmlformats.org/officeDocument/2006/relationships/hyperlink" Target="https://drive.google.com/file/d/0B7BNiBc8W4zSbENGeElSMHlVU2c/view" TargetMode="External"/><Relationship Id="rId25" Type="http://schemas.openxmlformats.org/officeDocument/2006/relationships/hyperlink" Target="https://drive.google.com/file/d/0B-DORHo4awvAeENFdG56VnB5NXM/view" TargetMode="External"/><Relationship Id="rId2" Type="http://schemas.openxmlformats.org/officeDocument/2006/relationships/hyperlink" Target="https://drive.google.com/drive/search?q=d002" TargetMode="External"/><Relationship Id="rId16" Type="http://schemas.openxmlformats.org/officeDocument/2006/relationships/hyperlink" Target="https://drive.google.com/file/d/0B-DORHo4awvAV1Rvc2g4dWU2WUU/view" TargetMode="External"/><Relationship Id="rId20" Type="http://schemas.openxmlformats.org/officeDocument/2006/relationships/hyperlink" Target="https://drive.google.com/file/d/0B-DORHo4awvAMUxGUTJIMS1BY1k/view" TargetMode="External"/><Relationship Id="rId1" Type="http://schemas.openxmlformats.org/officeDocument/2006/relationships/hyperlink" Target="https://drive.google.com/drive/search?q=d001" TargetMode="External"/><Relationship Id="rId6" Type="http://schemas.openxmlformats.org/officeDocument/2006/relationships/hyperlink" Target="https://drive.google.com/drive/search?q=d007" TargetMode="External"/><Relationship Id="rId11" Type="http://schemas.openxmlformats.org/officeDocument/2006/relationships/hyperlink" Target="https://drive.google.com/file/d/0B-DORHo4awvAYnNVTE82SFh4RkE/view" TargetMode="External"/><Relationship Id="rId24" Type="http://schemas.openxmlformats.org/officeDocument/2006/relationships/hyperlink" Target="https://drive.google.com/file/d/0B-DORHo4awvAb3NFTTZkZ3pXVHM/view" TargetMode="External"/><Relationship Id="rId5" Type="http://schemas.openxmlformats.org/officeDocument/2006/relationships/hyperlink" Target="https://drive.google.com/drive/search?q=d003" TargetMode="External"/><Relationship Id="rId15" Type="http://schemas.openxmlformats.org/officeDocument/2006/relationships/hyperlink" Target="https://drive.google.com/file/d/0B-DORHo4awvAM21jYlp1NEx3QWM/view" TargetMode="External"/><Relationship Id="rId23" Type="http://schemas.openxmlformats.org/officeDocument/2006/relationships/hyperlink" Target="https://drive.google.com/file/d/0B-DORHo4awvAdGpKQ0VMLVBsWTQ/view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s://drive.google.com/file/d/0B-DORHo4awvAX1NkTk9TV25waWM/view" TargetMode="External"/><Relationship Id="rId19" Type="http://schemas.openxmlformats.org/officeDocument/2006/relationships/hyperlink" Target="https://drive.google.com/file/d/0B7BNiBc8W4zSN2JNZ0h5NzdHOWc/view" TargetMode="External"/><Relationship Id="rId4" Type="http://schemas.openxmlformats.org/officeDocument/2006/relationships/hyperlink" Target="https://drive.google.com/drive/search?q=d005" TargetMode="External"/><Relationship Id="rId9" Type="http://schemas.openxmlformats.org/officeDocument/2006/relationships/hyperlink" Target="https://drive.google.com/drive/search?q=d011" TargetMode="External"/><Relationship Id="rId14" Type="http://schemas.openxmlformats.org/officeDocument/2006/relationships/hyperlink" Target="https://drive.google.com/drive/search?q=d014" TargetMode="External"/><Relationship Id="rId22" Type="http://schemas.openxmlformats.org/officeDocument/2006/relationships/hyperlink" Target="https://drive.google.com/file/d/0B-DORHo4awvAbGtGUjRUNDNwN0k/view" TargetMode="External"/><Relationship Id="rId27" Type="http://schemas.openxmlformats.org/officeDocument/2006/relationships/hyperlink" Target="https://drive.google.com/file/d/0B-DORHo4awvAcWpXVEFhd0g2dTA/view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file/d/0B9_chK4vWWYANDh3SVV3NThjdEdLclJiam9kdGJOUGVzM3Q0/view" TargetMode="External"/><Relationship Id="rId299" Type="http://schemas.openxmlformats.org/officeDocument/2006/relationships/hyperlink" Target="https://drive.google.com/file/d/0BxtLUq9YK0W1SWZrRERxbGhtZFk/view" TargetMode="External"/><Relationship Id="rId303" Type="http://schemas.openxmlformats.org/officeDocument/2006/relationships/hyperlink" Target="https://drive.google.com/file/d/0BxtLUq9YK0W1alJiUjUyRWVwcjA/view" TargetMode="External"/><Relationship Id="rId21" Type="http://schemas.openxmlformats.org/officeDocument/2006/relationships/hyperlink" Target="https://drive.google.com/file/d/0BxtLUq9YK0W1U19RU19ncmdJZTQ/view" TargetMode="External"/><Relationship Id="rId42" Type="http://schemas.openxmlformats.org/officeDocument/2006/relationships/hyperlink" Target="https://drive.google.com/file/d/0B-Eziz2YY51VNzE2MWFDYUd6cU0/view" TargetMode="External"/><Relationship Id="rId63" Type="http://schemas.openxmlformats.org/officeDocument/2006/relationships/hyperlink" Target="https://drive.google.com/file/d/0BxtLUq9YK0W1OWxiNDc1WHBPN1U/view" TargetMode="External"/><Relationship Id="rId84" Type="http://schemas.openxmlformats.org/officeDocument/2006/relationships/hyperlink" Target="https://drive.google.com/file/d/0B9eaGw8r9tFxYkJmeHYxay1yQVU/view" TargetMode="External"/><Relationship Id="rId138" Type="http://schemas.openxmlformats.org/officeDocument/2006/relationships/hyperlink" Target="https://drive.google.com/file/d/0BxtLUq9YK0W1NHhpcHdhMGI5dzg/view" TargetMode="External"/><Relationship Id="rId159" Type="http://schemas.openxmlformats.org/officeDocument/2006/relationships/hyperlink" Target="https://drive.google.com/file/d/0BxtLUq9YK0W1WmU4M29LQ1pXbEE/view" TargetMode="External"/><Relationship Id="rId324" Type="http://schemas.openxmlformats.org/officeDocument/2006/relationships/hyperlink" Target="https://drive.google.com/file/d/0B7BNiBc8W4zSbENGeElSMHlVU2c/view" TargetMode="External"/><Relationship Id="rId345" Type="http://schemas.openxmlformats.org/officeDocument/2006/relationships/hyperlink" Target="https://drive.google.com/file/d/0B-DORHo4awvAUDMwX3dWTnIwNDA/view" TargetMode="External"/><Relationship Id="rId170" Type="http://schemas.openxmlformats.org/officeDocument/2006/relationships/hyperlink" Target="https://drive.google.com/file/d/0BxtLUq9YK0W1QnlnbUVHOWVPZ0E/view" TargetMode="External"/><Relationship Id="rId191" Type="http://schemas.openxmlformats.org/officeDocument/2006/relationships/hyperlink" Target="https://drive.google.com/file/d/0BxtLUq9YK0W1bVBaT2NDa05fYnM/view" TargetMode="External"/><Relationship Id="rId205" Type="http://schemas.openxmlformats.org/officeDocument/2006/relationships/hyperlink" Target="https://drive.google.com/file/d/0BxtLUq9YK0W1RHhzSkFZVTM1b3M/view" TargetMode="External"/><Relationship Id="rId226" Type="http://schemas.openxmlformats.org/officeDocument/2006/relationships/hyperlink" Target="https://drive.google.com/file/d/0BxtLUq9YK0W1V0JKN3huZGtlQTA/view" TargetMode="External"/><Relationship Id="rId247" Type="http://schemas.openxmlformats.org/officeDocument/2006/relationships/hyperlink" Target="https://drive.google.com/file/d/0BxtLUq9YK0W1bkRQNG5KOWFaS28/view" TargetMode="External"/><Relationship Id="rId107" Type="http://schemas.openxmlformats.org/officeDocument/2006/relationships/hyperlink" Target="https://drive.google.com/file/d/0B9eaGw8r9tFxV0xiX1lpS0l3NHM/view" TargetMode="External"/><Relationship Id="rId268" Type="http://schemas.openxmlformats.org/officeDocument/2006/relationships/hyperlink" Target="https://drive.google.com/file/d/0BxtLUq9YK0W1SldCT2hZeE81R0k/view" TargetMode="External"/><Relationship Id="rId289" Type="http://schemas.openxmlformats.org/officeDocument/2006/relationships/hyperlink" Target="https://drive.google.com/file/d/0BxtLUq9YK0W1bDVseEdEcFg1R0E/view" TargetMode="External"/><Relationship Id="rId11" Type="http://schemas.openxmlformats.org/officeDocument/2006/relationships/hyperlink" Target="https://drive.google.com/file/d/0B7BNiBc8W4zSVTZCVDlvbTdIMkE/view" TargetMode="External"/><Relationship Id="rId32" Type="http://schemas.openxmlformats.org/officeDocument/2006/relationships/hyperlink" Target="https://drive.google.com/file/d/0B7BNiBc8W4zSNnZuY3A2YlVIX2s/view" TargetMode="External"/><Relationship Id="rId53" Type="http://schemas.openxmlformats.org/officeDocument/2006/relationships/hyperlink" Target="https://drive.google.com/file/d/0B0QPnyNigmwiVmRFZzdLQlNkaHM/view" TargetMode="External"/><Relationship Id="rId74" Type="http://schemas.openxmlformats.org/officeDocument/2006/relationships/hyperlink" Target="https://drive.google.com/drive/search?q=d120" TargetMode="External"/><Relationship Id="rId128" Type="http://schemas.openxmlformats.org/officeDocument/2006/relationships/hyperlink" Target="https://drive.google.com/file/d/0BxtLUq9YK0W1NGktWktDUDdpQTg/view" TargetMode="External"/><Relationship Id="rId149" Type="http://schemas.openxmlformats.org/officeDocument/2006/relationships/hyperlink" Target="https://drive.google.com/file/d/0BxtLUq9YK0W1cVFDLXlVOEpUZVE/view" TargetMode="External"/><Relationship Id="rId314" Type="http://schemas.openxmlformats.org/officeDocument/2006/relationships/hyperlink" Target="https://drive.google.com/file/d/0B9eaGw8r9tFxV3c0M1U1TktWTTA/view" TargetMode="External"/><Relationship Id="rId335" Type="http://schemas.openxmlformats.org/officeDocument/2006/relationships/hyperlink" Target="https://drive.google.com/file/d/0B-DORHo4awvAN0Z1MjBuVWZuT1E/view" TargetMode="External"/><Relationship Id="rId5" Type="http://schemas.openxmlformats.org/officeDocument/2006/relationships/hyperlink" Target="https://drive.google.com/drive/search?q=d003" TargetMode="External"/><Relationship Id="rId95" Type="http://schemas.openxmlformats.org/officeDocument/2006/relationships/hyperlink" Target="https://drive.google.com/file/d/0BxtLUq9YK0W1VnVCcGMxeDB4MkU/view" TargetMode="External"/><Relationship Id="rId160" Type="http://schemas.openxmlformats.org/officeDocument/2006/relationships/hyperlink" Target="https://drive.google.com/file/d/0BxtLUq9YK0W1NUM5OE1lMzFYalU/view" TargetMode="External"/><Relationship Id="rId181" Type="http://schemas.openxmlformats.org/officeDocument/2006/relationships/hyperlink" Target="https://drive.google.com/file/d/0BxtLUq9YK0W1dDkyRkVnWGQ5ajQ/view" TargetMode="External"/><Relationship Id="rId216" Type="http://schemas.openxmlformats.org/officeDocument/2006/relationships/hyperlink" Target="https://drive.google.com/file/d/0BxtLUq9YK0W1TU10b0NDV1ZxZlk/view" TargetMode="External"/><Relationship Id="rId237" Type="http://schemas.openxmlformats.org/officeDocument/2006/relationships/hyperlink" Target="https://drive.google.com/file/d/0BxtLUq9YK0W1aU8teDNzcTVZVW8/view" TargetMode="External"/><Relationship Id="rId258" Type="http://schemas.openxmlformats.org/officeDocument/2006/relationships/hyperlink" Target="https://drive.google.com/file/d/0BxtLUq9YK0W1NXV1TGU0RTEwVkU/view" TargetMode="External"/><Relationship Id="rId279" Type="http://schemas.openxmlformats.org/officeDocument/2006/relationships/hyperlink" Target="https://drive.google.com/file/d/0BxtLUq9YK0W1aDgwSF9mcEVFcFU/view" TargetMode="External"/><Relationship Id="rId22" Type="http://schemas.openxmlformats.org/officeDocument/2006/relationships/hyperlink" Target="https://drive.google.com/file/d/0BxtLUq9YK0W1UjJPcE5pRzB6VlU/view" TargetMode="External"/><Relationship Id="rId43" Type="http://schemas.openxmlformats.org/officeDocument/2006/relationships/hyperlink" Target="https://drive.google.com/file/d/0B-Eziz2YY51VdWZGVjZUZHdfaWM/view" TargetMode="External"/><Relationship Id="rId64" Type="http://schemas.openxmlformats.org/officeDocument/2006/relationships/hyperlink" Target="https://drive.google.com/file/d/0BxtLUq9YK0W1NnVHd2VybFBSM1E/view" TargetMode="External"/><Relationship Id="rId118" Type="http://schemas.openxmlformats.org/officeDocument/2006/relationships/hyperlink" Target="https://drive.google.com/file/d/0B7pjO0aCFtEuQ3IxdFlMb0RSeEU/view" TargetMode="External"/><Relationship Id="rId139" Type="http://schemas.openxmlformats.org/officeDocument/2006/relationships/hyperlink" Target="https://drive.google.com/file/d/0BxtLUq9YK0W1R21xMGNCbG9DVE0/view" TargetMode="External"/><Relationship Id="rId290" Type="http://schemas.openxmlformats.org/officeDocument/2006/relationships/hyperlink" Target="https://drive.google.com/file/d/0BxtLUq9YK0W1emFXOVQ4eGQ2UEE/view" TargetMode="External"/><Relationship Id="rId304" Type="http://schemas.openxmlformats.org/officeDocument/2006/relationships/hyperlink" Target="https://drive.google.com/file/d/0BxtLUq9YK0W1bklwOVJmc3ZhYzg/view" TargetMode="External"/><Relationship Id="rId325" Type="http://schemas.openxmlformats.org/officeDocument/2006/relationships/hyperlink" Target="https://drive.google.com/file/d/0B-DORHo4awvASGlNaGZMVUp0eG8/view" TargetMode="External"/><Relationship Id="rId346" Type="http://schemas.openxmlformats.org/officeDocument/2006/relationships/hyperlink" Target="https://drive.google.com/file/d/0B7BNiBc8W4zSUTFmTDZLWGJxX00/view" TargetMode="External"/><Relationship Id="rId85" Type="http://schemas.openxmlformats.org/officeDocument/2006/relationships/hyperlink" Target="https://drive.google.com/file/d/0B9eaGw8r9tFxYkJmeHYxay1yQVU/view" TargetMode="External"/><Relationship Id="rId150" Type="http://schemas.openxmlformats.org/officeDocument/2006/relationships/hyperlink" Target="https://drive.google.com/file/d/0BxtLUq9YK0W1SlpIWlpMdDJkSms/view" TargetMode="External"/><Relationship Id="rId171" Type="http://schemas.openxmlformats.org/officeDocument/2006/relationships/hyperlink" Target="https://drive.google.com/file/d/0BxtLUq9YK0W1QnlnbUVHOWVPZ0E/view" TargetMode="External"/><Relationship Id="rId192" Type="http://schemas.openxmlformats.org/officeDocument/2006/relationships/hyperlink" Target="https://drive.google.com/file/d/0BxtLUq9YK0W1WGFKNkVsOXJpdW8/view" TargetMode="External"/><Relationship Id="rId206" Type="http://schemas.openxmlformats.org/officeDocument/2006/relationships/hyperlink" Target="https://drive.google.com/file/d/0BxtLUq9YK0W1TzdTT1NTOW5qYzg/view" TargetMode="External"/><Relationship Id="rId227" Type="http://schemas.openxmlformats.org/officeDocument/2006/relationships/hyperlink" Target="https://drive.google.com/file/d/0BxtLUq9YK0W1aTFKYTNNWjBhSVk/view" TargetMode="External"/><Relationship Id="rId248" Type="http://schemas.openxmlformats.org/officeDocument/2006/relationships/hyperlink" Target="https://drive.google.com/file/d/0BxtLUq9YK0W1dUxjZ2NYTVQxN2M/view" TargetMode="External"/><Relationship Id="rId269" Type="http://schemas.openxmlformats.org/officeDocument/2006/relationships/hyperlink" Target="https://drive.google.com/file/d/0BxtLUq9YK0W1YnVQX3c2ZzE1cVE/view" TargetMode="External"/><Relationship Id="rId12" Type="http://schemas.openxmlformats.org/officeDocument/2006/relationships/hyperlink" Target="https://drive.google.com/file/d/0B7BNiBc8W4zSVHp0V09XTnp3S1U/view" TargetMode="External"/><Relationship Id="rId33" Type="http://schemas.openxmlformats.org/officeDocument/2006/relationships/hyperlink" Target="https://drive.google.com/file/d/0B7BNiBc8W4zSXzdNaVJLVlN0WjQ/view" TargetMode="External"/><Relationship Id="rId108" Type="http://schemas.openxmlformats.org/officeDocument/2006/relationships/hyperlink" Target="https://drive.google.com/file/d/0B9eaGw8r9tFxVjZZaHNYRjRNalE/view" TargetMode="External"/><Relationship Id="rId129" Type="http://schemas.openxmlformats.org/officeDocument/2006/relationships/hyperlink" Target="https://drive.google.com/file/d/0BxtLUq9YK0W1TGJZVHdnQTFmMHM/view" TargetMode="External"/><Relationship Id="rId280" Type="http://schemas.openxmlformats.org/officeDocument/2006/relationships/hyperlink" Target="https://drive.google.com/file/d/0BxtLUq9YK0W1MmJZa2hoc0k2UDg/view" TargetMode="External"/><Relationship Id="rId315" Type="http://schemas.openxmlformats.org/officeDocument/2006/relationships/hyperlink" Target="https://drive.google.com/file/d/0B7BNiBc8W4zSbVA4bTZzbUZkbGM/view" TargetMode="External"/><Relationship Id="rId336" Type="http://schemas.openxmlformats.org/officeDocument/2006/relationships/hyperlink" Target="https://drive.google.com/file/d/0B7BNiBc8W4zSWTR2c05DcEo4bmM/view" TargetMode="External"/><Relationship Id="rId54" Type="http://schemas.openxmlformats.org/officeDocument/2006/relationships/hyperlink" Target="https://drive.google.com/file/d/0B0QPnyNigmwibTFlRklGSEdReDA/view" TargetMode="External"/><Relationship Id="rId75" Type="http://schemas.openxmlformats.org/officeDocument/2006/relationships/hyperlink" Target="https://drive.google.com/file/d/0B7pjO0aCFtEuTldaQkVjMUxoV0U/view" TargetMode="External"/><Relationship Id="rId96" Type="http://schemas.openxmlformats.org/officeDocument/2006/relationships/hyperlink" Target="https://drive.google.com/file/d/0BxtLUq9YK0W1a1M3X2w5anlQaUE/view" TargetMode="External"/><Relationship Id="rId140" Type="http://schemas.openxmlformats.org/officeDocument/2006/relationships/hyperlink" Target="https://drive.google.com/file/d/0BxtLUq9YK0W1UEtiUml1UzdiSTA/view" TargetMode="External"/><Relationship Id="rId161" Type="http://schemas.openxmlformats.org/officeDocument/2006/relationships/hyperlink" Target="https://drive.google.com/file/d/0BxtLUq9YK0W1dldBZmZudzBlT1k/view" TargetMode="External"/><Relationship Id="rId182" Type="http://schemas.openxmlformats.org/officeDocument/2006/relationships/hyperlink" Target="https://drive.google.com/file/d/0BxtLUq9YK0W1emVCR3JVNkdDM28/view" TargetMode="External"/><Relationship Id="rId217" Type="http://schemas.openxmlformats.org/officeDocument/2006/relationships/hyperlink" Target="https://drive.google.com/file/d/0BxtLUq9YK0W1T2ZNMzQtRmxUZ0E/view" TargetMode="External"/><Relationship Id="rId6" Type="http://schemas.openxmlformats.org/officeDocument/2006/relationships/hyperlink" Target="https://drive.google.com/drive/search?q=d009" TargetMode="External"/><Relationship Id="rId238" Type="http://schemas.openxmlformats.org/officeDocument/2006/relationships/hyperlink" Target="https://drive.google.com/file/d/0BxtLUq9YK0W1SndIOVltX3hjeU0/view" TargetMode="External"/><Relationship Id="rId259" Type="http://schemas.openxmlformats.org/officeDocument/2006/relationships/hyperlink" Target="https://drive.google.com/file/d/0BxtLUq9YK0W1QUtjcjNTdHhFQlE/view" TargetMode="External"/><Relationship Id="rId23" Type="http://schemas.openxmlformats.org/officeDocument/2006/relationships/hyperlink" Target="https://drive.google.com/file/d/0BxtLUq9YK0W1aVhibTZRRXVhY1E/view" TargetMode="External"/><Relationship Id="rId119" Type="http://schemas.openxmlformats.org/officeDocument/2006/relationships/hyperlink" Target="https://drive.google.com/file/d/0BxtLUq9YK0W1VDNiTERJRHFKdUE/view" TargetMode="External"/><Relationship Id="rId270" Type="http://schemas.openxmlformats.org/officeDocument/2006/relationships/hyperlink" Target="https://drive.google.com/file/d/0BxtLUq9YK0W1bzVINHNONDViY2M/view" TargetMode="External"/><Relationship Id="rId291" Type="http://schemas.openxmlformats.org/officeDocument/2006/relationships/hyperlink" Target="https://drive.google.com/file/d/0BxtLUq9YK0W1NHNjdVRHcFFQYms/view" TargetMode="External"/><Relationship Id="rId305" Type="http://schemas.openxmlformats.org/officeDocument/2006/relationships/hyperlink" Target="https://drive.google.com/file/d/0BxtLUq9YK0W1TUZadTNsY2htc1k/view" TargetMode="External"/><Relationship Id="rId326" Type="http://schemas.openxmlformats.org/officeDocument/2006/relationships/hyperlink" Target="https://drive.google.com/file/d/0B7BNiBc8W4zSN2JNZ0h5NzdHOWc/view" TargetMode="External"/><Relationship Id="rId347" Type="http://schemas.openxmlformats.org/officeDocument/2006/relationships/hyperlink" Target="https://drive.google.com/file/d/0BxtLUq9YK0W1QmZ2V0xlUVh5UW8/view" TargetMode="External"/><Relationship Id="rId44" Type="http://schemas.openxmlformats.org/officeDocument/2006/relationships/hyperlink" Target="https://drive.google.com/file/d/0B0QPnyNigmwieWl3S2JjbW1zdFU/view" TargetMode="External"/><Relationship Id="rId65" Type="http://schemas.openxmlformats.org/officeDocument/2006/relationships/hyperlink" Target="https://drive.google.com/file/d/0BxtLUq9YK0W1aHBwcXp6RDhQc2M/view" TargetMode="External"/><Relationship Id="rId86" Type="http://schemas.openxmlformats.org/officeDocument/2006/relationships/hyperlink" Target="https://drive.google.com/file/d/0B9eaGw8r9tFxZ1ZFeU1qOXFIVlE/view" TargetMode="External"/><Relationship Id="rId130" Type="http://schemas.openxmlformats.org/officeDocument/2006/relationships/hyperlink" Target="https://drive.google.com/file/d/0BxtLUq9YK0W1MVJXRTdLbnJ0cm8/view" TargetMode="External"/><Relationship Id="rId151" Type="http://schemas.openxmlformats.org/officeDocument/2006/relationships/hyperlink" Target="https://drive.google.com/file/d/0BxtLUq9YK0W1SlpIWlpMdDJkSms/view" TargetMode="External"/><Relationship Id="rId172" Type="http://schemas.openxmlformats.org/officeDocument/2006/relationships/hyperlink" Target="https://drive.google.com/file/d/0BxtLUq9YK0W1S2JrekxhdmhyaFE/view" TargetMode="External"/><Relationship Id="rId193" Type="http://schemas.openxmlformats.org/officeDocument/2006/relationships/hyperlink" Target="https://drive.google.com/file/d/0BxtLUq9YK0W1WGFKNkVsOXJpdW8/view" TargetMode="External"/><Relationship Id="rId207" Type="http://schemas.openxmlformats.org/officeDocument/2006/relationships/hyperlink" Target="https://drive.google.com/file/d/0BxtLUq9YK0W1NGZxZWIxaFhRaXM/view" TargetMode="External"/><Relationship Id="rId228" Type="http://schemas.openxmlformats.org/officeDocument/2006/relationships/hyperlink" Target="https://drive.google.com/file/d/0BxtLUq9YK0W1Q3ZGMVhSNFhCaDg/view" TargetMode="External"/><Relationship Id="rId249" Type="http://schemas.openxmlformats.org/officeDocument/2006/relationships/hyperlink" Target="https://drive.google.com/file/d/0BxtLUq9YK0W1SjNvdEQyREFqbGM/view" TargetMode="External"/><Relationship Id="rId13" Type="http://schemas.openxmlformats.org/officeDocument/2006/relationships/hyperlink" Target="https://drive.google.com/file/d/0B7BNiBc8W4zSMWNaOHhwSHgySjA/view" TargetMode="External"/><Relationship Id="rId109" Type="http://schemas.openxmlformats.org/officeDocument/2006/relationships/hyperlink" Target="https://drive.google.com/file/d/0B9eaGw8r9tFxMGRpZTV1cjlhZVE/view" TargetMode="External"/><Relationship Id="rId260" Type="http://schemas.openxmlformats.org/officeDocument/2006/relationships/hyperlink" Target="https://drive.google.com/file/d/0BxtLUq9YK0W1SmowN2RObXZNeW8/view" TargetMode="External"/><Relationship Id="rId281" Type="http://schemas.openxmlformats.org/officeDocument/2006/relationships/hyperlink" Target="https://drive.google.com/file/d/0BxtLUq9YK0W1dmJMVHA1MldrWUk/view" TargetMode="External"/><Relationship Id="rId316" Type="http://schemas.openxmlformats.org/officeDocument/2006/relationships/hyperlink" Target="https://drive.google.com/file/d/0B7BNiBc8W4zSY20wNnRFa3F6UzQ/view" TargetMode="External"/><Relationship Id="rId337" Type="http://schemas.openxmlformats.org/officeDocument/2006/relationships/hyperlink" Target="https://drive.google.com/file/d/0B7BNiBc8W4zSQnNBN28yZXpvQVk/view" TargetMode="External"/><Relationship Id="rId34" Type="http://schemas.openxmlformats.org/officeDocument/2006/relationships/hyperlink" Target="https://drive.google.com/file/d/0B7BNiBc8W4zSbm1SVENOSkNUWEk/view" TargetMode="External"/><Relationship Id="rId55" Type="http://schemas.openxmlformats.org/officeDocument/2006/relationships/hyperlink" Target="https://drive.google.com/file/d/0B0QPnyNigmwibTFlRklGSEdReDA/view" TargetMode="External"/><Relationship Id="rId76" Type="http://schemas.openxmlformats.org/officeDocument/2006/relationships/hyperlink" Target="https://drive.google.com/file/d/0B7pjO0aCFtEuNkJvVTZSTGJWZ0k/view" TargetMode="External"/><Relationship Id="rId97" Type="http://schemas.openxmlformats.org/officeDocument/2006/relationships/hyperlink" Target="https://drive.google.com/file/d/0BxtLUq9YK0W1cGVwMjZhVGVzVDA/view" TargetMode="External"/><Relationship Id="rId120" Type="http://schemas.openxmlformats.org/officeDocument/2006/relationships/hyperlink" Target="https://drive.google.com/file/d/0BxtLUq9YK0W1aEp5TWhQbDN6b0E/view" TargetMode="External"/><Relationship Id="rId141" Type="http://schemas.openxmlformats.org/officeDocument/2006/relationships/hyperlink" Target="https://drive.google.com/file/d/0BxtLUq9YK0W1R3JrY1lTZVNHSVE/view" TargetMode="External"/><Relationship Id="rId7" Type="http://schemas.openxmlformats.org/officeDocument/2006/relationships/hyperlink" Target="https://drive.google.com/drive/search?q=d010" TargetMode="External"/><Relationship Id="rId162" Type="http://schemas.openxmlformats.org/officeDocument/2006/relationships/hyperlink" Target="https://drive.google.com/file/d/0BxtLUq9YK0W1NWlibG1SM0lkMTg/view" TargetMode="External"/><Relationship Id="rId183" Type="http://schemas.openxmlformats.org/officeDocument/2006/relationships/hyperlink" Target="https://drive.google.com/file/d/0BxtLUq9YK0W1NGFnWTZ1b08zR00/view" TargetMode="External"/><Relationship Id="rId218" Type="http://schemas.openxmlformats.org/officeDocument/2006/relationships/hyperlink" Target="https://drive.google.com/file/d/0BxtLUq9YK0W1RllIc2t0M3VFUDg/view" TargetMode="External"/><Relationship Id="rId239" Type="http://schemas.openxmlformats.org/officeDocument/2006/relationships/hyperlink" Target="https://drive.google.com/file/d/0BxtLUq9YK0W1VVhyU2N0blpMclk/view" TargetMode="External"/><Relationship Id="rId250" Type="http://schemas.openxmlformats.org/officeDocument/2006/relationships/hyperlink" Target="https://drive.google.com/file/d/0BxtLUq9YK0W1ZVEtQVpsU1BzSFE/view" TargetMode="External"/><Relationship Id="rId271" Type="http://schemas.openxmlformats.org/officeDocument/2006/relationships/hyperlink" Target="https://drive.google.com/file/d/0BxtLUq9YK0W1ZzNkSEhRWXdyOEE/view" TargetMode="External"/><Relationship Id="rId292" Type="http://schemas.openxmlformats.org/officeDocument/2006/relationships/hyperlink" Target="https://drive.google.com/file/d/0BxtLUq9YK0W1bXp0dnZRdkVSbmc/view" TargetMode="External"/><Relationship Id="rId306" Type="http://schemas.openxmlformats.org/officeDocument/2006/relationships/hyperlink" Target="https://drive.google.com/file/d/0BxtLUq9YK0W1Y2RFdU9selYtcjQ/view" TargetMode="External"/><Relationship Id="rId24" Type="http://schemas.openxmlformats.org/officeDocument/2006/relationships/hyperlink" Target="https://drive.google.com/file/d/0BxtLUq9YK0W1aVhibTZRRXVhY1E/view" TargetMode="External"/><Relationship Id="rId45" Type="http://schemas.openxmlformats.org/officeDocument/2006/relationships/hyperlink" Target="https://drive.google.com/file/d/0B0QPnyNigmwiS1pOSkZLTjMxNU0/view" TargetMode="External"/><Relationship Id="rId66" Type="http://schemas.openxmlformats.org/officeDocument/2006/relationships/hyperlink" Target="https://drive.google.com/file/d/0B7pjO0aCFtEuQU1aVUV0TkxoaEE/view" TargetMode="External"/><Relationship Id="rId87" Type="http://schemas.openxmlformats.org/officeDocument/2006/relationships/hyperlink" Target="https://drive.google.com/file/d/0B9eaGw8r9tFxZ1ZFeU1qOXFIVlE/view" TargetMode="External"/><Relationship Id="rId110" Type="http://schemas.openxmlformats.org/officeDocument/2006/relationships/hyperlink" Target="https://drive.google.com/file/d/0B9eaGw8r9tFxdUQ2YXAwLVBMV3c/view" TargetMode="External"/><Relationship Id="rId131" Type="http://schemas.openxmlformats.org/officeDocument/2006/relationships/hyperlink" Target="https://drive.google.com/file/d/0BxtLUq9YK0W1MVJXRTdLbnJ0cm8/view" TargetMode="External"/><Relationship Id="rId327" Type="http://schemas.openxmlformats.org/officeDocument/2006/relationships/hyperlink" Target="https://drive.google.com/file/d/0B-DORHo4awvAMUxGUTJIMS1BY1k/view" TargetMode="External"/><Relationship Id="rId348" Type="http://schemas.openxmlformats.org/officeDocument/2006/relationships/hyperlink" Target="https://drive.google.com/drive/folders/0BxtLUq9YK0W1YUtlTVNiQVlpVUE" TargetMode="External"/><Relationship Id="rId152" Type="http://schemas.openxmlformats.org/officeDocument/2006/relationships/hyperlink" Target="https://drive.google.com/file/d/0BxtLUq9YK0W1Mk1TdnlydlZjZkE/view" TargetMode="External"/><Relationship Id="rId173" Type="http://schemas.openxmlformats.org/officeDocument/2006/relationships/hyperlink" Target="https://drive.google.com/file/d/0BxtLUq9YK0W1alRRc2NzSkE5cnc/view" TargetMode="External"/><Relationship Id="rId194" Type="http://schemas.openxmlformats.org/officeDocument/2006/relationships/hyperlink" Target="https://drive.google.com/file/d/0BxtLUq9YK0W1WGFKNkVsOXJpdW8/view" TargetMode="External"/><Relationship Id="rId208" Type="http://schemas.openxmlformats.org/officeDocument/2006/relationships/hyperlink" Target="https://drive.google.com/file/d/0BxtLUq9YK0W1VjFsY3YyRUdkVVU/view" TargetMode="External"/><Relationship Id="rId229" Type="http://schemas.openxmlformats.org/officeDocument/2006/relationships/hyperlink" Target="https://drive.google.com/file/d/0BxtLUq9YK0W1ZWNnVTZ5d2FMTnM/view" TargetMode="External"/><Relationship Id="rId240" Type="http://schemas.openxmlformats.org/officeDocument/2006/relationships/hyperlink" Target="https://drive.google.com/file/d/0BxtLUq9YK0W1Mi04TVdmWUIyMWs/view" TargetMode="External"/><Relationship Id="rId261" Type="http://schemas.openxmlformats.org/officeDocument/2006/relationships/hyperlink" Target="https://drive.google.com/file/d/0BxtLUq9YK0W1cXNUNzVpZVV4RTQ/view" TargetMode="External"/><Relationship Id="rId14" Type="http://schemas.openxmlformats.org/officeDocument/2006/relationships/hyperlink" Target="https://drive.google.com/file/d/0B7BNiBc8W4zST3NDWXM2aF9OdHc/view" TargetMode="External"/><Relationship Id="rId35" Type="http://schemas.openxmlformats.org/officeDocument/2006/relationships/hyperlink" Target="https://drive.google.com/file/d/0B7BNiBc8W4zSZzAxOS1CaHVDZ2M/view" TargetMode="External"/><Relationship Id="rId56" Type="http://schemas.openxmlformats.org/officeDocument/2006/relationships/hyperlink" Target="https://drive.google.com/file/d/0B0QPnyNigmwibTFlRklGSEdReDA/view" TargetMode="External"/><Relationship Id="rId77" Type="http://schemas.openxmlformats.org/officeDocument/2006/relationships/hyperlink" Target="https://drive.google.com/file/d/0B9eaGw8r9tFxUnhuZG0yUUJvcU0/view" TargetMode="External"/><Relationship Id="rId100" Type="http://schemas.openxmlformats.org/officeDocument/2006/relationships/hyperlink" Target="https://drive.google.com/file/d/0BxtLUq9YK0W1T1c3VWZmcVNQbFk/view" TargetMode="External"/><Relationship Id="rId282" Type="http://schemas.openxmlformats.org/officeDocument/2006/relationships/hyperlink" Target="https://drive.google.com/file/d/0BxtLUq9YK0W1bFA1LTJjdEItQmM/view" TargetMode="External"/><Relationship Id="rId317" Type="http://schemas.openxmlformats.org/officeDocument/2006/relationships/hyperlink" Target="https://drive.google.com/file/d/0B7BNiBc8W4zSbVA4bTZzbUZkbGM/view" TargetMode="External"/><Relationship Id="rId338" Type="http://schemas.openxmlformats.org/officeDocument/2006/relationships/hyperlink" Target="https://drive.google.com/file/d/0B-DORHo4awvAaUlGLUZHaGEyTms/view" TargetMode="External"/><Relationship Id="rId8" Type="http://schemas.openxmlformats.org/officeDocument/2006/relationships/hyperlink" Target="https://drive.google.com/drive/search?q=d011" TargetMode="External"/><Relationship Id="rId98" Type="http://schemas.openxmlformats.org/officeDocument/2006/relationships/hyperlink" Target="https://drive.google.com/file/d/0B9eaGw8r9tFxaVZzaE9Dem1HRWs/view" TargetMode="External"/><Relationship Id="rId121" Type="http://schemas.openxmlformats.org/officeDocument/2006/relationships/hyperlink" Target="https://drive.google.com/file/d/0BxtLUq9YK0W1MDhxREVTZTc3dGc/view" TargetMode="External"/><Relationship Id="rId142" Type="http://schemas.openxmlformats.org/officeDocument/2006/relationships/hyperlink" Target="https://drive.google.com/file/d/0BxtLUq9YK0W1czIyTFFLa01VcUE/view" TargetMode="External"/><Relationship Id="rId163" Type="http://schemas.openxmlformats.org/officeDocument/2006/relationships/hyperlink" Target="https://drive.google.com/file/d/0BxtLUq9YK0W1cXFjQkJ0dk1jZ2c/view" TargetMode="External"/><Relationship Id="rId184" Type="http://schemas.openxmlformats.org/officeDocument/2006/relationships/hyperlink" Target="https://drive.google.com/file/d/0BxtLUq9YK0W1QWNLaWNHSU1DVGs/view" TargetMode="External"/><Relationship Id="rId219" Type="http://schemas.openxmlformats.org/officeDocument/2006/relationships/hyperlink" Target="https://drive.google.com/file/d/0BxtLUq9YK0W1SmJSVlgzZE0tTmM/view" TargetMode="External"/><Relationship Id="rId230" Type="http://schemas.openxmlformats.org/officeDocument/2006/relationships/hyperlink" Target="https://drive.google.com/file/d/0BxtLUq9YK0W1R0xiVWxIVTlqOVU/view" TargetMode="External"/><Relationship Id="rId251" Type="http://schemas.openxmlformats.org/officeDocument/2006/relationships/hyperlink" Target="https://drive.google.com/file/d/0BxtLUq9YK0W1YXFSZkliYnNxS00/view" TargetMode="External"/><Relationship Id="rId25" Type="http://schemas.openxmlformats.org/officeDocument/2006/relationships/hyperlink" Target="https://drive.google.com/file/d/0B-DORHo4awvAa1dZOWRReUtBWEE/view" TargetMode="External"/><Relationship Id="rId46" Type="http://schemas.openxmlformats.org/officeDocument/2006/relationships/hyperlink" Target="https://drive.google.com/file/d/0B0QPnyNigmwiZV9wcmdMaUF1YjQ/view" TargetMode="External"/><Relationship Id="rId67" Type="http://schemas.openxmlformats.org/officeDocument/2006/relationships/hyperlink" Target="https://drive.google.com/file/d/0B7pjO0aCFtEueEF0aFpxNi1zRk0/view" TargetMode="External"/><Relationship Id="rId272" Type="http://schemas.openxmlformats.org/officeDocument/2006/relationships/hyperlink" Target="https://drive.google.com/file/d/0BxtLUq9YK0W1U3ZJMnFaeHVLOWc/view" TargetMode="External"/><Relationship Id="rId293" Type="http://schemas.openxmlformats.org/officeDocument/2006/relationships/hyperlink" Target="https://drive.google.com/file/d/0BxtLUq9YK0W1aTZEZXlXUXdXTTg/view" TargetMode="External"/><Relationship Id="rId307" Type="http://schemas.openxmlformats.org/officeDocument/2006/relationships/hyperlink" Target="https://drive.google.com/file/d/0BxtLUq9YK0W1Q09Pdm5EbEhTcnc/view" TargetMode="External"/><Relationship Id="rId328" Type="http://schemas.openxmlformats.org/officeDocument/2006/relationships/hyperlink" Target="https://drive.google.com/file/d/0B-DORHo4awvAT19sTFFNZlV3dG8/view" TargetMode="External"/><Relationship Id="rId349" Type="http://schemas.openxmlformats.org/officeDocument/2006/relationships/hyperlink" Target="https://drive.google.com/file/d/0BxtLUq9YK0W1OVctUk1aaHpWVWM/view" TargetMode="External"/><Relationship Id="rId88" Type="http://schemas.openxmlformats.org/officeDocument/2006/relationships/hyperlink" Target="https://drive.google.com/file/d/0B9eaGw8r9tFxMkZQaWtJYnYwdjg/view" TargetMode="External"/><Relationship Id="rId111" Type="http://schemas.openxmlformats.org/officeDocument/2006/relationships/hyperlink" Target="https://drive.google.com/file/d/0B9eaGw8r9tFxTnIwRTlrLU9hVW8/view" TargetMode="External"/><Relationship Id="rId132" Type="http://schemas.openxmlformats.org/officeDocument/2006/relationships/hyperlink" Target="https://drive.google.com/file/d/0BxtLUq9YK0W1bkdVVFhZZFRwbGs/view" TargetMode="External"/><Relationship Id="rId153" Type="http://schemas.openxmlformats.org/officeDocument/2006/relationships/hyperlink" Target="https://drive.google.com/file/d/0BxtLUq9YK0W1bVp2cFRlMnM5dEE/view" TargetMode="External"/><Relationship Id="rId174" Type="http://schemas.openxmlformats.org/officeDocument/2006/relationships/hyperlink" Target="https://drive.google.com/file/d/0BxtLUq9YK0W1Tjk5eDJ1TEI1NEk/view" TargetMode="External"/><Relationship Id="rId195" Type="http://schemas.openxmlformats.org/officeDocument/2006/relationships/hyperlink" Target="https://drive.google.com/file/d/0BxtLUq9YK0W1WGFKNkVsOXJpdW8/view" TargetMode="External"/><Relationship Id="rId209" Type="http://schemas.openxmlformats.org/officeDocument/2006/relationships/hyperlink" Target="https://drive.google.com/file/d/0BxtLUq9YK0W1eW80RjEwNm92S0U/view" TargetMode="External"/><Relationship Id="rId190" Type="http://schemas.openxmlformats.org/officeDocument/2006/relationships/hyperlink" Target="https://drive.google.com/file/d/0BxtLUq9YK0W1TXNId0VmQVVYSDQ/view" TargetMode="External"/><Relationship Id="rId204" Type="http://schemas.openxmlformats.org/officeDocument/2006/relationships/hyperlink" Target="https://drive.google.com/file/d/0BxtLUq9YK0W1YVNPcXdTclA1NUU/view" TargetMode="External"/><Relationship Id="rId220" Type="http://schemas.openxmlformats.org/officeDocument/2006/relationships/hyperlink" Target="https://drive.google.com/file/d/0BxtLUq9YK0W1RnR1Tk5VVUlfLW8/view" TargetMode="External"/><Relationship Id="rId225" Type="http://schemas.openxmlformats.org/officeDocument/2006/relationships/hyperlink" Target="https://drive.google.com/file/d/0BxtLUq9YK0W1OERnc2E1cGJLR0k/view" TargetMode="External"/><Relationship Id="rId241" Type="http://schemas.openxmlformats.org/officeDocument/2006/relationships/hyperlink" Target="https://drive.google.com/file/d/0BxtLUq9YK0W1MWlONENUb2YwQ2s/view" TargetMode="External"/><Relationship Id="rId246" Type="http://schemas.openxmlformats.org/officeDocument/2006/relationships/hyperlink" Target="https://drive.google.com/file/d/0BxtLUq9YK0W1VzMyallyM201UW8/view" TargetMode="External"/><Relationship Id="rId267" Type="http://schemas.openxmlformats.org/officeDocument/2006/relationships/hyperlink" Target="https://drive.google.com/file/d/0BxtLUq9YK0W1TndlWGI2QkRJLTA/view" TargetMode="External"/><Relationship Id="rId288" Type="http://schemas.openxmlformats.org/officeDocument/2006/relationships/hyperlink" Target="https://drive.google.com/file/d/0BxtLUq9YK0W1MEp1VFkzX3psTEk/view" TargetMode="External"/><Relationship Id="rId15" Type="http://schemas.openxmlformats.org/officeDocument/2006/relationships/hyperlink" Target="https://drive.google.com/file/d/0B7BNiBc8W4zSQjhsd3VaYXpiNWc/view" TargetMode="External"/><Relationship Id="rId36" Type="http://schemas.openxmlformats.org/officeDocument/2006/relationships/hyperlink" Target="https://drive.google.com/file/d/0B7BNiBc8W4zSeHJUS1h2eTYzUkU/view" TargetMode="External"/><Relationship Id="rId57" Type="http://schemas.openxmlformats.org/officeDocument/2006/relationships/hyperlink" Target="https://drive.google.com/file/d/0B0QPnyNigmwiX0Nway0zUnZZcTQ/view" TargetMode="External"/><Relationship Id="rId106" Type="http://schemas.openxmlformats.org/officeDocument/2006/relationships/hyperlink" Target="https://drive.google.com/file/d/0B9eaGw8r9tFxQlR0Q2ZudjlLaFE/view" TargetMode="External"/><Relationship Id="rId127" Type="http://schemas.openxmlformats.org/officeDocument/2006/relationships/hyperlink" Target="https://drive.google.com/file/d/0BxtLUq9YK0W1V3lRWTFBUUwzTXM/view" TargetMode="External"/><Relationship Id="rId262" Type="http://schemas.openxmlformats.org/officeDocument/2006/relationships/hyperlink" Target="https://drive.google.com/file/d/0BxtLUq9YK0W1Q1JSbWRneG1PYjg/view" TargetMode="External"/><Relationship Id="rId283" Type="http://schemas.openxmlformats.org/officeDocument/2006/relationships/hyperlink" Target="https://drive.google.com/file/d/0BxtLUq9YK0W1QnlIMW52RG5CeEE/view" TargetMode="External"/><Relationship Id="rId313" Type="http://schemas.openxmlformats.org/officeDocument/2006/relationships/hyperlink" Target="https://drive.google.com/file/d/0BxtLUq9YK0W1WGxJX29WYkxkLWc/view" TargetMode="External"/><Relationship Id="rId318" Type="http://schemas.openxmlformats.org/officeDocument/2006/relationships/hyperlink" Target="https://drive.google.com/file/d/0B-DORHo4awvAYnNVTE82SFh4RkE/view" TargetMode="External"/><Relationship Id="rId339" Type="http://schemas.openxmlformats.org/officeDocument/2006/relationships/hyperlink" Target="https://drive.google.com/file/d/0B-DORHo4awvAUnhMdjg0MENDdGM/view" TargetMode="External"/><Relationship Id="rId10" Type="http://schemas.openxmlformats.org/officeDocument/2006/relationships/hyperlink" Target="https://drive.google.com/file/d/0B7BNiBc8W4zSN3ZlcXEzbVJyVDA/view" TargetMode="External"/><Relationship Id="rId31" Type="http://schemas.openxmlformats.org/officeDocument/2006/relationships/hyperlink" Target="https://drive.google.com/file/d/0B-DORHo4awvAeDlLeEh0bVhMR0E/view" TargetMode="External"/><Relationship Id="rId52" Type="http://schemas.openxmlformats.org/officeDocument/2006/relationships/hyperlink" Target="https://drive.google.com/file/d/0B0QPnyNigmwiMWU1OWZ6QVo0MWc/view" TargetMode="External"/><Relationship Id="rId73" Type="http://schemas.openxmlformats.org/officeDocument/2006/relationships/hyperlink" Target="https://drive.google.com/file/d/0B7pjO0aCFtEuUFh3OWZlRGZDSWs/view" TargetMode="External"/><Relationship Id="rId78" Type="http://schemas.openxmlformats.org/officeDocument/2006/relationships/hyperlink" Target="https://drive.google.com/file/d/0B9eaGw8r9tFxa1hnMG0yQlpjbHc/view" TargetMode="External"/><Relationship Id="rId94" Type="http://schemas.openxmlformats.org/officeDocument/2006/relationships/hyperlink" Target="https://drive.google.com/file/d/0B7pjO0aCFtEuVTBIM0lNWGhjN2c/view" TargetMode="External"/><Relationship Id="rId99" Type="http://schemas.openxmlformats.org/officeDocument/2006/relationships/hyperlink" Target="https://drive.google.com/file/d/0B9eaGw8r9tFxSTN5Z1M2SGdoU1U/view" TargetMode="External"/><Relationship Id="rId101" Type="http://schemas.openxmlformats.org/officeDocument/2006/relationships/hyperlink" Target="https://drive.google.com/file/d/0BxtLUq9YK0W1TXlrbEJuc05PUHc/view" TargetMode="External"/><Relationship Id="rId122" Type="http://schemas.openxmlformats.org/officeDocument/2006/relationships/hyperlink" Target="https://drive.google.com/file/d/0BxtLUq9YK0W1VXJfekVGcllZNWM/view" TargetMode="External"/><Relationship Id="rId143" Type="http://schemas.openxmlformats.org/officeDocument/2006/relationships/hyperlink" Target="https://drive.google.com/file/d/0BxtLUq9YK0W1X1QxZElTTEtWOGc/view" TargetMode="External"/><Relationship Id="rId148" Type="http://schemas.openxmlformats.org/officeDocument/2006/relationships/hyperlink" Target="https://drive.google.com/file/d/0BxtLUq9YK0W1NmlfVzlGelFRZXc/view" TargetMode="External"/><Relationship Id="rId164" Type="http://schemas.openxmlformats.org/officeDocument/2006/relationships/hyperlink" Target="https://drive.google.com/file/d/0BxtLUq9YK0W1cXFjQkJ0dk1jZ2c/view" TargetMode="External"/><Relationship Id="rId169" Type="http://schemas.openxmlformats.org/officeDocument/2006/relationships/hyperlink" Target="https://drive.google.com/file/d/0BxtLUq9YK0W1QnlnbUVHOWVPZ0E/view" TargetMode="External"/><Relationship Id="rId185" Type="http://schemas.openxmlformats.org/officeDocument/2006/relationships/hyperlink" Target="https://drive.google.com/file/d/0BxtLUq9YK0W1R0tXYXM4ejJLQ28/view" TargetMode="External"/><Relationship Id="rId334" Type="http://schemas.openxmlformats.org/officeDocument/2006/relationships/hyperlink" Target="https://drive.google.com/file/d/0B-DORHo4awvAcWpXVEFhd0g2dTA/view" TargetMode="External"/><Relationship Id="rId350" Type="http://schemas.openxmlformats.org/officeDocument/2006/relationships/hyperlink" Target="https://drive.google.com/file/d/0BxtLUq9YK0W1eTl3WmxQTE5FOHM/view" TargetMode="External"/><Relationship Id="rId355" Type="http://schemas.openxmlformats.org/officeDocument/2006/relationships/comments" Target="../comments1.xml"/><Relationship Id="rId4" Type="http://schemas.openxmlformats.org/officeDocument/2006/relationships/hyperlink" Target="https://drive.google.com/drive/search?q=d005" TargetMode="External"/><Relationship Id="rId9" Type="http://schemas.openxmlformats.org/officeDocument/2006/relationships/hyperlink" Target="https://drive.google.com/file/d/0B-DORHo4awvAX1NkTk9TV25waWM/view" TargetMode="External"/><Relationship Id="rId180" Type="http://schemas.openxmlformats.org/officeDocument/2006/relationships/hyperlink" Target="https://drive.google.com/file/d/0BxtLUq9YK0W1WlAxLXlfaTUxOHM/view" TargetMode="External"/><Relationship Id="rId210" Type="http://schemas.openxmlformats.org/officeDocument/2006/relationships/hyperlink" Target="https://drive.google.com/file/d/0BxtLUq9YK0W1TGhDNW5LOVRwSHc/view" TargetMode="External"/><Relationship Id="rId215" Type="http://schemas.openxmlformats.org/officeDocument/2006/relationships/hyperlink" Target="https://drive.google.com/file/d/0BxtLUq9YK0W1d1VpTV90bUhyTUU/view" TargetMode="External"/><Relationship Id="rId236" Type="http://schemas.openxmlformats.org/officeDocument/2006/relationships/hyperlink" Target="https://drive.google.com/file/d/0BxtLUq9YK0W1RWx0QlJFZTZvOTA/view" TargetMode="External"/><Relationship Id="rId257" Type="http://schemas.openxmlformats.org/officeDocument/2006/relationships/hyperlink" Target="https://drive.google.com/file/d/0BxtLUq9YK0W1MTVZdTQzRWtCMWs/view" TargetMode="External"/><Relationship Id="rId278" Type="http://schemas.openxmlformats.org/officeDocument/2006/relationships/hyperlink" Target="https://drive.google.com/file/d/0BxtLUq9YK0W1M09QcVV5ampHdWM/view" TargetMode="External"/><Relationship Id="rId26" Type="http://schemas.openxmlformats.org/officeDocument/2006/relationships/hyperlink" Target="https://drive.google.com/file/d/0B-DORHo4awvAa1dZOWRReUtBWEE/view" TargetMode="External"/><Relationship Id="rId231" Type="http://schemas.openxmlformats.org/officeDocument/2006/relationships/hyperlink" Target="https://drive.google.com/file/d/0BxtLUq9YK0W1cXdhckxpRk50bUE/view" TargetMode="External"/><Relationship Id="rId252" Type="http://schemas.openxmlformats.org/officeDocument/2006/relationships/hyperlink" Target="https://drive.google.com/file/d/0BxtLUq9YK0W1UkZqbkZNemtDc2s/view" TargetMode="External"/><Relationship Id="rId273" Type="http://schemas.openxmlformats.org/officeDocument/2006/relationships/hyperlink" Target="https://drive.google.com/file/d/0BxtLUq9YK0W1TDNpT1BOSzM1SXM/view" TargetMode="External"/><Relationship Id="rId294" Type="http://schemas.openxmlformats.org/officeDocument/2006/relationships/hyperlink" Target="https://drive.google.com/file/d/0BxtLUq9YK0W1Vi1YWUJ1cHpEdnc/view" TargetMode="External"/><Relationship Id="rId308" Type="http://schemas.openxmlformats.org/officeDocument/2006/relationships/hyperlink" Target="https://drive.google.com/file/d/0BxtLUq9YK0W1OHZWNUZVV0E0ZVU/view" TargetMode="External"/><Relationship Id="rId329" Type="http://schemas.openxmlformats.org/officeDocument/2006/relationships/hyperlink" Target="https://drive.google.com/file/d/0B-DORHo4awvAbGtGUjRUNDNwN0k/view" TargetMode="External"/><Relationship Id="rId47" Type="http://schemas.openxmlformats.org/officeDocument/2006/relationships/hyperlink" Target="https://drive.google.com/file/d/0B0QPnyNigmwicGdXWHJFQVM4RlU/view" TargetMode="External"/><Relationship Id="rId68" Type="http://schemas.openxmlformats.org/officeDocument/2006/relationships/hyperlink" Target="https://drive.google.com/file/d/0B7pjO0aCFtEuZWlTaUZRUUhBVjQ/view" TargetMode="External"/><Relationship Id="rId89" Type="http://schemas.openxmlformats.org/officeDocument/2006/relationships/hyperlink" Target="https://drive.google.com/file/d/0B9eaGw8r9tFxRG1YU2Y5M2I1Y0k/view" TargetMode="External"/><Relationship Id="rId112" Type="http://schemas.openxmlformats.org/officeDocument/2006/relationships/hyperlink" Target="https://drive.google.com/file/d/0B7pjO0aCFtEuVm5oUkpXUEw2UEE/view" TargetMode="External"/><Relationship Id="rId133" Type="http://schemas.openxmlformats.org/officeDocument/2006/relationships/hyperlink" Target="https://drive.google.com/file/d/0BxtLUq9YK0W1WjdtYkhSZDRicDA/view" TargetMode="External"/><Relationship Id="rId154" Type="http://schemas.openxmlformats.org/officeDocument/2006/relationships/hyperlink" Target="https://drive.google.com/file/d/0BxtLUq9YK0W1WmJ1MXZfbUZQX2c/view" TargetMode="External"/><Relationship Id="rId175" Type="http://schemas.openxmlformats.org/officeDocument/2006/relationships/hyperlink" Target="https://drive.google.com/file/d/0BxtLUq9YK0W1UWZMbFFkRVBSUUE/view" TargetMode="External"/><Relationship Id="rId340" Type="http://schemas.openxmlformats.org/officeDocument/2006/relationships/hyperlink" Target="https://drive.google.com/file/d/0B7BNiBc8W4zSRmZYSnFwaEtSMzA/view" TargetMode="External"/><Relationship Id="rId196" Type="http://schemas.openxmlformats.org/officeDocument/2006/relationships/hyperlink" Target="https://drive.google.com/file/d/0BxtLUq9YK0W1aVhvYXJjSktJN0U/view" TargetMode="External"/><Relationship Id="rId200" Type="http://schemas.openxmlformats.org/officeDocument/2006/relationships/hyperlink" Target="https://drive.google.com/file/d/0BxtLUq9YK0W1QmJXRnlDaGlEdjQ/view" TargetMode="External"/><Relationship Id="rId16" Type="http://schemas.openxmlformats.org/officeDocument/2006/relationships/hyperlink" Target="https://drive.google.com/file/d/0B-DORHo4awvAamtFZEdsaDJTdm8/view" TargetMode="External"/><Relationship Id="rId221" Type="http://schemas.openxmlformats.org/officeDocument/2006/relationships/hyperlink" Target="https://drive.google.com/file/d/0BxtLUq9YK0W1aVdxZEdZM2dPV0U/view" TargetMode="External"/><Relationship Id="rId242" Type="http://schemas.openxmlformats.org/officeDocument/2006/relationships/hyperlink" Target="https://drive.google.com/file/d/0BxtLUq9YK0W1OHppdmNrenE3R1E/view" TargetMode="External"/><Relationship Id="rId263" Type="http://schemas.openxmlformats.org/officeDocument/2006/relationships/hyperlink" Target="https://drive.google.com/file/d/0BxtLUq9YK0W1ZXd4VzJkQ3ZjY1U/view" TargetMode="External"/><Relationship Id="rId284" Type="http://schemas.openxmlformats.org/officeDocument/2006/relationships/hyperlink" Target="https://drive.google.com/file/d/0BxtLUq9YK0W1S1lhUGNsZ2NBT1k/view" TargetMode="External"/><Relationship Id="rId319" Type="http://schemas.openxmlformats.org/officeDocument/2006/relationships/hyperlink" Target="https://drive.google.com/file/d/0B-DORHo4awvATGdIejdjdlYtbTA/view" TargetMode="External"/><Relationship Id="rId37" Type="http://schemas.openxmlformats.org/officeDocument/2006/relationships/hyperlink" Target="https://drive.google.com/file/d/0B0QPnyNigmwiY09MVWx3eDlVdlU/view" TargetMode="External"/><Relationship Id="rId58" Type="http://schemas.openxmlformats.org/officeDocument/2006/relationships/hyperlink" Target="https://drive.google.com/file/d/0B0QPnyNigmwiSWV1WWZ0UjItdFk/view" TargetMode="External"/><Relationship Id="rId79" Type="http://schemas.openxmlformats.org/officeDocument/2006/relationships/hyperlink" Target="https://drive.google.com/file/d/0B9eaGw8r9tFxVTRUeFFITlhzLWs/view" TargetMode="External"/><Relationship Id="rId102" Type="http://schemas.openxmlformats.org/officeDocument/2006/relationships/hyperlink" Target="https://drive.google.com/file/d/0BxtLUq9YK0W1VFpXODZidnZOZVk/view" TargetMode="External"/><Relationship Id="rId123" Type="http://schemas.openxmlformats.org/officeDocument/2006/relationships/hyperlink" Target="https://drive.google.com/file/d/0BxtLUq9YK0W1aVpKdW5wT2FYZW8/view" TargetMode="External"/><Relationship Id="rId144" Type="http://schemas.openxmlformats.org/officeDocument/2006/relationships/hyperlink" Target="https://drive.google.com/file/d/0BxtLUq9YK0W1RC1uSDI5QlppZEk/view" TargetMode="External"/><Relationship Id="rId330" Type="http://schemas.openxmlformats.org/officeDocument/2006/relationships/hyperlink" Target="https://drive.google.com/file/d/0B-DORHo4awvAdGpKQ0VMLVBsWTQ/view" TargetMode="External"/><Relationship Id="rId90" Type="http://schemas.openxmlformats.org/officeDocument/2006/relationships/hyperlink" Target="https://drive.google.com/file/d/0B9eaGw8r9tFxT2lDYmJtUjNhb1E/view" TargetMode="External"/><Relationship Id="rId165" Type="http://schemas.openxmlformats.org/officeDocument/2006/relationships/hyperlink" Target="https://drive.google.com/file/d/0BxtLUq9YK0W1MDg1cEsyVWFESkk/view" TargetMode="External"/><Relationship Id="rId186" Type="http://schemas.openxmlformats.org/officeDocument/2006/relationships/hyperlink" Target="https://drive.google.com/file/d/0BxtLUq9YK0W1WFRUNU9OYS1vVnc/view" TargetMode="External"/><Relationship Id="rId351" Type="http://schemas.openxmlformats.org/officeDocument/2006/relationships/hyperlink" Target="https://drive.google.com/file/d/0B3itCkOwvCbZVy0wT0dIN1FCRTA/view" TargetMode="External"/><Relationship Id="rId211" Type="http://schemas.openxmlformats.org/officeDocument/2006/relationships/hyperlink" Target="https://drive.google.com/file/d/0BxtLUq9YK0W1eXZoVmpGXzhaVVk/view" TargetMode="External"/><Relationship Id="rId232" Type="http://schemas.openxmlformats.org/officeDocument/2006/relationships/hyperlink" Target="https://drive.google.com/file/d/0BxtLUq9YK0W1NnFNb2FLcjNETE0/view" TargetMode="External"/><Relationship Id="rId253" Type="http://schemas.openxmlformats.org/officeDocument/2006/relationships/hyperlink" Target="https://drive.google.com/file/d/0BxtLUq9YK0W1aHFwcm96R2VnTEE/view" TargetMode="External"/><Relationship Id="rId274" Type="http://schemas.openxmlformats.org/officeDocument/2006/relationships/hyperlink" Target="https://drive.google.com/file/d/0BxtLUq9YK0W1bGZvaV9lQ3JMTlE/view" TargetMode="External"/><Relationship Id="rId295" Type="http://schemas.openxmlformats.org/officeDocument/2006/relationships/hyperlink" Target="https://drive.google.com/file/d/0BxtLUq9YK0W1SzR3SENQQUN6MzA/view" TargetMode="External"/><Relationship Id="rId309" Type="http://schemas.openxmlformats.org/officeDocument/2006/relationships/hyperlink" Target="https://drive.google.com/file/d/0BxtLUq9YK0W1dlgyV1BoRmgzSjg/view" TargetMode="External"/><Relationship Id="rId27" Type="http://schemas.openxmlformats.org/officeDocument/2006/relationships/hyperlink" Target="https://drive.google.com/file/d/0B7BNiBc8W4zSX2lBbTRlMWNDMWM/view" TargetMode="External"/><Relationship Id="rId48" Type="http://schemas.openxmlformats.org/officeDocument/2006/relationships/hyperlink" Target="https://drive.google.com/file/d/0B0QPnyNigmwiU011aHY3bmNjdDg/view" TargetMode="External"/><Relationship Id="rId69" Type="http://schemas.openxmlformats.org/officeDocument/2006/relationships/hyperlink" Target="https://drive.google.com/file/d/0B7pjO0aCFtEuR1Itb0dMeGhhUVU/view" TargetMode="External"/><Relationship Id="rId113" Type="http://schemas.openxmlformats.org/officeDocument/2006/relationships/hyperlink" Target="https://drive.google.com/file/d/0B7pjO0aCFtEuVm5oUkpXUEw2UEE/view" TargetMode="External"/><Relationship Id="rId134" Type="http://schemas.openxmlformats.org/officeDocument/2006/relationships/hyperlink" Target="https://drive.google.com/file/d/0BxtLUq9YK0W1WjdtYkhSZDRicDA/view" TargetMode="External"/><Relationship Id="rId320" Type="http://schemas.openxmlformats.org/officeDocument/2006/relationships/hyperlink" Target="https://drive.google.com/file/d/0B-DORHo4awvATVdzSnJCeTZxU0U/view" TargetMode="External"/><Relationship Id="rId80" Type="http://schemas.openxmlformats.org/officeDocument/2006/relationships/hyperlink" Target="https://drive.google.com/file/d/0B9eaGw8r9tFxMElqR29KeWN3cE0/view" TargetMode="External"/><Relationship Id="rId155" Type="http://schemas.openxmlformats.org/officeDocument/2006/relationships/hyperlink" Target="https://drive.google.com/file/d/0BxtLUq9YK0W1UG52ZUtGMUx3bjg/view" TargetMode="External"/><Relationship Id="rId176" Type="http://schemas.openxmlformats.org/officeDocument/2006/relationships/hyperlink" Target="https://drive.google.com/file/d/0BxtLUq9YK0W1OUxmcjZhYkJrUDA/view" TargetMode="External"/><Relationship Id="rId197" Type="http://schemas.openxmlformats.org/officeDocument/2006/relationships/hyperlink" Target="https://drive.google.com/file/d/0BxtLUq9YK0W1MDhUWGtVN2UxaEk/view" TargetMode="External"/><Relationship Id="rId341" Type="http://schemas.openxmlformats.org/officeDocument/2006/relationships/hyperlink" Target="https://drive.google.com/file/d/0B-DORHo4awvAaG16Nl83b3ZGbUk/view" TargetMode="External"/><Relationship Id="rId201" Type="http://schemas.openxmlformats.org/officeDocument/2006/relationships/hyperlink" Target="https://drive.google.com/file/d/0BxtLUq9YK0W1UTRibnU0Tmg5Z2M/view" TargetMode="External"/><Relationship Id="rId222" Type="http://schemas.openxmlformats.org/officeDocument/2006/relationships/hyperlink" Target="https://drive.google.com/file/d/0BxtLUq9YK0W1RHpTVmlqNkZ6Z00/view" TargetMode="External"/><Relationship Id="rId243" Type="http://schemas.openxmlformats.org/officeDocument/2006/relationships/hyperlink" Target="https://drive.google.com/file/d/0BxtLUq9YK0W1WTV5dktVQWRjV00/view" TargetMode="External"/><Relationship Id="rId264" Type="http://schemas.openxmlformats.org/officeDocument/2006/relationships/hyperlink" Target="https://drive.google.com/file/d/0BxtLUq9YK0W1RE1OdmtMcEM1djQ/view" TargetMode="External"/><Relationship Id="rId285" Type="http://schemas.openxmlformats.org/officeDocument/2006/relationships/hyperlink" Target="https://drive.google.com/file/d/0BxtLUq9YK0W1eDBBQ0FLUVNzaEk/view" TargetMode="External"/><Relationship Id="rId17" Type="http://schemas.openxmlformats.org/officeDocument/2006/relationships/hyperlink" Target="https://drive.google.com/file/d/0B7BNiBc8W4zSX0ZQV2d6U1ppSDQ/view" TargetMode="External"/><Relationship Id="rId38" Type="http://schemas.openxmlformats.org/officeDocument/2006/relationships/hyperlink" Target="https://drive.google.com/file/d/0B0QPnyNigmwiY19naHFldWNyTVk/view" TargetMode="External"/><Relationship Id="rId59" Type="http://schemas.openxmlformats.org/officeDocument/2006/relationships/hyperlink" Target="https://drive.google.com/file/d/0BxtLUq9YK0W1LURGWmpxazduQzA/view" TargetMode="External"/><Relationship Id="rId103" Type="http://schemas.openxmlformats.org/officeDocument/2006/relationships/hyperlink" Target="https://drive.google.com/file/d/0B9eaGw8r9tFxLUdMeEs4eU1QTTA/view" TargetMode="External"/><Relationship Id="rId124" Type="http://schemas.openxmlformats.org/officeDocument/2006/relationships/hyperlink" Target="https://drive.google.com/file/d/0BxtLUq9YK0W1dmFLbjFJWDl0LXc/view" TargetMode="External"/><Relationship Id="rId310" Type="http://schemas.openxmlformats.org/officeDocument/2006/relationships/hyperlink" Target="https://drive.google.com/file/d/0BxtLUq9YK0W1VzJaQTFVRmVNSjg/view" TargetMode="External"/><Relationship Id="rId70" Type="http://schemas.openxmlformats.org/officeDocument/2006/relationships/hyperlink" Target="https://drive.google.com/file/d/0B7pjO0aCFtEuOEwxYzJWcy11b0k/view" TargetMode="External"/><Relationship Id="rId91" Type="http://schemas.openxmlformats.org/officeDocument/2006/relationships/hyperlink" Target="https://drive.google.com/file/d/0B9eaGw8r9tFxblRrVk1TWXBMVGs/view" TargetMode="External"/><Relationship Id="rId145" Type="http://schemas.openxmlformats.org/officeDocument/2006/relationships/hyperlink" Target="https://drive.google.com/file/d/0BxtLUq9YK0W1eXFaZlF0MzFodHM/view" TargetMode="External"/><Relationship Id="rId166" Type="http://schemas.openxmlformats.org/officeDocument/2006/relationships/hyperlink" Target="https://drive.google.com/file/d/0BxtLUq9YK0W1R2w1NWJwaXJuTE0/view" TargetMode="External"/><Relationship Id="rId187" Type="http://schemas.openxmlformats.org/officeDocument/2006/relationships/hyperlink" Target="https://drive.google.com/file/d/0BxtLUq9YK0W1elcwaWk5eG56Z3c/view" TargetMode="External"/><Relationship Id="rId331" Type="http://schemas.openxmlformats.org/officeDocument/2006/relationships/hyperlink" Target="https://drive.google.com/file/d/0B-DORHo4awvAb3NFTTZkZ3pXVHM/view" TargetMode="External"/><Relationship Id="rId352" Type="http://schemas.openxmlformats.org/officeDocument/2006/relationships/hyperlink" Target="https://drive.google.com/drive/folders/0B-DORHo4awvAQTdqbW9jYW1hUHM" TargetMode="External"/><Relationship Id="rId1" Type="http://schemas.openxmlformats.org/officeDocument/2006/relationships/hyperlink" Target="https://drive.google.com/drive/search?q=d001" TargetMode="External"/><Relationship Id="rId212" Type="http://schemas.openxmlformats.org/officeDocument/2006/relationships/hyperlink" Target="https://drive.google.com/file/d/0BxtLUq9YK0W1ZUVsTkROdzNsLXM/view" TargetMode="External"/><Relationship Id="rId233" Type="http://schemas.openxmlformats.org/officeDocument/2006/relationships/hyperlink" Target="https://drive.google.com/file/d/0BxtLUq9YK0W1R3dZd0tRcmtiVWc/view" TargetMode="External"/><Relationship Id="rId254" Type="http://schemas.openxmlformats.org/officeDocument/2006/relationships/hyperlink" Target="https://drive.google.com/file/d/0BxtLUq9YK0W1Sklqb3RSMTBvcEk/view" TargetMode="External"/><Relationship Id="rId28" Type="http://schemas.openxmlformats.org/officeDocument/2006/relationships/hyperlink" Target="https://drive.google.com/file/d/0B-DORHo4awvAdXBhUS1YNDkzalU/view" TargetMode="External"/><Relationship Id="rId49" Type="http://schemas.openxmlformats.org/officeDocument/2006/relationships/hyperlink" Target="https://drive.google.com/file/d/0B0QPnyNigmwiUFpDdmxVRnpXNGc/view" TargetMode="External"/><Relationship Id="rId114" Type="http://schemas.openxmlformats.org/officeDocument/2006/relationships/hyperlink" Target="https://drive.google.com/file/d/0B7pjO0aCFtEuTGpJeDFFcDRZRHc/view" TargetMode="External"/><Relationship Id="rId275" Type="http://schemas.openxmlformats.org/officeDocument/2006/relationships/hyperlink" Target="https://drive.google.com/file/d/0BxtLUq9YK0W1R2tRZEJaeUtSRkU/view" TargetMode="External"/><Relationship Id="rId296" Type="http://schemas.openxmlformats.org/officeDocument/2006/relationships/hyperlink" Target="https://drive.google.com/file/d/0BxtLUq9YK0W1bmdIM1Byd2NITHc/view" TargetMode="External"/><Relationship Id="rId300" Type="http://schemas.openxmlformats.org/officeDocument/2006/relationships/hyperlink" Target="https://drive.google.com/file/d/0BxtLUq9YK0W1MmNFUUNRakxZM1U/view" TargetMode="External"/><Relationship Id="rId60" Type="http://schemas.openxmlformats.org/officeDocument/2006/relationships/hyperlink" Target="https://drive.google.com/file/d/0B0QPnyNigmwiX0lZRDJQWWdkWHM/view" TargetMode="External"/><Relationship Id="rId81" Type="http://schemas.openxmlformats.org/officeDocument/2006/relationships/hyperlink" Target="https://drive.google.com/file/d/0B9eaGw8r9tFxMVZZckRtRkMyTVU/view" TargetMode="External"/><Relationship Id="rId135" Type="http://schemas.openxmlformats.org/officeDocument/2006/relationships/hyperlink" Target="https://drive.google.com/file/d/0BxtLUq9YK0W1N29mdmhZQ3Rfd3M/view" TargetMode="External"/><Relationship Id="rId156" Type="http://schemas.openxmlformats.org/officeDocument/2006/relationships/hyperlink" Target="https://drive.google.com/file/d/0BxtLUq9YK0W1V21LWW9NcUhCTW8/view" TargetMode="External"/><Relationship Id="rId177" Type="http://schemas.openxmlformats.org/officeDocument/2006/relationships/hyperlink" Target="https://drive.google.com/file/d/0BxtLUq9YK0W1YkNzb0J5aDRXVVE/view" TargetMode="External"/><Relationship Id="rId198" Type="http://schemas.openxmlformats.org/officeDocument/2006/relationships/hyperlink" Target="https://drive.google.com/file/d/0BxtLUq9YK0W1RTBjSHhRYVBuREk/view" TargetMode="External"/><Relationship Id="rId321" Type="http://schemas.openxmlformats.org/officeDocument/2006/relationships/hyperlink" Target="https://drive.google.com/drive/search?q=d014" TargetMode="External"/><Relationship Id="rId342" Type="http://schemas.openxmlformats.org/officeDocument/2006/relationships/hyperlink" Target="https://drive.google.com/file/d/0B7BNiBc8W4zSbVJ3ZW1Vdi1HRzA/view" TargetMode="External"/><Relationship Id="rId202" Type="http://schemas.openxmlformats.org/officeDocument/2006/relationships/hyperlink" Target="https://drive.google.com/file/d/0BxtLUq9YK0W1YURGZGY1MkU0S0k/view" TargetMode="External"/><Relationship Id="rId223" Type="http://schemas.openxmlformats.org/officeDocument/2006/relationships/hyperlink" Target="https://drive.google.com/file/d/0BxtLUq9YK0W1dkwwV0dzZF9kcXc/view" TargetMode="External"/><Relationship Id="rId244" Type="http://schemas.openxmlformats.org/officeDocument/2006/relationships/hyperlink" Target="https://drive.google.com/file/d/0BxtLUq9YK0W1cERIcVMxdDI5NGs/view" TargetMode="External"/><Relationship Id="rId18" Type="http://schemas.openxmlformats.org/officeDocument/2006/relationships/hyperlink" Target="https://drive.google.com/file/d/0B7BNiBc8W4zSSmJJT2dsUGk2THc/view" TargetMode="External"/><Relationship Id="rId39" Type="http://schemas.openxmlformats.org/officeDocument/2006/relationships/hyperlink" Target="https://drive.google.com/file/d/0B0QPnyNigmwib0VyUmFhZXdoLU0/view" TargetMode="External"/><Relationship Id="rId265" Type="http://schemas.openxmlformats.org/officeDocument/2006/relationships/hyperlink" Target="https://drive.google.com/file/d/0BxtLUq9YK0W1WTE0VjVWc1cyaXc/view" TargetMode="External"/><Relationship Id="rId286" Type="http://schemas.openxmlformats.org/officeDocument/2006/relationships/hyperlink" Target="https://drive.google.com/file/d/0BxtLUq9YK0W1SkN5bUtIbVBHSmc/view" TargetMode="External"/><Relationship Id="rId50" Type="http://schemas.openxmlformats.org/officeDocument/2006/relationships/hyperlink" Target="https://drive.google.com/file/d/0B0QPnyNigmwiZTJMeExCemN0bUE/view" TargetMode="External"/><Relationship Id="rId104" Type="http://schemas.openxmlformats.org/officeDocument/2006/relationships/hyperlink" Target="https://drive.google.com/file/d/0B9eaGw8r9tFxOWNsb0poaU8xTDA/view" TargetMode="External"/><Relationship Id="rId125" Type="http://schemas.openxmlformats.org/officeDocument/2006/relationships/hyperlink" Target="https://drive.google.com/file/d/0BxtLUq9YK0W1Y3g4dE1yVFdUYTg/view" TargetMode="External"/><Relationship Id="rId146" Type="http://schemas.openxmlformats.org/officeDocument/2006/relationships/hyperlink" Target="https://drive.google.com/file/d/0BxtLUq9YK0W1Ym1mbWtEREZIT2c/view" TargetMode="External"/><Relationship Id="rId167" Type="http://schemas.openxmlformats.org/officeDocument/2006/relationships/hyperlink" Target="https://drive.google.com/file/d/0BxtLUq9YK0W1emlvZlNQdE52cms/view" TargetMode="External"/><Relationship Id="rId188" Type="http://schemas.openxmlformats.org/officeDocument/2006/relationships/hyperlink" Target="https://drive.google.com/file/d/0BxtLUq9YK0W1TXNId0VmQVVYSDQ/view" TargetMode="External"/><Relationship Id="rId311" Type="http://schemas.openxmlformats.org/officeDocument/2006/relationships/hyperlink" Target="https://drive.google.com/file/d/0BxtLUq9YK0W1Ui16UzE2c0JDT1E/view" TargetMode="External"/><Relationship Id="rId332" Type="http://schemas.openxmlformats.org/officeDocument/2006/relationships/hyperlink" Target="https://drive.google.com/file/d/0B-DORHo4awvAeENFdG56VnB5NXM/view" TargetMode="External"/><Relationship Id="rId353" Type="http://schemas.openxmlformats.org/officeDocument/2006/relationships/printerSettings" Target="../printerSettings/printerSettings3.bin"/><Relationship Id="rId71" Type="http://schemas.openxmlformats.org/officeDocument/2006/relationships/hyperlink" Target="https://drive.google.com/file/d/0B7pjO0aCFtEuTUdudUsybzdGUGM/view" TargetMode="External"/><Relationship Id="rId92" Type="http://schemas.openxmlformats.org/officeDocument/2006/relationships/hyperlink" Target="https://drive.google.com/file/d/0B9eaGw8r9tFxeVVZRmZZdC11Z00/view" TargetMode="External"/><Relationship Id="rId213" Type="http://schemas.openxmlformats.org/officeDocument/2006/relationships/hyperlink" Target="https://drive.google.com/file/d/0BxtLUq9YK0W1bk9CZ0RJMU03X1U/view" TargetMode="External"/><Relationship Id="rId234" Type="http://schemas.openxmlformats.org/officeDocument/2006/relationships/hyperlink" Target="https://drive.google.com/file/d/0BxtLUq9YK0W1eFdFa2lKQ3NfWjQ/view" TargetMode="External"/><Relationship Id="rId2" Type="http://schemas.openxmlformats.org/officeDocument/2006/relationships/hyperlink" Target="https://drive.google.com/drive/search?q=d002" TargetMode="External"/><Relationship Id="rId29" Type="http://schemas.openxmlformats.org/officeDocument/2006/relationships/hyperlink" Target="https://drive.google.com/file/d/0B-DORHo4awvAdXBhUS1YNDkzalU/view" TargetMode="External"/><Relationship Id="rId255" Type="http://schemas.openxmlformats.org/officeDocument/2006/relationships/hyperlink" Target="https://drive.google.com/file/d/0BxtLUq9YK0W1Sklqb3RSMTBvcEk/view" TargetMode="External"/><Relationship Id="rId276" Type="http://schemas.openxmlformats.org/officeDocument/2006/relationships/hyperlink" Target="https://drive.google.com/file/d/0BxtLUq9YK0W1dW1sSFdzejdNQ0U/view" TargetMode="External"/><Relationship Id="rId297" Type="http://schemas.openxmlformats.org/officeDocument/2006/relationships/hyperlink" Target="https://drive.google.com/file/d/0BxtLUq9YK0W1NDZqVjUwcEw3cEk/view" TargetMode="External"/><Relationship Id="rId40" Type="http://schemas.openxmlformats.org/officeDocument/2006/relationships/hyperlink" Target="https://drive.google.com/file/d/0B0QPnyNigmwiM1FJdlp2bmxJcTA/view" TargetMode="External"/><Relationship Id="rId115" Type="http://schemas.openxmlformats.org/officeDocument/2006/relationships/hyperlink" Target="https://drive.google.com/file/d/0B24da9PrfCReWVBsWWJwSUJCck0/view" TargetMode="External"/><Relationship Id="rId136" Type="http://schemas.openxmlformats.org/officeDocument/2006/relationships/hyperlink" Target="https://drive.google.com/file/d/0BxtLUq9YK0W1NmlWaGN0RmY5aTg/view" TargetMode="External"/><Relationship Id="rId157" Type="http://schemas.openxmlformats.org/officeDocument/2006/relationships/hyperlink" Target="https://drive.google.com/file/d/0BxtLUq9YK0W1VHd2ODhiUGpOYVk/view" TargetMode="External"/><Relationship Id="rId178" Type="http://schemas.openxmlformats.org/officeDocument/2006/relationships/hyperlink" Target="https://drive.google.com/file/d/0BxtLUq9YK0W1cW9jTlZ6NHQ5Ukk/view" TargetMode="External"/><Relationship Id="rId301" Type="http://schemas.openxmlformats.org/officeDocument/2006/relationships/hyperlink" Target="https://drive.google.com/file/d/0BxtLUq9YK0W1NkViYUFTOWFqeDQ/view" TargetMode="External"/><Relationship Id="rId322" Type="http://schemas.openxmlformats.org/officeDocument/2006/relationships/hyperlink" Target="https://drive.google.com/file/d/0B-DORHo4awvAM21jYlp1NEx3QWM/view" TargetMode="External"/><Relationship Id="rId343" Type="http://schemas.openxmlformats.org/officeDocument/2006/relationships/hyperlink" Target="https://drive.google.com/file/d/0B7BNiBc8W4zSQ0tKNjc5ZTU3VkU/view" TargetMode="External"/><Relationship Id="rId61" Type="http://schemas.openxmlformats.org/officeDocument/2006/relationships/hyperlink" Target="https://drive.google.com/file/d/0BxtLUq9YK0W1VmVXSFBQSFktUUE/view" TargetMode="External"/><Relationship Id="rId82" Type="http://schemas.openxmlformats.org/officeDocument/2006/relationships/hyperlink" Target="https://drive.google.com/file/d/0B9eaGw8r9tFxY01SWUdxTm5nVmM/view" TargetMode="External"/><Relationship Id="rId199" Type="http://schemas.openxmlformats.org/officeDocument/2006/relationships/hyperlink" Target="https://drive.google.com/file/d/0BxtLUq9YK0W1QmJXRnlDaGlEdjQ/view" TargetMode="External"/><Relationship Id="rId203" Type="http://schemas.openxmlformats.org/officeDocument/2006/relationships/hyperlink" Target="https://drive.google.com/file/d/0BxtLUq9YK0W1YVNPcXdTclA1NUU/view" TargetMode="External"/><Relationship Id="rId19" Type="http://schemas.openxmlformats.org/officeDocument/2006/relationships/hyperlink" Target="https://drive.google.com/file/d/0B-DORHo4awvAY0pfcnhKZTVVZ3c/view" TargetMode="External"/><Relationship Id="rId224" Type="http://schemas.openxmlformats.org/officeDocument/2006/relationships/hyperlink" Target="https://drive.google.com/file/d/0BxtLUq9YK0W1N21FVWxHRzZhMjg/view" TargetMode="External"/><Relationship Id="rId245" Type="http://schemas.openxmlformats.org/officeDocument/2006/relationships/hyperlink" Target="https://drive.google.com/file/d/0BxtLUq9YK0W1X3oyNi11NjJRTUk/view" TargetMode="External"/><Relationship Id="rId266" Type="http://schemas.openxmlformats.org/officeDocument/2006/relationships/hyperlink" Target="https://drive.google.com/file/d/0BxtLUq9YK0W1OFpRNmg4QU5iUVU/view" TargetMode="External"/><Relationship Id="rId287" Type="http://schemas.openxmlformats.org/officeDocument/2006/relationships/hyperlink" Target="https://drive.google.com/file/d/0BxtLUq9YK0W1dV81WFRrb25OSEk/view" TargetMode="External"/><Relationship Id="rId30" Type="http://schemas.openxmlformats.org/officeDocument/2006/relationships/hyperlink" Target="https://drive.google.com/file/d/0B-DORHo4awvAVms0bFFqdUtSbWs/view" TargetMode="External"/><Relationship Id="rId105" Type="http://schemas.openxmlformats.org/officeDocument/2006/relationships/hyperlink" Target="https://drive.google.com/file/d/0B9eaGw8r9tFxOHl2NWFUMEx1YkE/view" TargetMode="External"/><Relationship Id="rId126" Type="http://schemas.openxmlformats.org/officeDocument/2006/relationships/hyperlink" Target="https://drive.google.com/file/d/0BxtLUq9YK0W1VlRBNUtNMVAtNDQ/view" TargetMode="External"/><Relationship Id="rId147" Type="http://schemas.openxmlformats.org/officeDocument/2006/relationships/hyperlink" Target="https://drive.google.com/file/d/0BxtLUq9YK0W1dndsa3RLeXo0ZmM/view" TargetMode="External"/><Relationship Id="rId168" Type="http://schemas.openxmlformats.org/officeDocument/2006/relationships/hyperlink" Target="https://drive.google.com/file/d/0BxtLUq9YK0W1QnE3aVg3SEVIV1U/view" TargetMode="External"/><Relationship Id="rId312" Type="http://schemas.openxmlformats.org/officeDocument/2006/relationships/hyperlink" Target="https://drive.google.com/file/d/0BxtLUq9YK0W1Mnp0OHE2anBBaUk/view" TargetMode="External"/><Relationship Id="rId333" Type="http://schemas.openxmlformats.org/officeDocument/2006/relationships/hyperlink" Target="https://drive.google.com/file/d/0B7BNiBc8W4zSbnhJVm9SZ2RUd2c/view" TargetMode="External"/><Relationship Id="rId354" Type="http://schemas.openxmlformats.org/officeDocument/2006/relationships/vmlDrawing" Target="../drawings/vmlDrawing1.vml"/><Relationship Id="rId51" Type="http://schemas.openxmlformats.org/officeDocument/2006/relationships/hyperlink" Target="https://drive.google.com/file/d/0B0QPnyNigmwiTFVpSUMwQVRwcGM/view" TargetMode="External"/><Relationship Id="rId72" Type="http://schemas.openxmlformats.org/officeDocument/2006/relationships/hyperlink" Target="https://drive.google.com/file/d/0B7pjO0aCFtEuQWpydVd6cm5jQnc/view" TargetMode="External"/><Relationship Id="rId93" Type="http://schemas.openxmlformats.org/officeDocument/2006/relationships/hyperlink" Target="https://drive.google.com/file/d/0B9eaGw8r9tFxR25yYzIxMVo1Q28/view" TargetMode="External"/><Relationship Id="rId189" Type="http://schemas.openxmlformats.org/officeDocument/2006/relationships/hyperlink" Target="https://drive.google.com/file/d/0BxtLUq9YK0W1TXNId0VmQVVYSDQ/view" TargetMode="External"/><Relationship Id="rId3" Type="http://schemas.openxmlformats.org/officeDocument/2006/relationships/hyperlink" Target="https://drive.google.com/drive/search?q=d006" TargetMode="External"/><Relationship Id="rId214" Type="http://schemas.openxmlformats.org/officeDocument/2006/relationships/hyperlink" Target="https://drive.google.com/file/d/0BxtLUq9YK0W1aElPTGZsYUR6a3M/view" TargetMode="External"/><Relationship Id="rId235" Type="http://schemas.openxmlformats.org/officeDocument/2006/relationships/hyperlink" Target="https://drive.google.com/file/d/0BxtLUq9YK0W1NkRZQ05rWEhQczA/view" TargetMode="External"/><Relationship Id="rId256" Type="http://schemas.openxmlformats.org/officeDocument/2006/relationships/hyperlink" Target="https://drive.google.com/file/d/0BxtLUq9YK0W1Sklqb3RSMTBvcEk/view" TargetMode="External"/><Relationship Id="rId277" Type="http://schemas.openxmlformats.org/officeDocument/2006/relationships/hyperlink" Target="https://drive.google.com/file/d/0BxtLUq9YK0W1czktWkQwNTQwSVU/view" TargetMode="External"/><Relationship Id="rId298" Type="http://schemas.openxmlformats.org/officeDocument/2006/relationships/hyperlink" Target="https://drive.google.com/file/d/0BxtLUq9YK0W1VEZLN0U1NGUwQkE/view" TargetMode="External"/><Relationship Id="rId116" Type="http://schemas.openxmlformats.org/officeDocument/2006/relationships/hyperlink" Target="https://drive.google.com/file/d/0B7pjO0aCFtEuMmRaNGszZDNtVVk/view" TargetMode="External"/><Relationship Id="rId137" Type="http://schemas.openxmlformats.org/officeDocument/2006/relationships/hyperlink" Target="https://drive.google.com/file/d/0BxtLUq9YK0W1NmlWaGN0RmY5aTg/view" TargetMode="External"/><Relationship Id="rId158" Type="http://schemas.openxmlformats.org/officeDocument/2006/relationships/hyperlink" Target="https://drive.google.com/file/d/0BxtLUq9YK0W1UVh1RHREWF83TW8/view" TargetMode="External"/><Relationship Id="rId302" Type="http://schemas.openxmlformats.org/officeDocument/2006/relationships/hyperlink" Target="https://drive.google.com/file/d/0BxtLUq9YK0W1bXJaYk9JT3FDZ00/view" TargetMode="External"/><Relationship Id="rId323" Type="http://schemas.openxmlformats.org/officeDocument/2006/relationships/hyperlink" Target="https://drive.google.com/file/d/0B-DORHo4awvAV1Rvc2g4dWU2WUU/view" TargetMode="External"/><Relationship Id="rId344" Type="http://schemas.openxmlformats.org/officeDocument/2006/relationships/hyperlink" Target="https://drive.google.com/file/d/0B7BNiBc8W4zSQ0tKNjc5ZTU3VkU/view" TargetMode="External"/><Relationship Id="rId20" Type="http://schemas.openxmlformats.org/officeDocument/2006/relationships/hyperlink" Target="https://drive.google.com/file/d/0BxtLUq9YK0W1c1AyaVdsWmZ1a2M/view" TargetMode="External"/><Relationship Id="rId41" Type="http://schemas.openxmlformats.org/officeDocument/2006/relationships/hyperlink" Target="https://drive.google.com/file/d/0B0QPnyNigmwibW13R0NqWEF5NXc/view" TargetMode="External"/><Relationship Id="rId62" Type="http://schemas.openxmlformats.org/officeDocument/2006/relationships/hyperlink" Target="https://drive.google.com/file/d/0BxtLUq9YK0W1aFc1eGRaRU84amc/view" TargetMode="External"/><Relationship Id="rId83" Type="http://schemas.openxmlformats.org/officeDocument/2006/relationships/hyperlink" Target="https://drive.google.com/file/d/0B9eaGw8r9tFxY01SWUdxTm5nVmM/view" TargetMode="External"/><Relationship Id="rId179" Type="http://schemas.openxmlformats.org/officeDocument/2006/relationships/hyperlink" Target="https://drive.google.com/file/d/0BxtLUq9YK0W1N0ZPaUxfeWVDblU/view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drive.google.com/file/d/0BxtLUq9YK0W1aFc1eGRaRU84amc/view" TargetMode="External"/><Relationship Id="rId21" Type="http://schemas.openxmlformats.org/officeDocument/2006/relationships/hyperlink" Target="https://drive.google.com/drive/recent" TargetMode="External"/><Relationship Id="rId42" Type="http://schemas.openxmlformats.org/officeDocument/2006/relationships/hyperlink" Target="https://drive.google.com/file/d/0BxtLUq9YK0W1a1M3X2w5anlQaUE/view" TargetMode="External"/><Relationship Id="rId47" Type="http://schemas.openxmlformats.org/officeDocument/2006/relationships/hyperlink" Target="https://drive.google.com/file/d/0B9eaGw8r9tFxOHl2NWFUMEx1YkE/view" TargetMode="External"/><Relationship Id="rId63" Type="http://schemas.openxmlformats.org/officeDocument/2006/relationships/hyperlink" Target="https://drive.google.com/file/d/0BxtLUq9YK0W1UTRibnU0Tmg5Z2M/view" TargetMode="External"/><Relationship Id="rId68" Type="http://schemas.openxmlformats.org/officeDocument/2006/relationships/hyperlink" Target="https://drive.google.com/file/d/0BxtLUq9YK0W1RnR1Tk5VVUlfLW8/view" TargetMode="External"/><Relationship Id="rId84" Type="http://schemas.openxmlformats.org/officeDocument/2006/relationships/hyperlink" Target="https://drive.google.com/file/d/0BxtLUq9YK0W1ZzNkSEhRWXdyOEE/view" TargetMode="External"/><Relationship Id="rId89" Type="http://schemas.openxmlformats.org/officeDocument/2006/relationships/hyperlink" Target="https://drive.google.com/file/d/0BxtLUq9YK0W1bFA1LTJjdEItQmM/view" TargetMode="External"/><Relationship Id="rId7" Type="http://schemas.openxmlformats.org/officeDocument/2006/relationships/hyperlink" Target="https://drive.google.com/file/d/0B7BNiBc8W4zSQnNBN28yZXpvQVk/view" TargetMode="External"/><Relationship Id="rId71" Type="http://schemas.openxmlformats.org/officeDocument/2006/relationships/hyperlink" Target="https://drive.google.com/file/d/0BxtLUq9YK0W1R3dZd0tRcmtiVWc/view" TargetMode="External"/><Relationship Id="rId92" Type="http://schemas.openxmlformats.org/officeDocument/2006/relationships/hyperlink" Target="https://drive.google.com/file/d/0BxtLUq9YK0W1MmNFUUNRakxZM1U/view" TargetMode="External"/><Relationship Id="rId2" Type="http://schemas.openxmlformats.org/officeDocument/2006/relationships/hyperlink" Target="https://drive.google.com/file/d/0B-DORHo4awvATVdzSnJCeTZxU0U/view" TargetMode="External"/><Relationship Id="rId16" Type="http://schemas.openxmlformats.org/officeDocument/2006/relationships/hyperlink" Target="https://drive.google.com/file/d/0B7BNiBc8W4zSSmJJT2dsUGk2THc/view" TargetMode="External"/><Relationship Id="rId29" Type="http://schemas.openxmlformats.org/officeDocument/2006/relationships/hyperlink" Target="https://drive.google.com/file/d/0BxtLUq9YK0W1aHBwcXp6RDhQc2M/view" TargetMode="External"/><Relationship Id="rId11" Type="http://schemas.openxmlformats.org/officeDocument/2006/relationships/hyperlink" Target="https://drive.google.com/file/d/0B-DORHo4awvAaG16Nl83b3ZGbUk/view" TargetMode="External"/><Relationship Id="rId24" Type="http://schemas.openxmlformats.org/officeDocument/2006/relationships/hyperlink" Target="https://drive.google.com/file/d/0B0QPnyNigmwiX0lZRDJQWWdkWHM/view" TargetMode="External"/><Relationship Id="rId32" Type="http://schemas.openxmlformats.org/officeDocument/2006/relationships/hyperlink" Target="https://drive.google.com/file/d/0B7pjO0aCFtEuTUdudUsybzdGUGM/view" TargetMode="External"/><Relationship Id="rId37" Type="http://schemas.openxmlformats.org/officeDocument/2006/relationships/hyperlink" Target="https://drive.google.com/file/d/0B9eaGw8r9tFxY01SWUdxTm5nVmM/view" TargetMode="External"/><Relationship Id="rId40" Type="http://schemas.openxmlformats.org/officeDocument/2006/relationships/hyperlink" Target="https://drive.google.com/file/d/0B9eaGw8r9tFxR25yYzIxMVo1Q28/view" TargetMode="External"/><Relationship Id="rId45" Type="http://schemas.openxmlformats.org/officeDocument/2006/relationships/hyperlink" Target="https://drive.google.com/file/d/0BxtLUq9YK0W1TXlrbEJuc05PUHc/view" TargetMode="External"/><Relationship Id="rId53" Type="http://schemas.openxmlformats.org/officeDocument/2006/relationships/hyperlink" Target="https://drive.google.com/file/d/0BxtLUq9YK0W1aEp5TWhQbDN6b0E/view" TargetMode="External"/><Relationship Id="rId58" Type="http://schemas.openxmlformats.org/officeDocument/2006/relationships/hyperlink" Target="https://drive.google.com/file/d/0BxtLUq9YK0W1QnlnbUVHOWVPZ0E/view" TargetMode="External"/><Relationship Id="rId66" Type="http://schemas.openxmlformats.org/officeDocument/2006/relationships/hyperlink" Target="https://drive.google.com/file/d/0BxtLUq9YK0W1d1VpTV90bUhyTUU/view" TargetMode="External"/><Relationship Id="rId74" Type="http://schemas.openxmlformats.org/officeDocument/2006/relationships/hyperlink" Target="https://drive.google.com/file/d/0BxtLUq9YK0W1cERIcVMxdDI5NGs/view" TargetMode="External"/><Relationship Id="rId79" Type="http://schemas.openxmlformats.org/officeDocument/2006/relationships/hyperlink" Target="https://drive.google.com/file/d/0BxtLUq9YK0W1ZXd4VzJkQ3ZjY1U/view" TargetMode="External"/><Relationship Id="rId87" Type="http://schemas.openxmlformats.org/officeDocument/2006/relationships/hyperlink" Target="https://drive.google.com/file/d/0BxtLUq9YK0W1M09QcVV5ampHdWM/view" TargetMode="External"/><Relationship Id="rId102" Type="http://schemas.openxmlformats.org/officeDocument/2006/relationships/hyperlink" Target="https://drive.google.com/file/d/0B7pjO0aCFtEuUFh3OWZlRGZDSWs/view" TargetMode="External"/><Relationship Id="rId5" Type="http://schemas.openxmlformats.org/officeDocument/2006/relationships/hyperlink" Target="https://drive.google.com/file/d/0B7BNiBc8W4zSbENGeElSMHlVU2c/view" TargetMode="External"/><Relationship Id="rId61" Type="http://schemas.openxmlformats.org/officeDocument/2006/relationships/hyperlink" Target="https://drive.google.com/file/d/0BxtLUq9YK0W1QmJXRnlDaGlEdjQ/view" TargetMode="External"/><Relationship Id="rId82" Type="http://schemas.openxmlformats.org/officeDocument/2006/relationships/hyperlink" Target="https://drive.google.com/file/d/0BxtLUq9YK0W1YnVQX3c2ZzE1cVE/view" TargetMode="External"/><Relationship Id="rId90" Type="http://schemas.openxmlformats.org/officeDocument/2006/relationships/hyperlink" Target="https://drive.google.com/file/d/0BxtLUq9YK0W1Vi1YWUJ1cHpEdnc/view" TargetMode="External"/><Relationship Id="rId95" Type="http://schemas.openxmlformats.org/officeDocument/2006/relationships/hyperlink" Target="https://drive.google.com/file/d/0B-DORHo4awvAUnhMdjg0MENDdGM/view" TargetMode="External"/><Relationship Id="rId19" Type="http://schemas.openxmlformats.org/officeDocument/2006/relationships/hyperlink" Target="https://drive.google.com/file/d/0B0QPnyNigmwiY09MVWx3eDlVdlU/view" TargetMode="External"/><Relationship Id="rId14" Type="http://schemas.openxmlformats.org/officeDocument/2006/relationships/hyperlink" Target="https://drive.google.com/file/d/0B7BNiBc8W4zST3NDWXM2aF9OdHc/view" TargetMode="External"/><Relationship Id="rId22" Type="http://schemas.openxmlformats.org/officeDocument/2006/relationships/hyperlink" Target="https://drive.google.com/file/d/0B0QPnyNigmwiX0Nway0zUnZZcTQ/view" TargetMode="External"/><Relationship Id="rId27" Type="http://schemas.openxmlformats.org/officeDocument/2006/relationships/hyperlink" Target="https://drive.google.com/file/d/0BxtLUq9YK0W1OWxiNDc1WHBPN1U/view" TargetMode="External"/><Relationship Id="rId30" Type="http://schemas.openxmlformats.org/officeDocument/2006/relationships/hyperlink" Target="https://drive.google.com/file/d/0B7pjO0aCFtEuR1Itb0dMeGhhUVU/view" TargetMode="External"/><Relationship Id="rId35" Type="http://schemas.openxmlformats.org/officeDocument/2006/relationships/hyperlink" Target="https://drive.google.com/drive/search?q=d120" TargetMode="External"/><Relationship Id="rId43" Type="http://schemas.openxmlformats.org/officeDocument/2006/relationships/hyperlink" Target="https://drive.google.com/file/d/0BxtLUq9YK0W1cGVwMjZhVGVzVDA/view" TargetMode="External"/><Relationship Id="rId48" Type="http://schemas.openxmlformats.org/officeDocument/2006/relationships/hyperlink" Target="https://drive.google.com/file/d/0B9eaGw8r9tFxQlR0Q2ZudjlLaFE/view" TargetMode="External"/><Relationship Id="rId56" Type="http://schemas.openxmlformats.org/officeDocument/2006/relationships/hyperlink" Target="https://drive.google.com/file/d/0BxtLUq9YK0W1NWlibG1SM0lkMTg/view" TargetMode="External"/><Relationship Id="rId64" Type="http://schemas.openxmlformats.org/officeDocument/2006/relationships/hyperlink" Target="https://drive.google.com/file/d/0BxtLUq9YK0W1ZUVsTkROdzNsLXM/view" TargetMode="External"/><Relationship Id="rId69" Type="http://schemas.openxmlformats.org/officeDocument/2006/relationships/hyperlink" Target="https://drive.google.com/file/d/0BxtLUq9YK0W1aTFKYTNNWjBhSVk/view" TargetMode="External"/><Relationship Id="rId77" Type="http://schemas.openxmlformats.org/officeDocument/2006/relationships/hyperlink" Target="https://drive.google.com/file/d/0BxtLUq9YK0W1NXV1TGU0RTEwVkU/view" TargetMode="External"/><Relationship Id="rId100" Type="http://schemas.openxmlformats.org/officeDocument/2006/relationships/hyperlink" Target="https://drive.google.com/file/d/0B7pjO0aCFtEuTUdudUsybzdGUGM/view" TargetMode="External"/><Relationship Id="rId105" Type="http://schemas.openxmlformats.org/officeDocument/2006/relationships/printerSettings" Target="../printerSettings/printerSettings4.bin"/><Relationship Id="rId8" Type="http://schemas.openxmlformats.org/officeDocument/2006/relationships/hyperlink" Target="https://drive.google.com/file/d/0B-DORHo4awvAaUlGLUZHaGEyTms/view" TargetMode="External"/><Relationship Id="rId51" Type="http://schemas.openxmlformats.org/officeDocument/2006/relationships/hyperlink" Target="https://drive.google.com/file/d/0B7pjO0aCFtEuMmRaNGszZDNtVVk/view" TargetMode="External"/><Relationship Id="rId72" Type="http://schemas.openxmlformats.org/officeDocument/2006/relationships/hyperlink" Target="https://drive.google.com/file/d/0BxtLUq9YK0W1NkRZQ05rWEhQczA/view" TargetMode="External"/><Relationship Id="rId80" Type="http://schemas.openxmlformats.org/officeDocument/2006/relationships/hyperlink" Target="https://drive.google.com/file/d/0BxtLUq9YK0W1TndlWGI2QkRJLTA/view" TargetMode="External"/><Relationship Id="rId85" Type="http://schemas.openxmlformats.org/officeDocument/2006/relationships/hyperlink" Target="https://drive.google.com/file/d/0BxtLUq9YK0W1U3ZJMnFaeHVLOWc/view" TargetMode="External"/><Relationship Id="rId93" Type="http://schemas.openxmlformats.org/officeDocument/2006/relationships/hyperlink" Target="https://drive.google.com/file/d/0BxtLUq9YK0W1Y2RFdU9selYtcjQ/view" TargetMode="External"/><Relationship Id="rId98" Type="http://schemas.openxmlformats.org/officeDocument/2006/relationships/hyperlink" Target="https://drive.google.com/drive/recent" TargetMode="External"/><Relationship Id="rId3" Type="http://schemas.openxmlformats.org/officeDocument/2006/relationships/hyperlink" Target="https://drive.google.com/drive/search?q=d014" TargetMode="External"/><Relationship Id="rId12" Type="http://schemas.openxmlformats.org/officeDocument/2006/relationships/hyperlink" Target="https://drive.google.com/file/d/0B7BNiBc8W4zSQ0tKNjc5ZTU3VkU/view" TargetMode="External"/><Relationship Id="rId17" Type="http://schemas.openxmlformats.org/officeDocument/2006/relationships/hyperlink" Target="https://drive.google.com/file/d/0B7BNiBc8W4zSX2lBbTRlMWNDMWM/view" TargetMode="External"/><Relationship Id="rId25" Type="http://schemas.openxmlformats.org/officeDocument/2006/relationships/hyperlink" Target="https://drive.google.com/file/d/0BxtLUq9YK0W1VmVXSFBQSFktUUE/view" TargetMode="External"/><Relationship Id="rId33" Type="http://schemas.openxmlformats.org/officeDocument/2006/relationships/hyperlink" Target="https://drive.google.com/file/d/0B7pjO0aCFtEuQWpydVd6cm5jQnc/view" TargetMode="External"/><Relationship Id="rId38" Type="http://schemas.openxmlformats.org/officeDocument/2006/relationships/hyperlink" Target="https://drive.google.com/file/d/0B9eaGw8r9tFxYkJmeHYxay1yQVU/view" TargetMode="External"/><Relationship Id="rId46" Type="http://schemas.openxmlformats.org/officeDocument/2006/relationships/hyperlink" Target="https://drive.google.com/file/d/0BxtLUq9YK0W1VFpXODZidnZOZVk/view" TargetMode="External"/><Relationship Id="rId59" Type="http://schemas.openxmlformats.org/officeDocument/2006/relationships/hyperlink" Target="https://drive.google.com/file/d/0BxtLUq9YK0W1QnlnbUVHOWVPZ0E/view" TargetMode="External"/><Relationship Id="rId67" Type="http://schemas.openxmlformats.org/officeDocument/2006/relationships/hyperlink" Target="https://drive.google.com/file/d/0BxtLUq9YK0W1TU10b0NDV1ZxZlk/view" TargetMode="External"/><Relationship Id="rId103" Type="http://schemas.openxmlformats.org/officeDocument/2006/relationships/hyperlink" Target="https://drive.google.com/drive/search?q=d120" TargetMode="External"/><Relationship Id="rId20" Type="http://schemas.openxmlformats.org/officeDocument/2006/relationships/hyperlink" Target="https://drive.google.com/file/d/0B0QPnyNigmwiY19naHFldWNyTVk/view" TargetMode="External"/><Relationship Id="rId41" Type="http://schemas.openxmlformats.org/officeDocument/2006/relationships/hyperlink" Target="https://drive.google.com/file/d/0BxtLUq9YK0W1VnVCcGMxeDB4MkU/view" TargetMode="External"/><Relationship Id="rId54" Type="http://schemas.openxmlformats.org/officeDocument/2006/relationships/hyperlink" Target="https://drive.google.com/file/d/0BxtLUq9YK0W1MDhxREVTZTc3dGc/view" TargetMode="External"/><Relationship Id="rId62" Type="http://schemas.openxmlformats.org/officeDocument/2006/relationships/hyperlink" Target="https://drive.google.com/file/d/0BxtLUq9YK0W1QmJXRnlDaGlEdjQ/view" TargetMode="External"/><Relationship Id="rId70" Type="http://schemas.openxmlformats.org/officeDocument/2006/relationships/hyperlink" Target="https://drive.google.com/file/d/0BxtLUq9YK0W1ZWNnVTZ5d2FMTnM/view" TargetMode="External"/><Relationship Id="rId75" Type="http://schemas.openxmlformats.org/officeDocument/2006/relationships/hyperlink" Target="https://drive.google.com/file/d/0BxtLUq9YK0W1X3oyNi11NjJRTUk/view" TargetMode="External"/><Relationship Id="rId83" Type="http://schemas.openxmlformats.org/officeDocument/2006/relationships/hyperlink" Target="https://drive.google.com/file/d/0BxtLUq9YK0W1bzVINHNONDViY2M/view" TargetMode="External"/><Relationship Id="rId88" Type="http://schemas.openxmlformats.org/officeDocument/2006/relationships/hyperlink" Target="https://drive.google.com/file/d/0BxtLUq9YK0W1dmJMVHA1MldrWUk/view" TargetMode="External"/><Relationship Id="rId91" Type="http://schemas.openxmlformats.org/officeDocument/2006/relationships/hyperlink" Target="https://drive.google.com/file/d/0BxtLUq9YK0W1VEZLN0U1NGUwQkE/view" TargetMode="External"/><Relationship Id="rId96" Type="http://schemas.openxmlformats.org/officeDocument/2006/relationships/hyperlink" Target="https://drive.google.com/file/d/0B-DORHo4awvAUnhMdjg0MENDdGM/view" TargetMode="External"/><Relationship Id="rId1" Type="http://schemas.openxmlformats.org/officeDocument/2006/relationships/hyperlink" Target="https://drive.google.com/drive/search?q=d009" TargetMode="External"/><Relationship Id="rId6" Type="http://schemas.openxmlformats.org/officeDocument/2006/relationships/hyperlink" Target="https://drive.google.com/file/d/0B7BNiBc8W4zSWTR2c05DcEo4bmM/view" TargetMode="External"/><Relationship Id="rId15" Type="http://schemas.openxmlformats.org/officeDocument/2006/relationships/hyperlink" Target="https://drive.google.com/file/d/0B-DORHo4awvAamtFZEdsaDJTdm8/view" TargetMode="External"/><Relationship Id="rId23" Type="http://schemas.openxmlformats.org/officeDocument/2006/relationships/hyperlink" Target="https://drive.google.com/file/d/0B0QPnyNigmwiSWV1WWZ0UjItdFk/view" TargetMode="External"/><Relationship Id="rId28" Type="http://schemas.openxmlformats.org/officeDocument/2006/relationships/hyperlink" Target="https://drive.google.com/file/d/0BxtLUq9YK0W1NnVHd2VybFBSM1E/view" TargetMode="External"/><Relationship Id="rId36" Type="http://schemas.openxmlformats.org/officeDocument/2006/relationships/hyperlink" Target="https://drive.google.com/file/d/0B9eaGw8r9tFxUnhuZG0yUUJvcU0/view" TargetMode="External"/><Relationship Id="rId49" Type="http://schemas.openxmlformats.org/officeDocument/2006/relationships/hyperlink" Target="https://drive.google.com/file/d/0B9eaGw8r9tFxV0xiX1lpS0l3NHM/view" TargetMode="External"/><Relationship Id="rId57" Type="http://schemas.openxmlformats.org/officeDocument/2006/relationships/hyperlink" Target="https://drive.google.com/file/d/0BxtLUq9YK0W1QnE3aVg3SEVIV1U/view" TargetMode="External"/><Relationship Id="rId10" Type="http://schemas.openxmlformats.org/officeDocument/2006/relationships/hyperlink" Target="https://drive.google.com/file/d/0B7BNiBc8W4zSRmZYSnFwaEtSMzA/view" TargetMode="External"/><Relationship Id="rId31" Type="http://schemas.openxmlformats.org/officeDocument/2006/relationships/hyperlink" Target="https://drive.google.com/file/d/0B7pjO0aCFtEuOEwxYzJWcy11b0k/view" TargetMode="External"/><Relationship Id="rId44" Type="http://schemas.openxmlformats.org/officeDocument/2006/relationships/hyperlink" Target="https://drive.google.com/file/d/0BxtLUq9YK0W1T1c3VWZmcVNQbFk/view" TargetMode="External"/><Relationship Id="rId52" Type="http://schemas.openxmlformats.org/officeDocument/2006/relationships/hyperlink" Target="https://drive.google.com/file/d/0B9_chK4vWWYANDh3SVV3NThjdEdLclJiam9kdGJOUGVzM3Q0/view" TargetMode="External"/><Relationship Id="rId60" Type="http://schemas.openxmlformats.org/officeDocument/2006/relationships/hyperlink" Target="https://drive.google.com/file/d/0BxtLUq9YK0W1elcwaWk5eG56Z3c/view" TargetMode="External"/><Relationship Id="rId65" Type="http://schemas.openxmlformats.org/officeDocument/2006/relationships/hyperlink" Target="https://drive.google.com/file/d/0BxtLUq9YK0W1QmZ2V0xlUVh5UW8/view" TargetMode="External"/><Relationship Id="rId73" Type="http://schemas.openxmlformats.org/officeDocument/2006/relationships/hyperlink" Target="https://drive.google.com/file/d/0BxtLUq9YK0W1MWlONENUb2YwQ2s/view" TargetMode="External"/><Relationship Id="rId78" Type="http://schemas.openxmlformats.org/officeDocument/2006/relationships/hyperlink" Target="https://drive.google.com/file/d/0BxtLUq9YK0W1SmowN2RObXZNeW8/view" TargetMode="External"/><Relationship Id="rId81" Type="http://schemas.openxmlformats.org/officeDocument/2006/relationships/hyperlink" Target="https://drive.google.com/file/d/0BxtLUq9YK0W1SldCT2hZeE81R0k/view" TargetMode="External"/><Relationship Id="rId86" Type="http://schemas.openxmlformats.org/officeDocument/2006/relationships/hyperlink" Target="https://drive.google.com/file/d/0BxtLUq9YK0W1bGZvaV9lQ3JMTlE/view" TargetMode="External"/><Relationship Id="rId94" Type="http://schemas.openxmlformats.org/officeDocument/2006/relationships/hyperlink" Target="https://drive.google.com/file/d/0BxtLUq9YK0W1OHZWNUZVV0E0ZVU/view" TargetMode="External"/><Relationship Id="rId99" Type="http://schemas.openxmlformats.org/officeDocument/2006/relationships/hyperlink" Target="https://drive.google.com/file/d/0B0QPnyNigmwiSWV1WWZ0UjItdFk/view" TargetMode="External"/><Relationship Id="rId101" Type="http://schemas.openxmlformats.org/officeDocument/2006/relationships/hyperlink" Target="https://drive.google.com/file/d/0B7pjO0aCFtEuQWpydVd6cm5jQnc/view" TargetMode="External"/><Relationship Id="rId4" Type="http://schemas.openxmlformats.org/officeDocument/2006/relationships/hyperlink" Target="https://drive.google.com/file/d/0B-DORHo4awvAV1Rvc2g4dWU2WUU/view" TargetMode="External"/><Relationship Id="rId9" Type="http://schemas.openxmlformats.org/officeDocument/2006/relationships/hyperlink" Target="https://drive.google.com/file/d/0B-DORHo4awvAUnhMdjg0MENDdGM/view" TargetMode="External"/><Relationship Id="rId13" Type="http://schemas.openxmlformats.org/officeDocument/2006/relationships/hyperlink" Target="https://drive.google.com/file/d/0B7BNiBc8W4zSMWNaOHhwSHgySjA/view" TargetMode="External"/><Relationship Id="rId18" Type="http://schemas.openxmlformats.org/officeDocument/2006/relationships/hyperlink" Target="https://drive.google.com/file/d/0B7BNiBc8W4zSeHJUS1h2eTYzUkU/view" TargetMode="External"/><Relationship Id="rId39" Type="http://schemas.openxmlformats.org/officeDocument/2006/relationships/hyperlink" Target="https://drive.google.com/file/d/0B9eaGw8r9tFxZ1ZFeU1qOXFIVlE/view" TargetMode="External"/><Relationship Id="rId34" Type="http://schemas.openxmlformats.org/officeDocument/2006/relationships/hyperlink" Target="https://drive.google.com/file/d/0B7pjO0aCFtEuUFh3OWZlRGZDSWs/view" TargetMode="External"/><Relationship Id="rId50" Type="http://schemas.openxmlformats.org/officeDocument/2006/relationships/hyperlink" Target="https://drive.google.com/file/d/0B7pjO0aCFtEuVm5oUkpXUEw2UEE/view" TargetMode="External"/><Relationship Id="rId55" Type="http://schemas.openxmlformats.org/officeDocument/2006/relationships/hyperlink" Target="https://drive.google.com/file/d/0BxtLUq9YK0W1UEtiUml1UzdiSTA/view" TargetMode="External"/><Relationship Id="rId76" Type="http://schemas.openxmlformats.org/officeDocument/2006/relationships/hyperlink" Target="https://drive.google.com/file/d/0BxtLUq9YK0W1YXFSZkliYnNxS00/view" TargetMode="External"/><Relationship Id="rId97" Type="http://schemas.openxmlformats.org/officeDocument/2006/relationships/hyperlink" Target="https://drive.google.com/file/d/0B-DORHo4awvAamtFZEdsaDJTdm8/view" TargetMode="External"/><Relationship Id="rId104" Type="http://schemas.openxmlformats.org/officeDocument/2006/relationships/hyperlink" Target="https://drive.google.com/file/d/0B9eaGw8r9tFxblRrVk1TWXBMVGs/view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4"/>
  <sheetViews>
    <sheetView workbookViewId="0">
      <selection activeCell="R4" sqref="R4"/>
    </sheetView>
  </sheetViews>
  <sheetFormatPr baseColWidth="10" defaultRowHeight="15" x14ac:dyDescent="0.25"/>
  <cols>
    <col min="1" max="10" width="11.42578125" style="2"/>
    <col min="11" max="11" width="13" style="2" customWidth="1"/>
    <col min="12" max="16384" width="11.42578125" style="2"/>
  </cols>
  <sheetData>
    <row r="1" spans="1:28" ht="26.25" x14ac:dyDescent="0.25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</row>
    <row r="2" spans="1:28" ht="63.75" customHeight="1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  <c r="I2" s="5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7" t="s">
        <v>14</v>
      </c>
      <c r="O2" s="7" t="s">
        <v>15</v>
      </c>
      <c r="P2" s="4" t="s">
        <v>16</v>
      </c>
      <c r="Q2" s="212" t="s">
        <v>17</v>
      </c>
      <c r="R2" s="213"/>
      <c r="S2" s="212" t="s">
        <v>18</v>
      </c>
      <c r="T2" s="214"/>
      <c r="U2" s="215" t="s">
        <v>19</v>
      </c>
      <c r="V2" s="214"/>
      <c r="W2" s="8" t="s">
        <v>20</v>
      </c>
      <c r="X2" s="8" t="s">
        <v>21</v>
      </c>
      <c r="Y2" s="8" t="s">
        <v>22</v>
      </c>
      <c r="Z2" s="8" t="s">
        <v>23</v>
      </c>
      <c r="AA2" s="9" t="s">
        <v>24</v>
      </c>
      <c r="AB2" s="4" t="s">
        <v>25</v>
      </c>
    </row>
    <row r="3" spans="1:28" ht="105.75" thickTop="1" x14ac:dyDescent="0.25">
      <c r="A3" s="10" t="s">
        <v>26</v>
      </c>
      <c r="B3" s="11" t="s">
        <v>27</v>
      </c>
      <c r="C3" s="11" t="s">
        <v>28</v>
      </c>
      <c r="D3" s="11" t="s">
        <v>29</v>
      </c>
      <c r="E3" s="11" t="s">
        <v>30</v>
      </c>
      <c r="F3" s="12">
        <v>191</v>
      </c>
      <c r="G3" s="11">
        <v>59</v>
      </c>
      <c r="H3" s="13" t="s">
        <v>31</v>
      </c>
      <c r="I3" s="12">
        <v>31227</v>
      </c>
      <c r="J3" s="14" t="s">
        <v>31</v>
      </c>
      <c r="K3" s="11" t="s">
        <v>32</v>
      </c>
      <c r="L3" s="11">
        <v>75</v>
      </c>
      <c r="M3" s="11" t="s">
        <v>33</v>
      </c>
      <c r="N3" s="15">
        <v>475206</v>
      </c>
      <c r="O3" s="15">
        <v>568346</v>
      </c>
      <c r="P3" s="11" t="s">
        <v>34</v>
      </c>
      <c r="Q3" s="15">
        <f>O3/F3</f>
        <v>2975.633507853403</v>
      </c>
      <c r="R3" s="11" t="s">
        <v>35</v>
      </c>
      <c r="S3" s="15">
        <f>O3/G3</f>
        <v>9632.983050847457</v>
      </c>
      <c r="T3" s="11" t="s">
        <v>36</v>
      </c>
      <c r="U3" s="16" t="e">
        <f>O3/J3</f>
        <v>#VALUE!</v>
      </c>
      <c r="V3" s="11" t="s">
        <v>37</v>
      </c>
      <c r="W3" s="11" t="s">
        <v>38</v>
      </c>
      <c r="X3" s="11">
        <v>8</v>
      </c>
      <c r="Y3" s="11" t="s">
        <v>39</v>
      </c>
      <c r="Z3" s="17" t="s">
        <v>40</v>
      </c>
      <c r="AA3" s="18" t="s">
        <v>41</v>
      </c>
      <c r="AB3" s="19" t="s">
        <v>42</v>
      </c>
    </row>
    <row r="4" spans="1:28" ht="105" x14ac:dyDescent="0.25">
      <c r="A4" s="10" t="s">
        <v>43</v>
      </c>
      <c r="B4" s="11" t="s">
        <v>27</v>
      </c>
      <c r="C4" s="11" t="s">
        <v>28</v>
      </c>
      <c r="D4" s="11" t="s">
        <v>29</v>
      </c>
      <c r="E4" s="11" t="s">
        <v>44</v>
      </c>
      <c r="F4" s="12">
        <v>120</v>
      </c>
      <c r="G4" s="11">
        <v>52</v>
      </c>
      <c r="H4" s="13" t="s">
        <v>31</v>
      </c>
      <c r="I4" s="12">
        <v>31227</v>
      </c>
      <c r="J4" s="14" t="s">
        <v>31</v>
      </c>
      <c r="K4" s="11" t="s">
        <v>32</v>
      </c>
      <c r="L4" s="11">
        <v>75</v>
      </c>
      <c r="M4" s="11" t="s">
        <v>33</v>
      </c>
      <c r="N4" s="15">
        <v>242840</v>
      </c>
      <c r="O4" s="15">
        <v>256196</v>
      </c>
      <c r="P4" s="11" t="s">
        <v>45</v>
      </c>
      <c r="Q4" s="15">
        <f>O4/F4</f>
        <v>2134.9666666666667</v>
      </c>
      <c r="R4" s="11" t="s">
        <v>35</v>
      </c>
      <c r="S4" s="15">
        <f>O4/G4</f>
        <v>4926.8461538461543</v>
      </c>
      <c r="T4" s="11" t="s">
        <v>36</v>
      </c>
      <c r="U4" s="16" t="e">
        <f t="shared" ref="U4:U13" si="0">O4/J4</f>
        <v>#VALUE!</v>
      </c>
      <c r="V4" s="11" t="s">
        <v>37</v>
      </c>
      <c r="W4" s="11" t="s">
        <v>38</v>
      </c>
      <c r="X4" s="11">
        <v>8</v>
      </c>
      <c r="Y4" s="11" t="s">
        <v>39</v>
      </c>
      <c r="Z4" s="17" t="s">
        <v>40</v>
      </c>
      <c r="AA4" s="18" t="s">
        <v>41</v>
      </c>
      <c r="AB4" s="19" t="s">
        <v>46</v>
      </c>
    </row>
    <row r="5" spans="1:28" ht="105" x14ac:dyDescent="0.25">
      <c r="A5" s="20" t="s">
        <v>47</v>
      </c>
      <c r="B5" s="11" t="s">
        <v>27</v>
      </c>
      <c r="C5" s="11" t="s">
        <v>28</v>
      </c>
      <c r="D5" s="11" t="s">
        <v>29</v>
      </c>
      <c r="E5" s="11" t="s">
        <v>44</v>
      </c>
      <c r="F5" s="12">
        <v>66</v>
      </c>
      <c r="G5" s="11">
        <v>9</v>
      </c>
      <c r="H5" s="13" t="s">
        <v>31</v>
      </c>
      <c r="I5" s="12">
        <v>31227</v>
      </c>
      <c r="J5" s="14" t="s">
        <v>31</v>
      </c>
      <c r="K5" s="11" t="s">
        <v>32</v>
      </c>
      <c r="L5" s="11">
        <v>75</v>
      </c>
      <c r="M5" s="11" t="s">
        <v>33</v>
      </c>
      <c r="N5" s="15">
        <v>168210</v>
      </c>
      <c r="O5" s="15">
        <v>177462</v>
      </c>
      <c r="P5" s="11" t="s">
        <v>48</v>
      </c>
      <c r="Q5" s="15">
        <f>O5/F5</f>
        <v>2688.818181818182</v>
      </c>
      <c r="R5" s="11" t="s">
        <v>35</v>
      </c>
      <c r="S5" s="15">
        <f>N5/G5</f>
        <v>18690</v>
      </c>
      <c r="T5" s="11" t="s">
        <v>36</v>
      </c>
      <c r="U5" s="16" t="e">
        <f t="shared" si="0"/>
        <v>#VALUE!</v>
      </c>
      <c r="V5" s="11" t="s">
        <v>37</v>
      </c>
      <c r="W5" s="11" t="s">
        <v>38</v>
      </c>
      <c r="X5" s="11">
        <v>8</v>
      </c>
      <c r="Y5" s="11" t="s">
        <v>39</v>
      </c>
      <c r="Z5" s="17" t="s">
        <v>40</v>
      </c>
      <c r="AA5" s="18" t="s">
        <v>41</v>
      </c>
      <c r="AB5" s="19" t="s">
        <v>49</v>
      </c>
    </row>
    <row r="6" spans="1:28" ht="105" x14ac:dyDescent="0.25">
      <c r="A6" s="21" t="s">
        <v>50</v>
      </c>
      <c r="B6" s="11" t="s">
        <v>51</v>
      </c>
      <c r="C6" s="11" t="s">
        <v>52</v>
      </c>
      <c r="D6" s="11" t="s">
        <v>53</v>
      </c>
      <c r="E6" s="11" t="s">
        <v>54</v>
      </c>
      <c r="F6" s="22" t="s">
        <v>31</v>
      </c>
      <c r="G6" s="23" t="s">
        <v>31</v>
      </c>
      <c r="H6" s="24">
        <v>130</v>
      </c>
      <c r="I6" s="25" t="s">
        <v>31</v>
      </c>
      <c r="J6" s="14" t="s">
        <v>31</v>
      </c>
      <c r="K6" s="11" t="s">
        <v>55</v>
      </c>
      <c r="L6" s="11">
        <v>80</v>
      </c>
      <c r="M6" s="11" t="s">
        <v>56</v>
      </c>
      <c r="N6" s="15">
        <v>15765</v>
      </c>
      <c r="O6" s="15">
        <v>18855</v>
      </c>
      <c r="P6" s="11" t="s">
        <v>57</v>
      </c>
      <c r="Q6" s="15">
        <f>O6</f>
        <v>18855</v>
      </c>
      <c r="R6" s="11" t="s">
        <v>58</v>
      </c>
      <c r="S6" s="15" t="s">
        <v>31</v>
      </c>
      <c r="T6" s="11" t="s">
        <v>31</v>
      </c>
      <c r="U6" s="16" t="e">
        <f t="shared" si="0"/>
        <v>#VALUE!</v>
      </c>
      <c r="V6" s="11" t="s">
        <v>37</v>
      </c>
      <c r="W6" s="11" t="s">
        <v>59</v>
      </c>
      <c r="X6" s="11" t="s">
        <v>31</v>
      </c>
      <c r="Y6" s="11" t="s">
        <v>31</v>
      </c>
      <c r="Z6" s="17" t="s">
        <v>31</v>
      </c>
      <c r="AA6" s="18" t="s">
        <v>41</v>
      </c>
      <c r="AB6" s="19" t="s">
        <v>60</v>
      </c>
    </row>
    <row r="7" spans="1:28" ht="90" x14ac:dyDescent="0.25">
      <c r="A7" s="26" t="s">
        <v>61</v>
      </c>
      <c r="B7" s="11" t="s">
        <v>62</v>
      </c>
      <c r="C7" s="11" t="s">
        <v>63</v>
      </c>
      <c r="D7" s="11" t="s">
        <v>53</v>
      </c>
      <c r="E7" s="11" t="s">
        <v>64</v>
      </c>
      <c r="F7" s="12">
        <v>85</v>
      </c>
      <c r="G7" s="14" t="s">
        <v>31</v>
      </c>
      <c r="H7" s="13" t="s">
        <v>31</v>
      </c>
      <c r="I7" s="25" t="s">
        <v>31</v>
      </c>
      <c r="J7" s="14" t="s">
        <v>31</v>
      </c>
      <c r="K7" s="11" t="s">
        <v>65</v>
      </c>
      <c r="L7" s="11">
        <v>80</v>
      </c>
      <c r="M7" s="11" t="s">
        <v>66</v>
      </c>
      <c r="N7" s="15">
        <v>79245</v>
      </c>
      <c r="O7" s="15">
        <v>94777</v>
      </c>
      <c r="P7" s="11">
        <v>40</v>
      </c>
      <c r="Q7" s="15">
        <f>O7/F7</f>
        <v>1115.0235294117647</v>
      </c>
      <c r="R7" s="11" t="s">
        <v>35</v>
      </c>
      <c r="S7" s="15">
        <f>O7/P7</f>
        <v>2369.4250000000002</v>
      </c>
      <c r="T7" s="11" t="s">
        <v>36</v>
      </c>
      <c r="U7" s="16" t="e">
        <f t="shared" si="0"/>
        <v>#VALUE!</v>
      </c>
      <c r="V7" s="11" t="s">
        <v>37</v>
      </c>
      <c r="W7" s="11" t="s">
        <v>59</v>
      </c>
      <c r="X7" s="11" t="s">
        <v>31</v>
      </c>
      <c r="Y7" s="11" t="s">
        <v>31</v>
      </c>
      <c r="Z7" s="17" t="s">
        <v>31</v>
      </c>
      <c r="AA7" s="18" t="s">
        <v>41</v>
      </c>
      <c r="AB7" s="27" t="s">
        <v>31</v>
      </c>
    </row>
    <row r="8" spans="1:28" ht="135" x14ac:dyDescent="0.25">
      <c r="A8" s="10" t="s">
        <v>67</v>
      </c>
      <c r="B8" s="11" t="s">
        <v>51</v>
      </c>
      <c r="C8" s="11" t="s">
        <v>68</v>
      </c>
      <c r="D8" s="11" t="s">
        <v>53</v>
      </c>
      <c r="E8" s="11" t="s">
        <v>64</v>
      </c>
      <c r="F8" s="22" t="s">
        <v>31</v>
      </c>
      <c r="G8" s="23" t="s">
        <v>31</v>
      </c>
      <c r="H8" s="28" t="s">
        <v>31</v>
      </c>
      <c r="I8" s="25" t="s">
        <v>31</v>
      </c>
      <c r="J8" s="14" t="s">
        <v>31</v>
      </c>
      <c r="K8" s="11" t="s">
        <v>69</v>
      </c>
      <c r="L8" s="11">
        <v>80</v>
      </c>
      <c r="M8" s="11" t="s">
        <v>70</v>
      </c>
      <c r="N8" s="15">
        <v>16270</v>
      </c>
      <c r="O8" s="15">
        <v>17409</v>
      </c>
      <c r="P8" s="11" t="s">
        <v>71</v>
      </c>
      <c r="Q8" s="15">
        <f>O8</f>
        <v>17409</v>
      </c>
      <c r="R8" s="11" t="s">
        <v>36</v>
      </c>
      <c r="S8" s="15" t="s">
        <v>31</v>
      </c>
      <c r="T8" s="11" t="s">
        <v>31</v>
      </c>
      <c r="U8" s="16" t="e">
        <f t="shared" si="0"/>
        <v>#VALUE!</v>
      </c>
      <c r="V8" s="11" t="s">
        <v>37</v>
      </c>
      <c r="W8" s="11" t="s">
        <v>59</v>
      </c>
      <c r="X8" s="11" t="s">
        <v>31</v>
      </c>
      <c r="Y8" s="11" t="s">
        <v>31</v>
      </c>
      <c r="Z8" s="17" t="s">
        <v>31</v>
      </c>
      <c r="AA8" s="18" t="s">
        <v>41</v>
      </c>
      <c r="AB8" s="27" t="s">
        <v>31</v>
      </c>
    </row>
    <row r="9" spans="1:28" ht="105" x14ac:dyDescent="0.25">
      <c r="A9" s="10" t="s">
        <v>72</v>
      </c>
      <c r="B9" s="11" t="s">
        <v>51</v>
      </c>
      <c r="C9" s="11" t="s">
        <v>52</v>
      </c>
      <c r="D9" s="11" t="s">
        <v>53</v>
      </c>
      <c r="E9" s="11" t="s">
        <v>64</v>
      </c>
      <c r="F9" s="22" t="s">
        <v>31</v>
      </c>
      <c r="G9" s="23" t="s">
        <v>31</v>
      </c>
      <c r="H9" s="24">
        <v>130</v>
      </c>
      <c r="I9" s="25" t="s">
        <v>31</v>
      </c>
      <c r="J9" s="14" t="s">
        <v>31</v>
      </c>
      <c r="K9" s="11" t="s">
        <v>55</v>
      </c>
      <c r="L9" s="11">
        <v>80</v>
      </c>
      <c r="M9" s="11" t="s">
        <v>56</v>
      </c>
      <c r="N9" s="15">
        <v>15765</v>
      </c>
      <c r="O9" s="15">
        <v>18855</v>
      </c>
      <c r="P9" s="11" t="s">
        <v>71</v>
      </c>
      <c r="Q9" s="15">
        <f>O9</f>
        <v>18855</v>
      </c>
      <c r="R9" s="11" t="s">
        <v>36</v>
      </c>
      <c r="S9" s="15" t="s">
        <v>31</v>
      </c>
      <c r="T9" s="11" t="s">
        <v>31</v>
      </c>
      <c r="U9" s="16" t="e">
        <f t="shared" si="0"/>
        <v>#VALUE!</v>
      </c>
      <c r="V9" s="11" t="s">
        <v>37</v>
      </c>
      <c r="W9" s="11" t="s">
        <v>59</v>
      </c>
      <c r="X9" s="11" t="s">
        <v>31</v>
      </c>
      <c r="Y9" s="11" t="s">
        <v>31</v>
      </c>
      <c r="Z9" s="17" t="s">
        <v>31</v>
      </c>
      <c r="AA9" s="18" t="s">
        <v>41</v>
      </c>
      <c r="AB9" s="27" t="s">
        <v>31</v>
      </c>
    </row>
    <row r="10" spans="1:28" ht="120" x14ac:dyDescent="0.25">
      <c r="A10" s="29" t="s">
        <v>31</v>
      </c>
      <c r="B10" s="11" t="s">
        <v>51</v>
      </c>
      <c r="C10" s="11" t="s">
        <v>73</v>
      </c>
      <c r="D10" s="11" t="s">
        <v>53</v>
      </c>
      <c r="E10" s="11" t="s">
        <v>64</v>
      </c>
      <c r="F10" s="22" t="s">
        <v>31</v>
      </c>
      <c r="G10" s="23" t="s">
        <v>31</v>
      </c>
      <c r="H10" s="28" t="s">
        <v>31</v>
      </c>
      <c r="I10" s="25" t="s">
        <v>31</v>
      </c>
      <c r="J10" s="14" t="s">
        <v>31</v>
      </c>
      <c r="K10" s="11" t="s">
        <v>69</v>
      </c>
      <c r="L10" s="11">
        <v>80</v>
      </c>
      <c r="M10" s="11" t="s">
        <v>74</v>
      </c>
      <c r="N10" s="15">
        <v>29828</v>
      </c>
      <c r="O10" s="15">
        <v>31916</v>
      </c>
      <c r="P10" s="11" t="s">
        <v>71</v>
      </c>
      <c r="Q10" s="15">
        <f>O10</f>
        <v>31916</v>
      </c>
      <c r="R10" s="11" t="s">
        <v>36</v>
      </c>
      <c r="S10" s="15" t="s">
        <v>31</v>
      </c>
      <c r="T10" s="11" t="s">
        <v>31</v>
      </c>
      <c r="U10" s="16" t="e">
        <f t="shared" si="0"/>
        <v>#VALUE!</v>
      </c>
      <c r="V10" s="11" t="s">
        <v>37</v>
      </c>
      <c r="W10" s="11" t="s">
        <v>59</v>
      </c>
      <c r="X10" s="11" t="s">
        <v>31</v>
      </c>
      <c r="Y10" s="11" t="s">
        <v>31</v>
      </c>
      <c r="Z10" s="17" t="s">
        <v>31</v>
      </c>
      <c r="AA10" s="18" t="s">
        <v>41</v>
      </c>
      <c r="AB10" s="27" t="s">
        <v>31</v>
      </c>
    </row>
    <row r="11" spans="1:28" ht="75" x14ac:dyDescent="0.25">
      <c r="A11" s="10" t="s">
        <v>75</v>
      </c>
      <c r="B11" s="11" t="s">
        <v>76</v>
      </c>
      <c r="C11" s="11" t="s">
        <v>77</v>
      </c>
      <c r="D11" s="11" t="s">
        <v>29</v>
      </c>
      <c r="E11" s="11" t="s">
        <v>78</v>
      </c>
      <c r="F11" s="12">
        <v>378</v>
      </c>
      <c r="G11" s="23" t="s">
        <v>31</v>
      </c>
      <c r="H11" s="13" t="s">
        <v>31</v>
      </c>
      <c r="I11" s="12">
        <v>4356</v>
      </c>
      <c r="J11" s="14" t="s">
        <v>31</v>
      </c>
      <c r="K11" s="11" t="s">
        <v>32</v>
      </c>
      <c r="L11" s="11">
        <v>75</v>
      </c>
      <c r="M11" s="11" t="s">
        <v>79</v>
      </c>
      <c r="N11" s="15">
        <v>119242.7</v>
      </c>
      <c r="O11" s="15">
        <v>142613.66</v>
      </c>
      <c r="P11" s="11">
        <v>378</v>
      </c>
      <c r="Q11" s="15">
        <f>O11/F11</f>
        <v>377.28481481481481</v>
      </c>
      <c r="R11" s="11" t="s">
        <v>35</v>
      </c>
      <c r="S11" s="15">
        <f>O11/I11</f>
        <v>32.739591368227735</v>
      </c>
      <c r="T11" s="11" t="s">
        <v>80</v>
      </c>
      <c r="U11" s="16" t="e">
        <f t="shared" si="0"/>
        <v>#VALUE!</v>
      </c>
      <c r="V11" s="11" t="s">
        <v>37</v>
      </c>
      <c r="W11" s="11" t="s">
        <v>38</v>
      </c>
      <c r="X11" s="11">
        <v>7</v>
      </c>
      <c r="Y11" s="11" t="s">
        <v>81</v>
      </c>
      <c r="Z11" s="17" t="s">
        <v>40</v>
      </c>
      <c r="AA11" s="18" t="s">
        <v>41</v>
      </c>
      <c r="AB11" s="27" t="s">
        <v>31</v>
      </c>
    </row>
    <row r="12" spans="1:28" ht="45" x14ac:dyDescent="0.25">
      <c r="A12" s="10" t="s">
        <v>82</v>
      </c>
      <c r="B12" s="11" t="s">
        <v>83</v>
      </c>
      <c r="C12" s="11" t="s">
        <v>84</v>
      </c>
      <c r="D12" s="11" t="s">
        <v>29</v>
      </c>
      <c r="E12" s="11" t="s">
        <v>85</v>
      </c>
      <c r="F12" s="25" t="s">
        <v>31</v>
      </c>
      <c r="G12" s="14" t="s">
        <v>31</v>
      </c>
      <c r="H12" s="13" t="s">
        <v>31</v>
      </c>
      <c r="I12" s="12">
        <v>4356</v>
      </c>
      <c r="J12" s="14" t="s">
        <v>31</v>
      </c>
      <c r="K12" s="11" t="s">
        <v>32</v>
      </c>
      <c r="L12" s="11">
        <v>75</v>
      </c>
      <c r="M12" s="11" t="s">
        <v>79</v>
      </c>
      <c r="N12" s="15">
        <v>20654</v>
      </c>
      <c r="O12" s="15">
        <v>24703</v>
      </c>
      <c r="P12" s="11">
        <v>67</v>
      </c>
      <c r="Q12" s="16">
        <f>O12/P12</f>
        <v>368.70149253731341</v>
      </c>
      <c r="R12" s="11" t="s">
        <v>36</v>
      </c>
      <c r="S12" s="15">
        <f>O12/I12</f>
        <v>5.671028466483012</v>
      </c>
      <c r="T12" s="11" t="s">
        <v>80</v>
      </c>
      <c r="U12" s="16" t="e">
        <f t="shared" si="0"/>
        <v>#VALUE!</v>
      </c>
      <c r="V12" s="11" t="s">
        <v>37</v>
      </c>
      <c r="W12" s="11" t="s">
        <v>38</v>
      </c>
      <c r="X12" s="11">
        <v>7</v>
      </c>
      <c r="Y12" s="11" t="s">
        <v>81</v>
      </c>
      <c r="Z12" s="17" t="s">
        <v>40</v>
      </c>
      <c r="AA12" s="18" t="s">
        <v>41</v>
      </c>
      <c r="AB12" s="27" t="s">
        <v>31</v>
      </c>
    </row>
    <row r="13" spans="1:28" ht="120" x14ac:dyDescent="0.25">
      <c r="A13" s="10" t="s">
        <v>86</v>
      </c>
      <c r="B13" s="11" t="s">
        <v>51</v>
      </c>
      <c r="C13" s="11" t="s">
        <v>87</v>
      </c>
      <c r="D13" s="11" t="s">
        <v>53</v>
      </c>
      <c r="E13" s="11" t="s">
        <v>88</v>
      </c>
      <c r="F13" s="22" t="s">
        <v>31</v>
      </c>
      <c r="G13" s="14" t="s">
        <v>31</v>
      </c>
      <c r="H13" s="24" t="s">
        <v>89</v>
      </c>
      <c r="I13" s="25" t="s">
        <v>31</v>
      </c>
      <c r="J13" s="14" t="s">
        <v>31</v>
      </c>
      <c r="K13" s="11" t="s">
        <v>90</v>
      </c>
      <c r="L13" s="11">
        <v>91</v>
      </c>
      <c r="M13" s="11" t="s">
        <v>91</v>
      </c>
      <c r="N13" s="15">
        <v>134372</v>
      </c>
      <c r="O13" s="15">
        <v>147578</v>
      </c>
      <c r="P13" s="11">
        <v>2</v>
      </c>
      <c r="Q13" s="15">
        <f>O13/P13</f>
        <v>73789</v>
      </c>
      <c r="R13" s="11" t="s">
        <v>36</v>
      </c>
      <c r="S13" s="15" t="s">
        <v>31</v>
      </c>
      <c r="T13" s="11" t="s">
        <v>31</v>
      </c>
      <c r="U13" s="16" t="e">
        <f t="shared" si="0"/>
        <v>#VALUE!</v>
      </c>
      <c r="V13" s="11" t="s">
        <v>37</v>
      </c>
      <c r="W13" s="11" t="s">
        <v>92</v>
      </c>
      <c r="X13" s="11" t="s">
        <v>31</v>
      </c>
      <c r="Y13" s="11" t="s">
        <v>31</v>
      </c>
      <c r="Z13" s="17" t="s">
        <v>31</v>
      </c>
      <c r="AA13" s="18" t="s">
        <v>41</v>
      </c>
      <c r="AB13" s="27" t="s">
        <v>31</v>
      </c>
    </row>
    <row r="14" spans="1:28" ht="120" x14ac:dyDescent="0.25">
      <c r="A14" s="30" t="s">
        <v>93</v>
      </c>
      <c r="B14" s="31" t="s">
        <v>51</v>
      </c>
      <c r="C14" s="31" t="s">
        <v>94</v>
      </c>
      <c r="D14" s="31" t="s">
        <v>53</v>
      </c>
      <c r="E14" s="31" t="s">
        <v>95</v>
      </c>
      <c r="F14" s="32" t="s">
        <v>31</v>
      </c>
      <c r="G14" s="31" t="s">
        <v>31</v>
      </c>
      <c r="H14" s="31">
        <v>302</v>
      </c>
      <c r="I14" s="31" t="s">
        <v>31</v>
      </c>
      <c r="J14" s="31" t="s">
        <v>31</v>
      </c>
      <c r="K14" s="31" t="s">
        <v>90</v>
      </c>
      <c r="L14" s="31">
        <v>91</v>
      </c>
      <c r="M14" s="31" t="s">
        <v>91</v>
      </c>
      <c r="N14" s="33">
        <v>185884</v>
      </c>
      <c r="O14" s="33">
        <v>202762</v>
      </c>
      <c r="P14" s="31" t="s">
        <v>96</v>
      </c>
      <c r="Q14" s="31" t="s">
        <v>97</v>
      </c>
      <c r="R14" s="31" t="s">
        <v>36</v>
      </c>
      <c r="S14" s="31" t="s">
        <v>31</v>
      </c>
      <c r="T14" s="31" t="s">
        <v>31</v>
      </c>
      <c r="U14" s="31" t="e">
        <v>#DIV/0!</v>
      </c>
      <c r="V14" s="31" t="s">
        <v>37</v>
      </c>
      <c r="W14" s="31" t="s">
        <v>98</v>
      </c>
      <c r="X14" s="34" t="s">
        <v>31</v>
      </c>
      <c r="Y14" s="34" t="s">
        <v>31</v>
      </c>
      <c r="Z14" s="35" t="s">
        <v>31</v>
      </c>
      <c r="AA14" s="18" t="s">
        <v>41</v>
      </c>
      <c r="AB14" s="36" t="s">
        <v>31</v>
      </c>
    </row>
    <row r="15" spans="1:28" ht="120" x14ac:dyDescent="0.25">
      <c r="A15" s="10" t="s">
        <v>99</v>
      </c>
      <c r="B15" s="11" t="s">
        <v>51</v>
      </c>
      <c r="C15" s="11" t="s">
        <v>100</v>
      </c>
      <c r="D15" s="11" t="s">
        <v>53</v>
      </c>
      <c r="E15" s="11" t="s">
        <v>101</v>
      </c>
      <c r="F15" s="23" t="s">
        <v>31</v>
      </c>
      <c r="G15" s="11" t="s">
        <v>31</v>
      </c>
      <c r="H15" s="11">
        <v>302</v>
      </c>
      <c r="I15" s="11" t="s">
        <v>31</v>
      </c>
      <c r="J15" s="11" t="s">
        <v>31</v>
      </c>
      <c r="K15" s="11" t="s">
        <v>90</v>
      </c>
      <c r="L15" s="11">
        <v>91</v>
      </c>
      <c r="M15" s="11" t="s">
        <v>91</v>
      </c>
      <c r="N15" s="15">
        <v>165037</v>
      </c>
      <c r="O15" s="15">
        <v>179740</v>
      </c>
      <c r="P15" s="11" t="s">
        <v>96</v>
      </c>
      <c r="Q15" s="11" t="s">
        <v>102</v>
      </c>
      <c r="R15" s="11" t="s">
        <v>36</v>
      </c>
      <c r="S15" s="11" t="s">
        <v>31</v>
      </c>
      <c r="T15" s="11" t="s">
        <v>31</v>
      </c>
      <c r="U15" s="11" t="e">
        <v>#DIV/0!</v>
      </c>
      <c r="V15" s="11" t="s">
        <v>37</v>
      </c>
      <c r="W15" s="11" t="s">
        <v>98</v>
      </c>
      <c r="X15" s="14" t="s">
        <v>31</v>
      </c>
      <c r="Y15" s="14" t="s">
        <v>31</v>
      </c>
      <c r="Z15" s="17" t="s">
        <v>31</v>
      </c>
      <c r="AA15" s="18" t="s">
        <v>41</v>
      </c>
      <c r="AB15" s="27" t="s">
        <v>31</v>
      </c>
    </row>
    <row r="16" spans="1:28" ht="120" x14ac:dyDescent="0.25">
      <c r="A16" s="10" t="s">
        <v>103</v>
      </c>
      <c r="B16" s="11" t="s">
        <v>104</v>
      </c>
      <c r="C16" s="11" t="s">
        <v>105</v>
      </c>
      <c r="D16" s="11" t="s">
        <v>53</v>
      </c>
      <c r="E16" s="11" t="s">
        <v>106</v>
      </c>
      <c r="F16" s="11" t="s">
        <v>31</v>
      </c>
      <c r="G16" s="23" t="s">
        <v>31</v>
      </c>
      <c r="H16" s="23" t="s">
        <v>31</v>
      </c>
      <c r="I16" s="11" t="s">
        <v>31</v>
      </c>
      <c r="J16" s="11">
        <v>95</v>
      </c>
      <c r="K16" s="11" t="s">
        <v>107</v>
      </c>
      <c r="L16" s="11">
        <v>93</v>
      </c>
      <c r="M16" s="11" t="s">
        <v>108</v>
      </c>
      <c r="N16" s="15" t="s">
        <v>31</v>
      </c>
      <c r="O16" s="15">
        <v>1200000</v>
      </c>
      <c r="P16" s="14" t="s">
        <v>31</v>
      </c>
      <c r="Q16" s="11" t="s">
        <v>31</v>
      </c>
      <c r="R16" s="11" t="s">
        <v>31</v>
      </c>
      <c r="S16" s="11" t="s">
        <v>31</v>
      </c>
      <c r="T16" s="11" t="s">
        <v>31</v>
      </c>
      <c r="U16" s="11">
        <v>12632</v>
      </c>
      <c r="V16" s="11" t="s">
        <v>37</v>
      </c>
      <c r="W16" s="11" t="s">
        <v>98</v>
      </c>
      <c r="X16" s="14" t="s">
        <v>31</v>
      </c>
      <c r="Y16" s="14" t="s">
        <v>31</v>
      </c>
      <c r="Z16" s="17" t="s">
        <v>31</v>
      </c>
      <c r="AA16" s="18" t="s">
        <v>41</v>
      </c>
      <c r="AB16" s="27" t="s">
        <v>109</v>
      </c>
    </row>
    <row r="17" spans="1:28" ht="75" x14ac:dyDescent="0.25">
      <c r="A17" s="10" t="s">
        <v>110</v>
      </c>
      <c r="B17" s="11" t="s">
        <v>76</v>
      </c>
      <c r="C17" s="11" t="s">
        <v>111</v>
      </c>
      <c r="D17" s="11" t="s">
        <v>53</v>
      </c>
      <c r="E17" s="11" t="s">
        <v>112</v>
      </c>
      <c r="F17" s="11" t="s">
        <v>113</v>
      </c>
      <c r="G17" s="23" t="s">
        <v>31</v>
      </c>
      <c r="H17" s="23" t="s">
        <v>31</v>
      </c>
      <c r="I17" s="11" t="s">
        <v>31</v>
      </c>
      <c r="J17" s="11">
        <v>55</v>
      </c>
      <c r="K17" s="11" t="s">
        <v>114</v>
      </c>
      <c r="L17" s="11">
        <v>93</v>
      </c>
      <c r="M17" s="11" t="s">
        <v>115</v>
      </c>
      <c r="N17" s="37" t="s">
        <v>31</v>
      </c>
      <c r="O17" s="37">
        <v>124800</v>
      </c>
      <c r="P17" s="14" t="s">
        <v>31</v>
      </c>
      <c r="Q17" s="11">
        <v>109</v>
      </c>
      <c r="R17" s="11" t="s">
        <v>35</v>
      </c>
      <c r="S17" s="11" t="s">
        <v>31</v>
      </c>
      <c r="T17" s="11" t="s">
        <v>31</v>
      </c>
      <c r="U17" s="11">
        <v>2269</v>
      </c>
      <c r="V17" s="11" t="s">
        <v>37</v>
      </c>
      <c r="W17" s="11" t="s">
        <v>98</v>
      </c>
      <c r="X17" s="14" t="s">
        <v>31</v>
      </c>
      <c r="Y17" s="14" t="s">
        <v>31</v>
      </c>
      <c r="Z17" s="17" t="s">
        <v>31</v>
      </c>
      <c r="AA17" s="18" t="s">
        <v>41</v>
      </c>
      <c r="AB17" s="27" t="s">
        <v>116</v>
      </c>
    </row>
    <row r="18" spans="1:28" ht="75" x14ac:dyDescent="0.25">
      <c r="A18" s="10" t="s">
        <v>117</v>
      </c>
      <c r="B18" s="11" t="s">
        <v>76</v>
      </c>
      <c r="C18" s="11" t="s">
        <v>111</v>
      </c>
      <c r="D18" s="11" t="s">
        <v>53</v>
      </c>
      <c r="E18" s="11" t="s">
        <v>112</v>
      </c>
      <c r="F18" s="11">
        <v>508</v>
      </c>
      <c r="G18" s="23" t="s">
        <v>31</v>
      </c>
      <c r="H18" s="23" t="s">
        <v>31</v>
      </c>
      <c r="I18" s="11" t="s">
        <v>31</v>
      </c>
      <c r="J18" s="11">
        <v>24</v>
      </c>
      <c r="K18" s="11" t="s">
        <v>107</v>
      </c>
      <c r="L18" s="11">
        <v>93</v>
      </c>
      <c r="M18" s="11" t="s">
        <v>118</v>
      </c>
      <c r="N18" s="37" t="s">
        <v>31</v>
      </c>
      <c r="O18" s="37">
        <v>77863</v>
      </c>
      <c r="P18" s="14" t="s">
        <v>31</v>
      </c>
      <c r="Q18" s="11">
        <v>153</v>
      </c>
      <c r="R18" s="11" t="s">
        <v>35</v>
      </c>
      <c r="S18" s="11" t="s">
        <v>31</v>
      </c>
      <c r="T18" s="11" t="s">
        <v>31</v>
      </c>
      <c r="U18" s="11">
        <v>3244</v>
      </c>
      <c r="V18" s="11" t="s">
        <v>37</v>
      </c>
      <c r="W18" s="11" t="s">
        <v>98</v>
      </c>
      <c r="X18" s="14" t="s">
        <v>31</v>
      </c>
      <c r="Y18" s="14" t="s">
        <v>31</v>
      </c>
      <c r="Z18" s="17" t="s">
        <v>31</v>
      </c>
      <c r="AA18" s="18" t="s">
        <v>41</v>
      </c>
      <c r="AB18" s="27" t="s">
        <v>116</v>
      </c>
    </row>
    <row r="19" spans="1:28" ht="75" x14ac:dyDescent="0.25">
      <c r="A19" s="10" t="s">
        <v>119</v>
      </c>
      <c r="B19" s="11" t="s">
        <v>76</v>
      </c>
      <c r="C19" s="11" t="s">
        <v>111</v>
      </c>
      <c r="D19" s="11" t="s">
        <v>53</v>
      </c>
      <c r="E19" s="11" t="s">
        <v>112</v>
      </c>
      <c r="F19" s="11">
        <v>319</v>
      </c>
      <c r="G19" s="23" t="s">
        <v>31</v>
      </c>
      <c r="H19" s="23" t="s">
        <v>31</v>
      </c>
      <c r="I19" s="11" t="s">
        <v>31</v>
      </c>
      <c r="J19" s="11">
        <v>23</v>
      </c>
      <c r="K19" s="11" t="s">
        <v>107</v>
      </c>
      <c r="L19" s="11">
        <v>93</v>
      </c>
      <c r="M19" s="11" t="s">
        <v>120</v>
      </c>
      <c r="N19" s="37" t="s">
        <v>31</v>
      </c>
      <c r="O19" s="37">
        <v>39570</v>
      </c>
      <c r="P19" s="14" t="s">
        <v>31</v>
      </c>
      <c r="Q19" s="38">
        <v>124</v>
      </c>
      <c r="R19" s="11" t="s">
        <v>35</v>
      </c>
      <c r="S19" s="11" t="s">
        <v>31</v>
      </c>
      <c r="T19" s="11" t="s">
        <v>31</v>
      </c>
      <c r="U19" s="11">
        <v>1720</v>
      </c>
      <c r="V19" s="11" t="s">
        <v>37</v>
      </c>
      <c r="W19" s="11" t="s">
        <v>98</v>
      </c>
      <c r="X19" s="14" t="s">
        <v>31</v>
      </c>
      <c r="Y19" s="14" t="s">
        <v>31</v>
      </c>
      <c r="Z19" s="17" t="s">
        <v>31</v>
      </c>
      <c r="AA19" s="18" t="s">
        <v>41</v>
      </c>
      <c r="AB19" s="27" t="s">
        <v>116</v>
      </c>
    </row>
    <row r="20" spans="1:28" ht="105" x14ac:dyDescent="0.25">
      <c r="A20" s="10" t="s">
        <v>121</v>
      </c>
      <c r="B20" s="11" t="s">
        <v>27</v>
      </c>
      <c r="C20" s="11" t="s">
        <v>122</v>
      </c>
      <c r="D20" s="11" t="s">
        <v>53</v>
      </c>
      <c r="E20" s="11" t="s">
        <v>112</v>
      </c>
      <c r="F20" s="11">
        <v>900</v>
      </c>
      <c r="G20" s="11">
        <v>395</v>
      </c>
      <c r="H20" s="23" t="s">
        <v>31</v>
      </c>
      <c r="I20" s="11" t="s">
        <v>31</v>
      </c>
      <c r="J20" s="11">
        <v>95</v>
      </c>
      <c r="K20" s="11" t="s">
        <v>107</v>
      </c>
      <c r="L20" s="11">
        <v>93</v>
      </c>
      <c r="M20" s="11" t="s">
        <v>123</v>
      </c>
      <c r="N20" s="15" t="s">
        <v>31</v>
      </c>
      <c r="O20" s="15">
        <v>500000</v>
      </c>
      <c r="P20" s="11" t="s">
        <v>124</v>
      </c>
      <c r="Q20" s="11" t="s">
        <v>125</v>
      </c>
      <c r="R20" s="11" t="s">
        <v>36</v>
      </c>
      <c r="S20" s="11">
        <v>556</v>
      </c>
      <c r="T20" s="11" t="s">
        <v>35</v>
      </c>
      <c r="U20" s="11">
        <v>5263</v>
      </c>
      <c r="V20" s="11" t="s">
        <v>37</v>
      </c>
      <c r="W20" s="11" t="s">
        <v>98</v>
      </c>
      <c r="X20" s="14" t="s">
        <v>31</v>
      </c>
      <c r="Y20" s="14" t="s">
        <v>31</v>
      </c>
      <c r="Z20" s="17" t="s">
        <v>31</v>
      </c>
      <c r="AA20" s="18" t="s">
        <v>41</v>
      </c>
      <c r="AB20" s="27" t="s">
        <v>126</v>
      </c>
    </row>
    <row r="21" spans="1:28" ht="105" x14ac:dyDescent="0.25">
      <c r="A21" s="10" t="s">
        <v>127</v>
      </c>
      <c r="B21" s="11" t="s">
        <v>104</v>
      </c>
      <c r="C21" s="11" t="s">
        <v>128</v>
      </c>
      <c r="D21" s="11" t="s">
        <v>53</v>
      </c>
      <c r="E21" s="11" t="s">
        <v>106</v>
      </c>
      <c r="F21" s="11" t="s">
        <v>129</v>
      </c>
      <c r="G21" s="23" t="s">
        <v>31</v>
      </c>
      <c r="H21" s="23" t="s">
        <v>31</v>
      </c>
      <c r="I21" s="11" t="s">
        <v>31</v>
      </c>
      <c r="J21" s="11">
        <v>95</v>
      </c>
      <c r="K21" s="11" t="s">
        <v>107</v>
      </c>
      <c r="L21" s="11">
        <v>93</v>
      </c>
      <c r="M21" s="11" t="s">
        <v>123</v>
      </c>
      <c r="N21" s="15" t="s">
        <v>31</v>
      </c>
      <c r="O21" s="15">
        <v>700000</v>
      </c>
      <c r="P21" s="14" t="s">
        <v>31</v>
      </c>
      <c r="Q21" s="38">
        <v>194</v>
      </c>
      <c r="R21" s="11" t="s">
        <v>35</v>
      </c>
      <c r="S21" s="11" t="s">
        <v>31</v>
      </c>
      <c r="T21" s="11" t="s">
        <v>31</v>
      </c>
      <c r="U21" s="11">
        <v>7368</v>
      </c>
      <c r="V21" s="11" t="s">
        <v>37</v>
      </c>
      <c r="W21" s="11" t="s">
        <v>98</v>
      </c>
      <c r="X21" s="14" t="s">
        <v>31</v>
      </c>
      <c r="Y21" s="14" t="s">
        <v>31</v>
      </c>
      <c r="Z21" s="17" t="s">
        <v>31</v>
      </c>
      <c r="AA21" s="18" t="s">
        <v>41</v>
      </c>
      <c r="AB21" s="27" t="s">
        <v>126</v>
      </c>
    </row>
    <row r="22" spans="1:28" ht="75" x14ac:dyDescent="0.25">
      <c r="A22" s="10" t="s">
        <v>130</v>
      </c>
      <c r="B22" s="11" t="s">
        <v>76</v>
      </c>
      <c r="C22" s="11" t="s">
        <v>131</v>
      </c>
      <c r="D22" s="11" t="s">
        <v>53</v>
      </c>
      <c r="E22" s="11" t="s">
        <v>31</v>
      </c>
      <c r="F22" s="11">
        <v>340</v>
      </c>
      <c r="G22" s="23" t="s">
        <v>31</v>
      </c>
      <c r="H22" s="23" t="s">
        <v>31</v>
      </c>
      <c r="I22" s="11" t="s">
        <v>31</v>
      </c>
      <c r="J22" s="11" t="s">
        <v>31</v>
      </c>
      <c r="K22" s="11" t="s">
        <v>132</v>
      </c>
      <c r="L22" s="11">
        <v>27</v>
      </c>
      <c r="M22" s="11" t="s">
        <v>133</v>
      </c>
      <c r="N22" s="37" t="s">
        <v>31</v>
      </c>
      <c r="O22" s="37">
        <v>16786</v>
      </c>
      <c r="P22" s="14" t="s">
        <v>31</v>
      </c>
      <c r="Q22" s="38">
        <v>49</v>
      </c>
      <c r="R22" s="11" t="s">
        <v>35</v>
      </c>
      <c r="S22" s="11" t="s">
        <v>31</v>
      </c>
      <c r="T22" s="11" t="s">
        <v>31</v>
      </c>
      <c r="U22" s="11" t="e">
        <v>#DIV/0!</v>
      </c>
      <c r="V22" s="11" t="s">
        <v>37</v>
      </c>
      <c r="W22" s="11" t="s">
        <v>134</v>
      </c>
      <c r="X22" s="14" t="s">
        <v>31</v>
      </c>
      <c r="Y22" s="14" t="s">
        <v>31</v>
      </c>
      <c r="Z22" s="17" t="s">
        <v>31</v>
      </c>
      <c r="AA22" s="18" t="s">
        <v>41</v>
      </c>
      <c r="AB22" s="27" t="s">
        <v>31</v>
      </c>
    </row>
    <row r="23" spans="1:28" ht="90" x14ac:dyDescent="0.25">
      <c r="A23" s="10" t="s">
        <v>135</v>
      </c>
      <c r="B23" s="11" t="s">
        <v>51</v>
      </c>
      <c r="C23" s="11" t="s">
        <v>136</v>
      </c>
      <c r="D23" s="11" t="s">
        <v>53</v>
      </c>
      <c r="E23" s="14" t="s">
        <v>31</v>
      </c>
      <c r="F23" s="23" t="s">
        <v>31</v>
      </c>
      <c r="G23" s="11" t="s">
        <v>31</v>
      </c>
      <c r="H23" s="11" t="s">
        <v>31</v>
      </c>
      <c r="I23" s="11" t="s">
        <v>31</v>
      </c>
      <c r="J23" s="11">
        <v>16</v>
      </c>
      <c r="K23" s="11" t="s">
        <v>132</v>
      </c>
      <c r="L23" s="11">
        <v>27</v>
      </c>
      <c r="M23" s="11" t="s">
        <v>133</v>
      </c>
      <c r="N23" s="15" t="s">
        <v>31</v>
      </c>
      <c r="O23" s="15">
        <v>27493</v>
      </c>
      <c r="P23" s="14" t="s">
        <v>31</v>
      </c>
      <c r="Q23" s="11" t="s">
        <v>31</v>
      </c>
      <c r="R23" s="11" t="s">
        <v>31</v>
      </c>
      <c r="S23" s="11" t="s">
        <v>31</v>
      </c>
      <c r="T23" s="11" t="s">
        <v>31</v>
      </c>
      <c r="U23" s="11">
        <v>1718</v>
      </c>
      <c r="V23" s="11" t="s">
        <v>37</v>
      </c>
      <c r="W23" s="11" t="s">
        <v>134</v>
      </c>
      <c r="X23" s="14" t="s">
        <v>31</v>
      </c>
      <c r="Y23" s="14" t="s">
        <v>31</v>
      </c>
      <c r="Z23" s="17" t="s">
        <v>31</v>
      </c>
      <c r="AA23" s="18" t="s">
        <v>41</v>
      </c>
      <c r="AB23" s="27" t="s">
        <v>31</v>
      </c>
    </row>
    <row r="24" spans="1:28" ht="75" x14ac:dyDescent="0.25">
      <c r="A24" s="10" t="s">
        <v>137</v>
      </c>
      <c r="B24" s="11" t="s">
        <v>27</v>
      </c>
      <c r="C24" s="11" t="s">
        <v>138</v>
      </c>
      <c r="D24" s="11" t="s">
        <v>29</v>
      </c>
      <c r="E24" s="11" t="s">
        <v>139</v>
      </c>
      <c r="F24" s="11">
        <v>152</v>
      </c>
      <c r="G24" s="11">
        <v>40</v>
      </c>
      <c r="H24" s="23" t="s">
        <v>31</v>
      </c>
      <c r="I24" s="11" t="s">
        <v>31</v>
      </c>
      <c r="J24" s="11" t="s">
        <v>31</v>
      </c>
      <c r="K24" s="11" t="s">
        <v>140</v>
      </c>
      <c r="L24" s="11">
        <v>93</v>
      </c>
      <c r="M24" s="11" t="s">
        <v>141</v>
      </c>
      <c r="N24" s="15">
        <v>43909</v>
      </c>
      <c r="O24" s="15" t="s">
        <v>31</v>
      </c>
      <c r="P24" s="11" t="s">
        <v>142</v>
      </c>
      <c r="Q24" s="38">
        <v>290</v>
      </c>
      <c r="R24" s="11" t="s">
        <v>143</v>
      </c>
      <c r="S24" s="11" t="s">
        <v>144</v>
      </c>
      <c r="T24" s="11" t="s">
        <v>145</v>
      </c>
      <c r="U24" s="11" t="e">
        <v>#DIV/0!</v>
      </c>
      <c r="V24" s="11" t="s">
        <v>37</v>
      </c>
      <c r="W24" s="11" t="s">
        <v>98</v>
      </c>
      <c r="X24" s="14" t="s">
        <v>31</v>
      </c>
      <c r="Y24" s="14" t="s">
        <v>31</v>
      </c>
      <c r="Z24" s="17" t="s">
        <v>31</v>
      </c>
      <c r="AA24" s="18" t="s">
        <v>41</v>
      </c>
      <c r="AB24" s="27" t="s">
        <v>146</v>
      </c>
    </row>
    <row r="25" spans="1:28" ht="150" x14ac:dyDescent="0.25">
      <c r="A25" s="10" t="s">
        <v>147</v>
      </c>
      <c r="B25" s="11" t="s">
        <v>51</v>
      </c>
      <c r="C25" s="11" t="s">
        <v>148</v>
      </c>
      <c r="D25" s="11" t="s">
        <v>53</v>
      </c>
      <c r="E25" s="11" t="s">
        <v>54</v>
      </c>
      <c r="F25" s="11" t="s">
        <v>149</v>
      </c>
      <c r="G25" s="11" t="s">
        <v>31</v>
      </c>
      <c r="H25" s="11" t="s">
        <v>150</v>
      </c>
      <c r="I25" s="11" t="s">
        <v>31</v>
      </c>
      <c r="J25" s="11">
        <v>22</v>
      </c>
      <c r="K25" s="11" t="s">
        <v>151</v>
      </c>
      <c r="L25" s="11">
        <v>69</v>
      </c>
      <c r="M25" s="11" t="s">
        <v>152</v>
      </c>
      <c r="N25" s="15">
        <v>62140</v>
      </c>
      <c r="O25" s="15">
        <v>67805</v>
      </c>
      <c r="P25" s="11" t="s">
        <v>71</v>
      </c>
      <c r="Q25" s="38">
        <v>20</v>
      </c>
      <c r="R25" s="11" t="s">
        <v>35</v>
      </c>
      <c r="S25" s="11" t="s">
        <v>153</v>
      </c>
      <c r="T25" s="11" t="s">
        <v>36</v>
      </c>
      <c r="U25" s="11">
        <v>3082</v>
      </c>
      <c r="V25" s="11" t="s">
        <v>37</v>
      </c>
      <c r="W25" s="11" t="s">
        <v>154</v>
      </c>
      <c r="X25" s="14" t="s">
        <v>31</v>
      </c>
      <c r="Y25" s="14" t="s">
        <v>31</v>
      </c>
      <c r="Z25" s="17" t="s">
        <v>31</v>
      </c>
      <c r="AA25" s="39" t="s">
        <v>155</v>
      </c>
      <c r="AB25" s="27" t="s">
        <v>156</v>
      </c>
    </row>
    <row r="26" spans="1:28" ht="150" x14ac:dyDescent="0.25">
      <c r="A26" s="10" t="s">
        <v>157</v>
      </c>
      <c r="B26" s="11" t="s">
        <v>51</v>
      </c>
      <c r="C26" s="11" t="s">
        <v>148</v>
      </c>
      <c r="D26" s="11" t="s">
        <v>53</v>
      </c>
      <c r="E26" s="11" t="s">
        <v>158</v>
      </c>
      <c r="F26" s="11" t="s">
        <v>149</v>
      </c>
      <c r="G26" s="11" t="s">
        <v>31</v>
      </c>
      <c r="H26" s="11">
        <v>280</v>
      </c>
      <c r="I26" s="11" t="s">
        <v>31</v>
      </c>
      <c r="J26" s="11">
        <v>22</v>
      </c>
      <c r="K26" s="11" t="s">
        <v>151</v>
      </c>
      <c r="L26" s="11">
        <v>69</v>
      </c>
      <c r="M26" s="11" t="s">
        <v>152</v>
      </c>
      <c r="N26" s="15">
        <v>53483</v>
      </c>
      <c r="O26" s="15">
        <v>60172</v>
      </c>
      <c r="P26" s="11" t="s">
        <v>71</v>
      </c>
      <c r="Q26" s="38">
        <v>17</v>
      </c>
      <c r="R26" s="11" t="s">
        <v>35</v>
      </c>
      <c r="S26" s="11" t="s">
        <v>31</v>
      </c>
      <c r="T26" s="11" t="s">
        <v>31</v>
      </c>
      <c r="U26" s="11">
        <v>2735</v>
      </c>
      <c r="V26" s="11" t="s">
        <v>37</v>
      </c>
      <c r="W26" s="11" t="s">
        <v>154</v>
      </c>
      <c r="X26" s="14" t="s">
        <v>31</v>
      </c>
      <c r="Y26" s="14" t="s">
        <v>31</v>
      </c>
      <c r="Z26" s="17" t="s">
        <v>31</v>
      </c>
      <c r="AA26" s="39" t="s">
        <v>155</v>
      </c>
      <c r="AB26" s="27" t="s">
        <v>159</v>
      </c>
    </row>
    <row r="27" spans="1:28" ht="165" x14ac:dyDescent="0.25">
      <c r="A27" s="10" t="s">
        <v>160</v>
      </c>
      <c r="B27" s="11" t="s">
        <v>51</v>
      </c>
      <c r="C27" s="11" t="s">
        <v>148</v>
      </c>
      <c r="D27" s="11" t="s">
        <v>53</v>
      </c>
      <c r="E27" s="11" t="s">
        <v>161</v>
      </c>
      <c r="F27" s="11" t="s">
        <v>149</v>
      </c>
      <c r="G27" s="11" t="s">
        <v>31</v>
      </c>
      <c r="H27" s="11">
        <v>279</v>
      </c>
      <c r="I27" s="11" t="s">
        <v>31</v>
      </c>
      <c r="J27" s="11">
        <v>22</v>
      </c>
      <c r="K27" s="11" t="s">
        <v>151</v>
      </c>
      <c r="L27" s="11">
        <v>69</v>
      </c>
      <c r="M27" s="11" t="s">
        <v>152</v>
      </c>
      <c r="N27" s="15">
        <v>49294</v>
      </c>
      <c r="O27" s="15">
        <v>55060</v>
      </c>
      <c r="P27" s="11" t="s">
        <v>71</v>
      </c>
      <c r="Q27" s="38">
        <v>16</v>
      </c>
      <c r="R27" s="11" t="s">
        <v>35</v>
      </c>
      <c r="S27" s="11" t="s">
        <v>31</v>
      </c>
      <c r="T27" s="11" t="s">
        <v>31</v>
      </c>
      <c r="U27" s="11">
        <v>2503</v>
      </c>
      <c r="V27" s="11" t="s">
        <v>37</v>
      </c>
      <c r="W27" s="11" t="s">
        <v>154</v>
      </c>
      <c r="X27" s="14" t="s">
        <v>31</v>
      </c>
      <c r="Y27" s="14" t="s">
        <v>31</v>
      </c>
      <c r="Z27" s="17" t="s">
        <v>31</v>
      </c>
      <c r="AA27" s="39" t="s">
        <v>155</v>
      </c>
      <c r="AB27" s="27" t="s">
        <v>162</v>
      </c>
    </row>
    <row r="28" spans="1:28" ht="135" x14ac:dyDescent="0.25">
      <c r="A28" s="10" t="s">
        <v>163</v>
      </c>
      <c r="B28" s="11" t="s">
        <v>51</v>
      </c>
      <c r="C28" s="11" t="s">
        <v>164</v>
      </c>
      <c r="D28" s="11" t="s">
        <v>53</v>
      </c>
      <c r="E28" s="11" t="s">
        <v>54</v>
      </c>
      <c r="F28" s="11" t="s">
        <v>165</v>
      </c>
      <c r="G28" s="11" t="s">
        <v>31</v>
      </c>
      <c r="H28" s="11">
        <v>302</v>
      </c>
      <c r="I28" s="11" t="s">
        <v>31</v>
      </c>
      <c r="J28" s="11">
        <v>25</v>
      </c>
      <c r="K28" s="11" t="s">
        <v>166</v>
      </c>
      <c r="L28" s="11">
        <v>69</v>
      </c>
      <c r="M28" s="11" t="s">
        <v>167</v>
      </c>
      <c r="N28" s="15">
        <v>87718</v>
      </c>
      <c r="O28" s="15">
        <v>94481</v>
      </c>
      <c r="P28" s="11" t="s">
        <v>71</v>
      </c>
      <c r="Q28" s="38">
        <v>59</v>
      </c>
      <c r="R28" s="11" t="s">
        <v>35</v>
      </c>
      <c r="S28" s="11" t="s">
        <v>31</v>
      </c>
      <c r="T28" s="11" t="s">
        <v>31</v>
      </c>
      <c r="U28" s="11">
        <v>3779</v>
      </c>
      <c r="V28" s="11" t="s">
        <v>37</v>
      </c>
      <c r="W28" s="11" t="s">
        <v>154</v>
      </c>
      <c r="X28" s="14" t="s">
        <v>31</v>
      </c>
      <c r="Y28" s="14" t="s">
        <v>31</v>
      </c>
      <c r="Z28" s="17" t="s">
        <v>31</v>
      </c>
      <c r="AA28" s="39" t="s">
        <v>155</v>
      </c>
      <c r="AB28" s="27" t="s">
        <v>168</v>
      </c>
    </row>
    <row r="29" spans="1:28" ht="120" x14ac:dyDescent="0.25">
      <c r="A29" s="10" t="s">
        <v>169</v>
      </c>
      <c r="B29" s="11" t="s">
        <v>51</v>
      </c>
      <c r="C29" s="11" t="s">
        <v>170</v>
      </c>
      <c r="D29" s="11" t="s">
        <v>53</v>
      </c>
      <c r="E29" s="14" t="s">
        <v>31</v>
      </c>
      <c r="F29" s="23" t="s">
        <v>31</v>
      </c>
      <c r="G29" s="11" t="s">
        <v>31</v>
      </c>
      <c r="H29" s="11">
        <v>140</v>
      </c>
      <c r="I29" s="11" t="s">
        <v>31</v>
      </c>
      <c r="J29" s="11" t="s">
        <v>31</v>
      </c>
      <c r="K29" s="11" t="s">
        <v>32</v>
      </c>
      <c r="L29" s="11">
        <v>75</v>
      </c>
      <c r="M29" s="11" t="s">
        <v>171</v>
      </c>
      <c r="N29" s="15">
        <v>108036</v>
      </c>
      <c r="O29" s="15">
        <v>117727</v>
      </c>
      <c r="P29" s="11" t="s">
        <v>96</v>
      </c>
      <c r="Q29" s="11" t="s">
        <v>31</v>
      </c>
      <c r="R29" s="11" t="s">
        <v>31</v>
      </c>
      <c r="S29" s="11" t="s">
        <v>31</v>
      </c>
      <c r="T29" s="11" t="s">
        <v>31</v>
      </c>
      <c r="U29" s="11" t="e">
        <v>#DIV/0!</v>
      </c>
      <c r="V29" s="11" t="s">
        <v>37</v>
      </c>
      <c r="W29" s="11" t="s">
        <v>32</v>
      </c>
      <c r="X29" s="14" t="s">
        <v>31</v>
      </c>
      <c r="Y29" s="14" t="s">
        <v>31</v>
      </c>
      <c r="Z29" s="17" t="s">
        <v>31</v>
      </c>
      <c r="AA29" s="18" t="s">
        <v>41</v>
      </c>
      <c r="AB29" s="27" t="s">
        <v>31</v>
      </c>
    </row>
    <row r="30" spans="1:28" ht="120" x14ac:dyDescent="0.25">
      <c r="A30" s="10" t="s">
        <v>172</v>
      </c>
      <c r="B30" s="11" t="s">
        <v>51</v>
      </c>
      <c r="C30" s="11" t="s">
        <v>173</v>
      </c>
      <c r="D30" s="11" t="s">
        <v>53</v>
      </c>
      <c r="E30" s="11" t="s">
        <v>106</v>
      </c>
      <c r="F30" s="23" t="s">
        <v>31</v>
      </c>
      <c r="G30" s="11" t="s">
        <v>31</v>
      </c>
      <c r="H30" s="11">
        <v>475</v>
      </c>
      <c r="I30" s="11" t="s">
        <v>31</v>
      </c>
      <c r="J30" s="11">
        <v>85</v>
      </c>
      <c r="K30" s="11" t="s">
        <v>174</v>
      </c>
      <c r="L30" s="11">
        <v>93</v>
      </c>
      <c r="M30" s="11" t="s">
        <v>31</v>
      </c>
      <c r="N30" s="15">
        <v>140590</v>
      </c>
      <c r="O30" s="15">
        <v>157000</v>
      </c>
      <c r="P30" s="11" t="s">
        <v>96</v>
      </c>
      <c r="Q30" s="11" t="s">
        <v>31</v>
      </c>
      <c r="R30" s="11" t="s">
        <v>31</v>
      </c>
      <c r="S30" s="11" t="s">
        <v>31</v>
      </c>
      <c r="T30" s="11" t="s">
        <v>31</v>
      </c>
      <c r="U30" s="11">
        <v>1847</v>
      </c>
      <c r="V30" s="11" t="s">
        <v>37</v>
      </c>
      <c r="W30" s="11" t="s">
        <v>98</v>
      </c>
      <c r="X30" s="14" t="s">
        <v>31</v>
      </c>
      <c r="Y30" s="14" t="s">
        <v>31</v>
      </c>
      <c r="Z30" s="17" t="s">
        <v>31</v>
      </c>
      <c r="AA30" s="18" t="s">
        <v>41</v>
      </c>
      <c r="AB30" s="27" t="s">
        <v>31</v>
      </c>
    </row>
    <row r="31" spans="1:28" ht="105" x14ac:dyDescent="0.25">
      <c r="A31" s="10" t="s">
        <v>175</v>
      </c>
      <c r="B31" s="11" t="s">
        <v>27</v>
      </c>
      <c r="C31" s="11" t="s">
        <v>176</v>
      </c>
      <c r="D31" s="11" t="s">
        <v>29</v>
      </c>
      <c r="E31" s="11" t="s">
        <v>177</v>
      </c>
      <c r="F31" s="11">
        <v>411</v>
      </c>
      <c r="G31" s="11">
        <v>156</v>
      </c>
      <c r="H31" s="23" t="s">
        <v>31</v>
      </c>
      <c r="I31" s="11">
        <v>31227</v>
      </c>
      <c r="J31" s="11" t="s">
        <v>31</v>
      </c>
      <c r="K31" s="11" t="s">
        <v>32</v>
      </c>
      <c r="L31" s="11">
        <v>75</v>
      </c>
      <c r="M31" s="11" t="s">
        <v>33</v>
      </c>
      <c r="N31" s="15">
        <v>408907</v>
      </c>
      <c r="O31" s="15">
        <v>437531</v>
      </c>
      <c r="P31" s="11">
        <v>156</v>
      </c>
      <c r="Q31" s="11" t="s">
        <v>178</v>
      </c>
      <c r="R31" s="11" t="s">
        <v>35</v>
      </c>
      <c r="S31" s="11" t="s">
        <v>31</v>
      </c>
      <c r="T31" s="11" t="s">
        <v>31</v>
      </c>
      <c r="U31" s="11" t="e">
        <v>#DIV/0!</v>
      </c>
      <c r="V31" s="11" t="s">
        <v>37</v>
      </c>
      <c r="W31" s="11" t="s">
        <v>32</v>
      </c>
      <c r="X31" s="14" t="s">
        <v>31</v>
      </c>
      <c r="Y31" s="14" t="s">
        <v>31</v>
      </c>
      <c r="Z31" s="17" t="s">
        <v>31</v>
      </c>
      <c r="AA31" s="18" t="s">
        <v>41</v>
      </c>
      <c r="AB31" s="19" t="s">
        <v>31</v>
      </c>
    </row>
    <row r="32" spans="1:28" ht="90" x14ac:dyDescent="0.25">
      <c r="A32" s="10" t="s">
        <v>179</v>
      </c>
      <c r="B32" s="11" t="s">
        <v>180</v>
      </c>
      <c r="C32" s="11" t="s">
        <v>181</v>
      </c>
      <c r="D32" s="11" t="s">
        <v>29</v>
      </c>
      <c r="E32" s="11" t="s">
        <v>182</v>
      </c>
      <c r="F32" s="11" t="s">
        <v>31</v>
      </c>
      <c r="G32" s="11" t="s">
        <v>31</v>
      </c>
      <c r="H32" s="23" t="s">
        <v>31</v>
      </c>
      <c r="I32" s="11">
        <v>31227</v>
      </c>
      <c r="J32" s="23" t="s">
        <v>31</v>
      </c>
      <c r="K32" s="11" t="s">
        <v>32</v>
      </c>
      <c r="L32" s="11">
        <v>75</v>
      </c>
      <c r="M32" s="11" t="s">
        <v>33</v>
      </c>
      <c r="N32" s="15">
        <v>192914</v>
      </c>
      <c r="O32" s="15" t="s">
        <v>31</v>
      </c>
      <c r="P32" s="11">
        <v>1</v>
      </c>
      <c r="Q32" s="11" t="s">
        <v>31</v>
      </c>
      <c r="R32" s="11" t="s">
        <v>31</v>
      </c>
      <c r="S32" s="11" t="s">
        <v>31</v>
      </c>
      <c r="T32" s="11" t="s">
        <v>31</v>
      </c>
      <c r="U32" s="11" t="e">
        <v>#VALUE!</v>
      </c>
      <c r="V32" s="11" t="s">
        <v>37</v>
      </c>
      <c r="W32" s="11" t="s">
        <v>32</v>
      </c>
      <c r="X32" s="14" t="s">
        <v>31</v>
      </c>
      <c r="Y32" s="14" t="s">
        <v>31</v>
      </c>
      <c r="Z32" s="17" t="s">
        <v>31</v>
      </c>
      <c r="AA32" s="18" t="s">
        <v>41</v>
      </c>
      <c r="AB32" s="27" t="s">
        <v>183</v>
      </c>
    </row>
    <row r="33" spans="1:28" ht="105" x14ac:dyDescent="0.25">
      <c r="A33" s="10" t="s">
        <v>184</v>
      </c>
      <c r="B33" s="11" t="s">
        <v>180</v>
      </c>
      <c r="C33" s="11" t="s">
        <v>181</v>
      </c>
      <c r="D33" s="11" t="s">
        <v>29</v>
      </c>
      <c r="E33" s="14" t="s">
        <v>31</v>
      </c>
      <c r="F33" s="11" t="s">
        <v>31</v>
      </c>
      <c r="G33" s="11" t="s">
        <v>31</v>
      </c>
      <c r="H33" s="23" t="s">
        <v>31</v>
      </c>
      <c r="I33" s="11">
        <v>31227</v>
      </c>
      <c r="J33" s="23" t="s">
        <v>31</v>
      </c>
      <c r="K33" s="11" t="s">
        <v>32</v>
      </c>
      <c r="L33" s="11">
        <v>75</v>
      </c>
      <c r="M33" s="11" t="s">
        <v>33</v>
      </c>
      <c r="N33" s="15">
        <v>267129</v>
      </c>
      <c r="O33" s="15" t="s">
        <v>31</v>
      </c>
      <c r="P33" s="11">
        <v>1</v>
      </c>
      <c r="Q33" s="11" t="s">
        <v>31</v>
      </c>
      <c r="R33" s="11" t="s">
        <v>31</v>
      </c>
      <c r="S33" s="11" t="s">
        <v>31</v>
      </c>
      <c r="T33" s="11" t="s">
        <v>31</v>
      </c>
      <c r="U33" s="11" t="e">
        <v>#VALUE!</v>
      </c>
      <c r="V33" s="11" t="s">
        <v>37</v>
      </c>
      <c r="W33" s="11" t="s">
        <v>32</v>
      </c>
      <c r="X33" s="14" t="s">
        <v>31</v>
      </c>
      <c r="Y33" s="14" t="s">
        <v>31</v>
      </c>
      <c r="Z33" s="17" t="s">
        <v>31</v>
      </c>
      <c r="AA33" s="18" t="s">
        <v>41</v>
      </c>
      <c r="AB33" s="27" t="s">
        <v>185</v>
      </c>
    </row>
    <row r="34" spans="1:28" ht="105" x14ac:dyDescent="0.25">
      <c r="A34" s="10" t="s">
        <v>186</v>
      </c>
      <c r="B34" s="11" t="s">
        <v>180</v>
      </c>
      <c r="C34" s="11" t="s">
        <v>187</v>
      </c>
      <c r="D34" s="11" t="s">
        <v>29</v>
      </c>
      <c r="E34" s="14" t="s">
        <v>31</v>
      </c>
      <c r="F34" s="11" t="s">
        <v>31</v>
      </c>
      <c r="G34" s="11" t="s">
        <v>31</v>
      </c>
      <c r="H34" s="23" t="s">
        <v>31</v>
      </c>
      <c r="I34" s="11">
        <v>31227</v>
      </c>
      <c r="J34" s="23" t="s">
        <v>31</v>
      </c>
      <c r="K34" s="11" t="s">
        <v>32</v>
      </c>
      <c r="L34" s="11">
        <v>75</v>
      </c>
      <c r="M34" s="11" t="s">
        <v>33</v>
      </c>
      <c r="N34" s="15">
        <v>430000</v>
      </c>
      <c r="O34" s="15" t="s">
        <v>31</v>
      </c>
      <c r="P34" s="11">
        <v>1</v>
      </c>
      <c r="Q34" s="11" t="s">
        <v>31</v>
      </c>
      <c r="R34" s="11" t="s">
        <v>31</v>
      </c>
      <c r="S34" s="11" t="s">
        <v>31</v>
      </c>
      <c r="T34" s="11" t="s">
        <v>31</v>
      </c>
      <c r="U34" s="11" t="e">
        <v>#VALUE!</v>
      </c>
      <c r="V34" s="11" t="s">
        <v>37</v>
      </c>
      <c r="W34" s="11" t="s">
        <v>32</v>
      </c>
      <c r="X34" s="14" t="s">
        <v>31</v>
      </c>
      <c r="Y34" s="14" t="s">
        <v>31</v>
      </c>
      <c r="Z34" s="17" t="s">
        <v>31</v>
      </c>
      <c r="AA34" s="18" t="s">
        <v>41</v>
      </c>
      <c r="AB34" s="27" t="s">
        <v>31</v>
      </c>
    </row>
  </sheetData>
  <mergeCells count="4">
    <mergeCell ref="A1:AB1"/>
    <mergeCell ref="Q2:R2"/>
    <mergeCell ref="S2:T2"/>
    <mergeCell ref="U2:V2"/>
  </mergeCells>
  <dataValidations count="5">
    <dataValidation type="list" allowBlank="1" showInputMessage="1" showErrorMessage="1" sqref="Z3:Z13">
      <formula1 xml:space="preserve"> Balcons</formula1>
    </dataValidation>
    <dataValidation type="list" allowBlank="1" showInputMessage="1" showErrorMessage="1" sqref="Y3:Y13">
      <formula1>HauteurDeImmeuble</formula1>
    </dataValidation>
    <dataValidation type="list" allowBlank="1" showInputMessage="1" showErrorMessage="1" sqref="X3:X13">
      <formula1 xml:space="preserve"> NombresEtages</formula1>
    </dataValidation>
    <dataValidation type="list" allowBlank="1" showInputMessage="1" showErrorMessage="1" sqref="W3:W13">
      <formula1 xml:space="preserve"> Environnement</formula1>
    </dataValidation>
    <dataValidation type="list" allowBlank="1" showInputMessage="1" showErrorMessage="1" sqref="B3:B13">
      <formula1>TypeDeTravaux</formula1>
    </dataValidation>
  </dataValidations>
  <hyperlinks>
    <hyperlink ref="A3" r:id="rId1" display="https://drive.google.com/drive/search?q=d001"/>
    <hyperlink ref="A4" r:id="rId2" display="https://drive.google.com/drive/search?q=d002"/>
    <hyperlink ref="A8" r:id="rId3"/>
    <hyperlink ref="A7" r:id="rId4"/>
    <hyperlink ref="A5" r:id="rId5"/>
    <hyperlink ref="A9" r:id="rId6"/>
    <hyperlink ref="A11" r:id="rId7"/>
    <hyperlink ref="A12" r:id="rId8"/>
    <hyperlink ref="A13" r:id="rId9"/>
    <hyperlink ref="A6" r:id="rId10"/>
    <hyperlink ref="A14" r:id="rId11"/>
    <hyperlink ref="A15" r:id="rId12"/>
    <hyperlink ref="A17:A19" r:id="rId13" display="D014 A"/>
    <hyperlink ref="A16" r:id="rId14"/>
    <hyperlink ref="A20" r:id="rId15"/>
    <hyperlink ref="A21" r:id="rId16"/>
    <hyperlink ref="A22" r:id="rId17"/>
    <hyperlink ref="A23" r:id="rId18"/>
    <hyperlink ref="A24" r:id="rId19"/>
    <hyperlink ref="A25" r:id="rId20"/>
    <hyperlink ref="A26" r:id="rId21"/>
    <hyperlink ref="A27" r:id="rId22"/>
    <hyperlink ref="A28" r:id="rId23"/>
    <hyperlink ref="A29" r:id="rId24"/>
    <hyperlink ref="A30" r:id="rId25"/>
    <hyperlink ref="A31" r:id="rId26"/>
    <hyperlink ref="A32:A34" r:id="rId27" display="D028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'C:\Users\Ascaudit-0912\Desktop\[Base de données dynamique.xlsm]Admin'!#REF!</xm:f>
          </x14:formula1>
          <xm:sqref>R3:R13 T3:T13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AB38"/>
  <sheetViews>
    <sheetView workbookViewId="0">
      <selection activeCell="B2" sqref="B2"/>
    </sheetView>
  </sheetViews>
  <sheetFormatPr baseColWidth="10" defaultRowHeight="15" x14ac:dyDescent="0.25"/>
  <cols>
    <col min="1" max="1" width="31.28515625" customWidth="1"/>
    <col min="2" max="2" width="18.140625" customWidth="1"/>
    <col min="3" max="3" width="21.85546875" customWidth="1"/>
    <col min="4" max="4" width="22.85546875" customWidth="1"/>
    <col min="5" max="5" width="23" customWidth="1"/>
  </cols>
  <sheetData>
    <row r="1" spans="1:28" ht="32.25" thickBot="1" x14ac:dyDescent="0.3">
      <c r="A1" s="4" t="s">
        <v>2</v>
      </c>
      <c r="B1" s="4" t="s">
        <v>12</v>
      </c>
      <c r="C1" s="8" t="s">
        <v>20</v>
      </c>
      <c r="D1" s="8" t="s">
        <v>21</v>
      </c>
      <c r="E1" s="8" t="s">
        <v>22</v>
      </c>
    </row>
    <row r="2" spans="1:28" ht="15.75" thickTop="1" x14ac:dyDescent="0.25">
      <c r="A2" t="s">
        <v>27</v>
      </c>
      <c r="B2">
        <v>93</v>
      </c>
    </row>
    <row r="5" spans="1:28" ht="52.5" customHeight="1" x14ac:dyDescent="0.25">
      <c r="A5" s="216" t="s">
        <v>0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</row>
    <row r="6" spans="1:28" ht="79.5" customHeight="1" thickBot="1" x14ac:dyDescent="0.3">
      <c r="A6" s="3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5" t="s">
        <v>6</v>
      </c>
      <c r="G6" s="4" t="s">
        <v>7</v>
      </c>
      <c r="H6" s="6" t="s">
        <v>8</v>
      </c>
      <c r="I6" s="5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N6" s="7" t="s">
        <v>14</v>
      </c>
      <c r="O6" s="7" t="s">
        <v>15</v>
      </c>
      <c r="P6" s="4" t="s">
        <v>16</v>
      </c>
      <c r="Q6" s="212" t="s">
        <v>17</v>
      </c>
      <c r="R6" s="213"/>
      <c r="S6" s="212" t="s">
        <v>18</v>
      </c>
      <c r="T6" s="214"/>
      <c r="U6" s="215" t="s">
        <v>19</v>
      </c>
      <c r="V6" s="214"/>
      <c r="W6" s="8" t="s">
        <v>20</v>
      </c>
      <c r="X6" s="8" t="s">
        <v>21</v>
      </c>
      <c r="Y6" s="8" t="s">
        <v>22</v>
      </c>
      <c r="Z6" s="8" t="s">
        <v>23</v>
      </c>
      <c r="AA6" s="9" t="s">
        <v>24</v>
      </c>
      <c r="AB6" s="4" t="s">
        <v>25</v>
      </c>
    </row>
    <row r="7" spans="1:28" ht="60.75" hidden="1" thickTop="1" x14ac:dyDescent="0.25">
      <c r="A7" s="10" t="s">
        <v>26</v>
      </c>
      <c r="B7" s="11" t="s">
        <v>27</v>
      </c>
      <c r="C7" s="11" t="s">
        <v>28</v>
      </c>
      <c r="D7" s="11" t="s">
        <v>29</v>
      </c>
      <c r="E7" s="11" t="s">
        <v>30</v>
      </c>
      <c r="F7" s="12">
        <v>191</v>
      </c>
      <c r="G7" s="11">
        <v>59</v>
      </c>
      <c r="H7" s="13" t="s">
        <v>31</v>
      </c>
      <c r="I7" s="12">
        <v>31227</v>
      </c>
      <c r="J7" s="14" t="s">
        <v>31</v>
      </c>
      <c r="K7" s="11" t="s">
        <v>32</v>
      </c>
      <c r="L7" s="11">
        <v>75</v>
      </c>
      <c r="M7" s="11" t="s">
        <v>33</v>
      </c>
      <c r="N7" s="15">
        <v>475206</v>
      </c>
      <c r="O7" s="15">
        <v>568346</v>
      </c>
      <c r="P7" s="11" t="s">
        <v>34</v>
      </c>
      <c r="Q7" s="15">
        <f>O7/F7</f>
        <v>2975.633507853403</v>
      </c>
      <c r="R7" s="11" t="s">
        <v>35</v>
      </c>
      <c r="S7" s="15">
        <f>O7/G7</f>
        <v>9632.983050847457</v>
      </c>
      <c r="T7" s="11" t="s">
        <v>36</v>
      </c>
      <c r="U7" s="16" t="e">
        <f>O7/J7</f>
        <v>#VALUE!</v>
      </c>
      <c r="V7" s="11" t="s">
        <v>37</v>
      </c>
      <c r="W7" s="11" t="s">
        <v>38</v>
      </c>
      <c r="X7" s="11">
        <v>8</v>
      </c>
      <c r="Y7" s="11" t="s">
        <v>39</v>
      </c>
      <c r="Z7" s="17" t="s">
        <v>40</v>
      </c>
      <c r="AA7" s="18" t="s">
        <v>41</v>
      </c>
      <c r="AB7" s="19" t="s">
        <v>42</v>
      </c>
    </row>
    <row r="8" spans="1:28" ht="60.75" hidden="1" thickTop="1" x14ac:dyDescent="0.25">
      <c r="A8" s="10" t="s">
        <v>43</v>
      </c>
      <c r="B8" s="11" t="s">
        <v>27</v>
      </c>
      <c r="C8" s="11" t="s">
        <v>28</v>
      </c>
      <c r="D8" s="11" t="s">
        <v>29</v>
      </c>
      <c r="E8" s="11" t="s">
        <v>44</v>
      </c>
      <c r="F8" s="12">
        <v>120</v>
      </c>
      <c r="G8" s="11">
        <v>52</v>
      </c>
      <c r="H8" s="13" t="s">
        <v>31</v>
      </c>
      <c r="I8" s="12">
        <v>31227</v>
      </c>
      <c r="J8" s="14" t="s">
        <v>31</v>
      </c>
      <c r="K8" s="11" t="s">
        <v>32</v>
      </c>
      <c r="L8" s="11">
        <v>75</v>
      </c>
      <c r="M8" s="11" t="s">
        <v>33</v>
      </c>
      <c r="N8" s="15">
        <v>242840</v>
      </c>
      <c r="O8" s="15">
        <v>256196</v>
      </c>
      <c r="P8" s="11" t="s">
        <v>45</v>
      </c>
      <c r="Q8" s="15">
        <f>O8/F8</f>
        <v>2134.9666666666667</v>
      </c>
      <c r="R8" s="11" t="s">
        <v>35</v>
      </c>
      <c r="S8" s="15">
        <f>O8/G8</f>
        <v>4926.8461538461543</v>
      </c>
      <c r="T8" s="11" t="s">
        <v>36</v>
      </c>
      <c r="U8" s="16" t="e">
        <f t="shared" ref="U8:U17" si="0">O8/J8</f>
        <v>#VALUE!</v>
      </c>
      <c r="V8" s="11" t="s">
        <v>37</v>
      </c>
      <c r="W8" s="11" t="s">
        <v>38</v>
      </c>
      <c r="X8" s="11">
        <v>8</v>
      </c>
      <c r="Y8" s="11" t="s">
        <v>39</v>
      </c>
      <c r="Z8" s="17" t="s">
        <v>40</v>
      </c>
      <c r="AA8" s="18" t="s">
        <v>41</v>
      </c>
      <c r="AB8" s="19" t="s">
        <v>46</v>
      </c>
    </row>
    <row r="9" spans="1:28" ht="60.75" hidden="1" thickTop="1" x14ac:dyDescent="0.25">
      <c r="A9" s="20" t="s">
        <v>47</v>
      </c>
      <c r="B9" s="11" t="s">
        <v>27</v>
      </c>
      <c r="C9" s="11" t="s">
        <v>28</v>
      </c>
      <c r="D9" s="11" t="s">
        <v>29</v>
      </c>
      <c r="E9" s="11" t="s">
        <v>44</v>
      </c>
      <c r="F9" s="12">
        <v>66</v>
      </c>
      <c r="G9" s="11">
        <v>9</v>
      </c>
      <c r="H9" s="13" t="s">
        <v>31</v>
      </c>
      <c r="I9" s="12">
        <v>31227</v>
      </c>
      <c r="J9" s="14" t="s">
        <v>31</v>
      </c>
      <c r="K9" s="11" t="s">
        <v>32</v>
      </c>
      <c r="L9" s="11">
        <v>75</v>
      </c>
      <c r="M9" s="11" t="s">
        <v>33</v>
      </c>
      <c r="N9" s="15">
        <v>168210</v>
      </c>
      <c r="O9" s="15">
        <v>177462</v>
      </c>
      <c r="P9" s="11" t="s">
        <v>48</v>
      </c>
      <c r="Q9" s="15">
        <f>O9/F9</f>
        <v>2688.818181818182</v>
      </c>
      <c r="R9" s="11" t="s">
        <v>35</v>
      </c>
      <c r="S9" s="15">
        <f>N9/G9</f>
        <v>18690</v>
      </c>
      <c r="T9" s="11" t="s">
        <v>36</v>
      </c>
      <c r="U9" s="16" t="e">
        <f t="shared" si="0"/>
        <v>#VALUE!</v>
      </c>
      <c r="V9" s="11" t="s">
        <v>37</v>
      </c>
      <c r="W9" s="11" t="s">
        <v>38</v>
      </c>
      <c r="X9" s="11">
        <v>8</v>
      </c>
      <c r="Y9" s="11" t="s">
        <v>39</v>
      </c>
      <c r="Z9" s="17" t="s">
        <v>40</v>
      </c>
      <c r="AA9" s="18" t="s">
        <v>41</v>
      </c>
      <c r="AB9" s="19" t="s">
        <v>49</v>
      </c>
    </row>
    <row r="10" spans="1:28" ht="26.25" hidden="1" customHeight="1" thickTop="1" x14ac:dyDescent="0.25">
      <c r="A10" s="21" t="s">
        <v>50</v>
      </c>
      <c r="B10" s="11" t="s">
        <v>51</v>
      </c>
      <c r="C10" s="11" t="s">
        <v>52</v>
      </c>
      <c r="D10" s="11" t="s">
        <v>53</v>
      </c>
      <c r="E10" s="11" t="s">
        <v>54</v>
      </c>
      <c r="F10" s="22" t="s">
        <v>31</v>
      </c>
      <c r="G10" s="23" t="s">
        <v>31</v>
      </c>
      <c r="H10" s="24">
        <v>130</v>
      </c>
      <c r="I10" s="25" t="s">
        <v>31</v>
      </c>
      <c r="J10" s="14" t="s">
        <v>31</v>
      </c>
      <c r="K10" s="11" t="s">
        <v>55</v>
      </c>
      <c r="L10" s="11">
        <v>80</v>
      </c>
      <c r="M10" s="11" t="s">
        <v>56</v>
      </c>
      <c r="N10" s="15">
        <v>15765</v>
      </c>
      <c r="O10" s="15">
        <v>18855</v>
      </c>
      <c r="P10" s="11" t="s">
        <v>57</v>
      </c>
      <c r="Q10" s="15">
        <f>O10</f>
        <v>18855</v>
      </c>
      <c r="R10" s="11" t="s">
        <v>58</v>
      </c>
      <c r="S10" s="15" t="s">
        <v>31</v>
      </c>
      <c r="T10" s="11" t="s">
        <v>31</v>
      </c>
      <c r="U10" s="16" t="e">
        <f t="shared" si="0"/>
        <v>#VALUE!</v>
      </c>
      <c r="V10" s="11" t="s">
        <v>37</v>
      </c>
      <c r="W10" s="11" t="s">
        <v>59</v>
      </c>
      <c r="X10" s="11" t="s">
        <v>31</v>
      </c>
      <c r="Y10" s="11" t="s">
        <v>31</v>
      </c>
      <c r="Z10" s="17" t="s">
        <v>31</v>
      </c>
      <c r="AA10" s="18" t="s">
        <v>41</v>
      </c>
      <c r="AB10" s="19" t="s">
        <v>60</v>
      </c>
    </row>
    <row r="11" spans="1:28" ht="63.75" hidden="1" customHeight="1" x14ac:dyDescent="0.25">
      <c r="A11" s="26" t="s">
        <v>61</v>
      </c>
      <c r="B11" s="11" t="s">
        <v>62</v>
      </c>
      <c r="C11" s="11" t="s">
        <v>63</v>
      </c>
      <c r="D11" s="11" t="s">
        <v>53</v>
      </c>
      <c r="E11" s="11" t="s">
        <v>64</v>
      </c>
      <c r="F11" s="12">
        <v>85</v>
      </c>
      <c r="G11" s="14" t="s">
        <v>31</v>
      </c>
      <c r="H11" s="13" t="s">
        <v>31</v>
      </c>
      <c r="I11" s="25" t="s">
        <v>31</v>
      </c>
      <c r="J11" s="14" t="s">
        <v>31</v>
      </c>
      <c r="K11" s="11" t="s">
        <v>65</v>
      </c>
      <c r="L11" s="11">
        <v>80</v>
      </c>
      <c r="M11" s="11" t="s">
        <v>66</v>
      </c>
      <c r="N11" s="15">
        <v>79245</v>
      </c>
      <c r="O11" s="15">
        <v>94777</v>
      </c>
      <c r="P11" s="11">
        <v>40</v>
      </c>
      <c r="Q11" s="15">
        <f>O11/F11</f>
        <v>1115.0235294117647</v>
      </c>
      <c r="R11" s="11" t="s">
        <v>35</v>
      </c>
      <c r="S11" s="15">
        <f>O11/P11</f>
        <v>2369.4250000000002</v>
      </c>
      <c r="T11" s="11" t="s">
        <v>36</v>
      </c>
      <c r="U11" s="16" t="e">
        <f t="shared" si="0"/>
        <v>#VALUE!</v>
      </c>
      <c r="V11" s="11" t="s">
        <v>37</v>
      </c>
      <c r="W11" s="11" t="s">
        <v>59</v>
      </c>
      <c r="X11" s="11" t="s">
        <v>31</v>
      </c>
      <c r="Y11" s="11" t="s">
        <v>31</v>
      </c>
      <c r="Z11" s="17" t="s">
        <v>31</v>
      </c>
      <c r="AA11" s="18" t="s">
        <v>41</v>
      </c>
      <c r="AB11" s="27" t="s">
        <v>31</v>
      </c>
    </row>
    <row r="12" spans="1:28" ht="105.75" hidden="1" customHeight="1" x14ac:dyDescent="0.25">
      <c r="A12" s="10" t="s">
        <v>67</v>
      </c>
      <c r="B12" s="11" t="s">
        <v>51</v>
      </c>
      <c r="C12" s="11" t="s">
        <v>68</v>
      </c>
      <c r="D12" s="11" t="s">
        <v>53</v>
      </c>
      <c r="E12" s="11" t="s">
        <v>64</v>
      </c>
      <c r="F12" s="22" t="s">
        <v>31</v>
      </c>
      <c r="G12" s="23" t="s">
        <v>31</v>
      </c>
      <c r="H12" s="28" t="s">
        <v>31</v>
      </c>
      <c r="I12" s="25" t="s">
        <v>31</v>
      </c>
      <c r="J12" s="14" t="s">
        <v>31</v>
      </c>
      <c r="K12" s="11" t="s">
        <v>69</v>
      </c>
      <c r="L12" s="11">
        <v>80</v>
      </c>
      <c r="M12" s="11" t="s">
        <v>70</v>
      </c>
      <c r="N12" s="15">
        <v>16270</v>
      </c>
      <c r="O12" s="15">
        <v>17409</v>
      </c>
      <c r="P12" s="11" t="s">
        <v>71</v>
      </c>
      <c r="Q12" s="15">
        <f>O12</f>
        <v>17409</v>
      </c>
      <c r="R12" s="11" t="s">
        <v>36</v>
      </c>
      <c r="S12" s="15" t="s">
        <v>31</v>
      </c>
      <c r="T12" s="11" t="s">
        <v>31</v>
      </c>
      <c r="U12" s="16" t="e">
        <f t="shared" si="0"/>
        <v>#VALUE!</v>
      </c>
      <c r="V12" s="11" t="s">
        <v>37</v>
      </c>
      <c r="W12" s="11" t="s">
        <v>59</v>
      </c>
      <c r="X12" s="11" t="s">
        <v>31</v>
      </c>
      <c r="Y12" s="11" t="s">
        <v>31</v>
      </c>
      <c r="Z12" s="17" t="s">
        <v>31</v>
      </c>
      <c r="AA12" s="18" t="s">
        <v>41</v>
      </c>
      <c r="AB12" s="27" t="s">
        <v>31</v>
      </c>
    </row>
    <row r="13" spans="1:28" ht="105" hidden="1" customHeight="1" x14ac:dyDescent="0.25">
      <c r="A13" s="10" t="s">
        <v>72</v>
      </c>
      <c r="B13" s="11" t="s">
        <v>51</v>
      </c>
      <c r="C13" s="11" t="s">
        <v>52</v>
      </c>
      <c r="D13" s="11" t="s">
        <v>53</v>
      </c>
      <c r="E13" s="11" t="s">
        <v>64</v>
      </c>
      <c r="F13" s="22" t="s">
        <v>31</v>
      </c>
      <c r="G13" s="23" t="s">
        <v>31</v>
      </c>
      <c r="H13" s="24">
        <v>130</v>
      </c>
      <c r="I13" s="25" t="s">
        <v>31</v>
      </c>
      <c r="J13" s="14" t="s">
        <v>31</v>
      </c>
      <c r="K13" s="11" t="s">
        <v>55</v>
      </c>
      <c r="L13" s="11">
        <v>80</v>
      </c>
      <c r="M13" s="11" t="s">
        <v>56</v>
      </c>
      <c r="N13" s="15">
        <v>15765</v>
      </c>
      <c r="O13" s="15">
        <v>18855</v>
      </c>
      <c r="P13" s="11" t="s">
        <v>71</v>
      </c>
      <c r="Q13" s="15">
        <f>O13</f>
        <v>18855</v>
      </c>
      <c r="R13" s="11" t="s">
        <v>36</v>
      </c>
      <c r="S13" s="15" t="s">
        <v>31</v>
      </c>
      <c r="T13" s="11" t="s">
        <v>31</v>
      </c>
      <c r="U13" s="16" t="e">
        <f t="shared" si="0"/>
        <v>#VALUE!</v>
      </c>
      <c r="V13" s="11" t="s">
        <v>37</v>
      </c>
      <c r="W13" s="11" t="s">
        <v>59</v>
      </c>
      <c r="X13" s="11" t="s">
        <v>31</v>
      </c>
      <c r="Y13" s="11" t="s">
        <v>31</v>
      </c>
      <c r="Z13" s="17" t="s">
        <v>31</v>
      </c>
      <c r="AA13" s="18" t="s">
        <v>41</v>
      </c>
      <c r="AB13" s="27" t="s">
        <v>31</v>
      </c>
    </row>
    <row r="14" spans="1:28" ht="105" hidden="1" customHeight="1" x14ac:dyDescent="0.25">
      <c r="A14" s="29" t="s">
        <v>31</v>
      </c>
      <c r="B14" s="11" t="s">
        <v>51</v>
      </c>
      <c r="C14" s="11" t="s">
        <v>73</v>
      </c>
      <c r="D14" s="11" t="s">
        <v>53</v>
      </c>
      <c r="E14" s="11" t="s">
        <v>64</v>
      </c>
      <c r="F14" s="22" t="s">
        <v>31</v>
      </c>
      <c r="G14" s="23" t="s">
        <v>31</v>
      </c>
      <c r="H14" s="28" t="s">
        <v>31</v>
      </c>
      <c r="I14" s="25" t="s">
        <v>31</v>
      </c>
      <c r="J14" s="14" t="s">
        <v>31</v>
      </c>
      <c r="K14" s="11" t="s">
        <v>69</v>
      </c>
      <c r="L14" s="11">
        <v>80</v>
      </c>
      <c r="M14" s="11" t="s">
        <v>74</v>
      </c>
      <c r="N14" s="15">
        <v>29828</v>
      </c>
      <c r="O14" s="15">
        <v>31916</v>
      </c>
      <c r="P14" s="11" t="s">
        <v>71</v>
      </c>
      <c r="Q14" s="15">
        <f>O14</f>
        <v>31916</v>
      </c>
      <c r="R14" s="11" t="s">
        <v>36</v>
      </c>
      <c r="S14" s="15" t="s">
        <v>31</v>
      </c>
      <c r="T14" s="11" t="s">
        <v>31</v>
      </c>
      <c r="U14" s="16" t="e">
        <f t="shared" si="0"/>
        <v>#VALUE!</v>
      </c>
      <c r="V14" s="11" t="s">
        <v>37</v>
      </c>
      <c r="W14" s="11" t="s">
        <v>59</v>
      </c>
      <c r="X14" s="11" t="s">
        <v>31</v>
      </c>
      <c r="Y14" s="11" t="s">
        <v>31</v>
      </c>
      <c r="Z14" s="17" t="s">
        <v>31</v>
      </c>
      <c r="AA14" s="18" t="s">
        <v>41</v>
      </c>
      <c r="AB14" s="27" t="s">
        <v>31</v>
      </c>
    </row>
    <row r="15" spans="1:28" ht="105" hidden="1" customHeight="1" x14ac:dyDescent="0.25">
      <c r="A15" s="10" t="s">
        <v>75</v>
      </c>
      <c r="B15" s="11" t="s">
        <v>76</v>
      </c>
      <c r="C15" s="11" t="s">
        <v>77</v>
      </c>
      <c r="D15" s="11" t="s">
        <v>29</v>
      </c>
      <c r="E15" s="11" t="s">
        <v>78</v>
      </c>
      <c r="F15" s="12">
        <v>378</v>
      </c>
      <c r="G15" s="23" t="s">
        <v>31</v>
      </c>
      <c r="H15" s="13" t="s">
        <v>31</v>
      </c>
      <c r="I15" s="12">
        <v>4356</v>
      </c>
      <c r="J15" s="14" t="s">
        <v>31</v>
      </c>
      <c r="K15" s="11" t="s">
        <v>32</v>
      </c>
      <c r="L15" s="11">
        <v>75</v>
      </c>
      <c r="M15" s="11" t="s">
        <v>79</v>
      </c>
      <c r="N15" s="15">
        <v>119242.7</v>
      </c>
      <c r="O15" s="15">
        <v>142613.66</v>
      </c>
      <c r="P15" s="11">
        <v>378</v>
      </c>
      <c r="Q15" s="15">
        <f>O15/F15</f>
        <v>377.28481481481481</v>
      </c>
      <c r="R15" s="11" t="s">
        <v>35</v>
      </c>
      <c r="S15" s="15">
        <f>O15/I15</f>
        <v>32.739591368227735</v>
      </c>
      <c r="T15" s="11" t="s">
        <v>80</v>
      </c>
      <c r="U15" s="16" t="e">
        <f t="shared" si="0"/>
        <v>#VALUE!</v>
      </c>
      <c r="V15" s="11" t="s">
        <v>37</v>
      </c>
      <c r="W15" s="11" t="s">
        <v>38</v>
      </c>
      <c r="X15" s="11">
        <v>7</v>
      </c>
      <c r="Y15" s="11" t="s">
        <v>81</v>
      </c>
      <c r="Z15" s="17" t="s">
        <v>40</v>
      </c>
      <c r="AA15" s="18" t="s">
        <v>41</v>
      </c>
      <c r="AB15" s="27" t="s">
        <v>31</v>
      </c>
    </row>
    <row r="16" spans="1:28" ht="90" hidden="1" customHeight="1" x14ac:dyDescent="0.25">
      <c r="A16" s="10" t="s">
        <v>82</v>
      </c>
      <c r="B16" s="11" t="s">
        <v>83</v>
      </c>
      <c r="C16" s="11" t="s">
        <v>84</v>
      </c>
      <c r="D16" s="11" t="s">
        <v>29</v>
      </c>
      <c r="E16" s="11" t="s">
        <v>85</v>
      </c>
      <c r="F16" s="25" t="s">
        <v>31</v>
      </c>
      <c r="G16" s="14" t="s">
        <v>31</v>
      </c>
      <c r="H16" s="13" t="s">
        <v>31</v>
      </c>
      <c r="I16" s="12">
        <v>4356</v>
      </c>
      <c r="J16" s="14" t="s">
        <v>31</v>
      </c>
      <c r="K16" s="11" t="s">
        <v>32</v>
      </c>
      <c r="L16" s="11">
        <v>75</v>
      </c>
      <c r="M16" s="11" t="s">
        <v>79</v>
      </c>
      <c r="N16" s="15">
        <v>20654</v>
      </c>
      <c r="O16" s="15">
        <v>24703</v>
      </c>
      <c r="P16" s="11">
        <v>67</v>
      </c>
      <c r="Q16" s="16">
        <f>O16/P16</f>
        <v>368.70149253731341</v>
      </c>
      <c r="R16" s="11" t="s">
        <v>36</v>
      </c>
      <c r="S16" s="15">
        <f>O16/I16</f>
        <v>5.671028466483012</v>
      </c>
      <c r="T16" s="11" t="s">
        <v>80</v>
      </c>
      <c r="U16" s="16" t="e">
        <f t="shared" si="0"/>
        <v>#VALUE!</v>
      </c>
      <c r="V16" s="11" t="s">
        <v>37</v>
      </c>
      <c r="W16" s="11" t="s">
        <v>38</v>
      </c>
      <c r="X16" s="11">
        <v>7</v>
      </c>
      <c r="Y16" s="11" t="s">
        <v>81</v>
      </c>
      <c r="Z16" s="17" t="s">
        <v>40</v>
      </c>
      <c r="AA16" s="18" t="s">
        <v>41</v>
      </c>
      <c r="AB16" s="27" t="s">
        <v>31</v>
      </c>
    </row>
    <row r="17" spans="1:28" ht="135" hidden="1" customHeight="1" x14ac:dyDescent="0.25">
      <c r="A17" s="10" t="s">
        <v>86</v>
      </c>
      <c r="B17" s="11" t="s">
        <v>51</v>
      </c>
      <c r="C17" s="11" t="s">
        <v>87</v>
      </c>
      <c r="D17" s="11" t="s">
        <v>53</v>
      </c>
      <c r="E17" s="11" t="s">
        <v>88</v>
      </c>
      <c r="F17" s="22" t="s">
        <v>31</v>
      </c>
      <c r="G17" s="14" t="s">
        <v>31</v>
      </c>
      <c r="H17" s="24" t="s">
        <v>89</v>
      </c>
      <c r="I17" s="25" t="s">
        <v>31</v>
      </c>
      <c r="J17" s="14" t="s">
        <v>31</v>
      </c>
      <c r="K17" s="11" t="s">
        <v>90</v>
      </c>
      <c r="L17" s="11">
        <v>91</v>
      </c>
      <c r="M17" s="11" t="s">
        <v>91</v>
      </c>
      <c r="N17" s="15">
        <v>134372</v>
      </c>
      <c r="O17" s="15">
        <v>147578</v>
      </c>
      <c r="P17" s="11">
        <v>2</v>
      </c>
      <c r="Q17" s="15">
        <f>O17/P17</f>
        <v>73789</v>
      </c>
      <c r="R17" s="11" t="s">
        <v>36</v>
      </c>
      <c r="S17" s="15" t="s">
        <v>31</v>
      </c>
      <c r="T17" s="11" t="s">
        <v>31</v>
      </c>
      <c r="U17" s="16" t="e">
        <f t="shared" si="0"/>
        <v>#VALUE!</v>
      </c>
      <c r="V17" s="11" t="s">
        <v>37</v>
      </c>
      <c r="W17" s="11" t="s">
        <v>92</v>
      </c>
      <c r="X17" s="11" t="s">
        <v>31</v>
      </c>
      <c r="Y17" s="11" t="s">
        <v>31</v>
      </c>
      <c r="Z17" s="17" t="s">
        <v>31</v>
      </c>
      <c r="AA17" s="18" t="s">
        <v>41</v>
      </c>
      <c r="AB17" s="27" t="s">
        <v>31</v>
      </c>
    </row>
    <row r="18" spans="1:28" ht="105" hidden="1" customHeight="1" x14ac:dyDescent="0.25">
      <c r="A18" s="30" t="s">
        <v>93</v>
      </c>
      <c r="B18" s="31" t="s">
        <v>51</v>
      </c>
      <c r="C18" s="31" t="s">
        <v>94</v>
      </c>
      <c r="D18" s="31" t="s">
        <v>53</v>
      </c>
      <c r="E18" s="31" t="s">
        <v>95</v>
      </c>
      <c r="F18" s="32" t="s">
        <v>31</v>
      </c>
      <c r="G18" s="31" t="s">
        <v>31</v>
      </c>
      <c r="H18" s="31">
        <v>302</v>
      </c>
      <c r="I18" s="31" t="s">
        <v>31</v>
      </c>
      <c r="J18" s="31" t="s">
        <v>31</v>
      </c>
      <c r="K18" s="31" t="s">
        <v>90</v>
      </c>
      <c r="L18" s="31">
        <v>91</v>
      </c>
      <c r="M18" s="31" t="s">
        <v>91</v>
      </c>
      <c r="N18" s="33">
        <v>185884</v>
      </c>
      <c r="O18" s="33">
        <v>202762</v>
      </c>
      <c r="P18" s="31" t="s">
        <v>96</v>
      </c>
      <c r="Q18" s="31" t="s">
        <v>97</v>
      </c>
      <c r="R18" s="31" t="s">
        <v>36</v>
      </c>
      <c r="S18" s="31" t="s">
        <v>31</v>
      </c>
      <c r="T18" s="31" t="s">
        <v>31</v>
      </c>
      <c r="U18" s="31" t="e">
        <v>#DIV/0!</v>
      </c>
      <c r="V18" s="31" t="s">
        <v>37</v>
      </c>
      <c r="W18" s="31" t="s">
        <v>98</v>
      </c>
      <c r="X18" s="34" t="s">
        <v>31</v>
      </c>
      <c r="Y18" s="34" t="s">
        <v>31</v>
      </c>
      <c r="Z18" s="35" t="s">
        <v>31</v>
      </c>
      <c r="AA18" s="18" t="s">
        <v>41</v>
      </c>
      <c r="AB18" s="36" t="s">
        <v>31</v>
      </c>
    </row>
    <row r="19" spans="1:28" ht="120" hidden="1" customHeight="1" x14ac:dyDescent="0.25">
      <c r="A19" s="10" t="s">
        <v>99</v>
      </c>
      <c r="B19" s="11" t="s">
        <v>51</v>
      </c>
      <c r="C19" s="11" t="s">
        <v>100</v>
      </c>
      <c r="D19" s="11" t="s">
        <v>53</v>
      </c>
      <c r="E19" s="11" t="s">
        <v>101</v>
      </c>
      <c r="F19" s="23" t="s">
        <v>31</v>
      </c>
      <c r="G19" s="11" t="s">
        <v>31</v>
      </c>
      <c r="H19" s="11">
        <v>302</v>
      </c>
      <c r="I19" s="11" t="s">
        <v>31</v>
      </c>
      <c r="J19" s="11" t="s">
        <v>31</v>
      </c>
      <c r="K19" s="11" t="s">
        <v>90</v>
      </c>
      <c r="L19" s="11">
        <v>91</v>
      </c>
      <c r="M19" s="11" t="s">
        <v>91</v>
      </c>
      <c r="N19" s="15">
        <v>165037</v>
      </c>
      <c r="O19" s="15">
        <v>179740</v>
      </c>
      <c r="P19" s="11" t="s">
        <v>96</v>
      </c>
      <c r="Q19" s="11" t="s">
        <v>102</v>
      </c>
      <c r="R19" s="11" t="s">
        <v>36</v>
      </c>
      <c r="S19" s="11" t="s">
        <v>31</v>
      </c>
      <c r="T19" s="11" t="s">
        <v>31</v>
      </c>
      <c r="U19" s="11" t="e">
        <v>#DIV/0!</v>
      </c>
      <c r="V19" s="11" t="s">
        <v>37</v>
      </c>
      <c r="W19" s="11" t="s">
        <v>98</v>
      </c>
      <c r="X19" s="14" t="s">
        <v>31</v>
      </c>
      <c r="Y19" s="14" t="s">
        <v>31</v>
      </c>
      <c r="Z19" s="17" t="s">
        <v>31</v>
      </c>
      <c r="AA19" s="18" t="s">
        <v>41</v>
      </c>
      <c r="AB19" s="27" t="s">
        <v>31</v>
      </c>
    </row>
    <row r="20" spans="1:28" ht="75" hidden="1" customHeight="1" x14ac:dyDescent="0.25">
      <c r="A20" s="10" t="s">
        <v>103</v>
      </c>
      <c r="B20" s="11" t="s">
        <v>104</v>
      </c>
      <c r="C20" s="11" t="s">
        <v>105</v>
      </c>
      <c r="D20" s="11" t="s">
        <v>53</v>
      </c>
      <c r="E20" s="11" t="s">
        <v>106</v>
      </c>
      <c r="F20" s="11" t="s">
        <v>31</v>
      </c>
      <c r="G20" s="23" t="s">
        <v>31</v>
      </c>
      <c r="H20" s="23" t="s">
        <v>31</v>
      </c>
      <c r="I20" s="11" t="s">
        <v>31</v>
      </c>
      <c r="J20" s="11">
        <v>95</v>
      </c>
      <c r="K20" s="11" t="s">
        <v>107</v>
      </c>
      <c r="L20" s="11">
        <v>93</v>
      </c>
      <c r="M20" s="11" t="s">
        <v>108</v>
      </c>
      <c r="N20" s="15" t="s">
        <v>31</v>
      </c>
      <c r="O20" s="15">
        <v>1200000</v>
      </c>
      <c r="P20" s="14" t="s">
        <v>31</v>
      </c>
      <c r="Q20" s="11" t="s">
        <v>31</v>
      </c>
      <c r="R20" s="11" t="s">
        <v>31</v>
      </c>
      <c r="S20" s="11" t="s">
        <v>31</v>
      </c>
      <c r="T20" s="11" t="s">
        <v>31</v>
      </c>
      <c r="U20" s="11">
        <v>12632</v>
      </c>
      <c r="V20" s="11" t="s">
        <v>37</v>
      </c>
      <c r="W20" s="11" t="s">
        <v>98</v>
      </c>
      <c r="X20" s="14" t="s">
        <v>31</v>
      </c>
      <c r="Y20" s="14" t="s">
        <v>31</v>
      </c>
      <c r="Z20" s="17" t="s">
        <v>31</v>
      </c>
      <c r="AA20" s="18" t="s">
        <v>41</v>
      </c>
      <c r="AB20" s="27" t="s">
        <v>109</v>
      </c>
    </row>
    <row r="21" spans="1:28" ht="75" hidden="1" x14ac:dyDescent="0.25">
      <c r="A21" s="10" t="s">
        <v>110</v>
      </c>
      <c r="B21" s="11" t="s">
        <v>76</v>
      </c>
      <c r="C21" s="11" t="s">
        <v>111</v>
      </c>
      <c r="D21" s="11" t="s">
        <v>53</v>
      </c>
      <c r="E21" s="11" t="s">
        <v>112</v>
      </c>
      <c r="F21" s="11" t="s">
        <v>113</v>
      </c>
      <c r="G21" s="23" t="s">
        <v>31</v>
      </c>
      <c r="H21" s="23" t="s">
        <v>31</v>
      </c>
      <c r="I21" s="11" t="s">
        <v>31</v>
      </c>
      <c r="J21" s="11">
        <v>55</v>
      </c>
      <c r="K21" s="11" t="s">
        <v>114</v>
      </c>
      <c r="L21" s="11">
        <v>93</v>
      </c>
      <c r="M21" s="11" t="s">
        <v>115</v>
      </c>
      <c r="N21" s="37" t="s">
        <v>31</v>
      </c>
      <c r="O21" s="37">
        <v>124800</v>
      </c>
      <c r="P21" s="14" t="s">
        <v>31</v>
      </c>
      <c r="Q21" s="11">
        <v>109</v>
      </c>
      <c r="R21" s="11" t="s">
        <v>35</v>
      </c>
      <c r="S21" s="11" t="s">
        <v>31</v>
      </c>
      <c r="T21" s="11" t="s">
        <v>31</v>
      </c>
      <c r="U21" s="11">
        <v>2269</v>
      </c>
      <c r="V21" s="11" t="s">
        <v>37</v>
      </c>
      <c r="W21" s="11" t="s">
        <v>98</v>
      </c>
      <c r="X21" s="14" t="s">
        <v>31</v>
      </c>
      <c r="Y21" s="14" t="s">
        <v>31</v>
      </c>
      <c r="Z21" s="17" t="s">
        <v>31</v>
      </c>
      <c r="AA21" s="18" t="s">
        <v>41</v>
      </c>
      <c r="AB21" s="27" t="s">
        <v>116</v>
      </c>
    </row>
    <row r="22" spans="1:28" ht="120" hidden="1" customHeight="1" x14ac:dyDescent="0.25">
      <c r="A22" s="10" t="s">
        <v>117</v>
      </c>
      <c r="B22" s="11" t="s">
        <v>76</v>
      </c>
      <c r="C22" s="11" t="s">
        <v>111</v>
      </c>
      <c r="D22" s="11" t="s">
        <v>53</v>
      </c>
      <c r="E22" s="11" t="s">
        <v>112</v>
      </c>
      <c r="F22" s="11">
        <v>508</v>
      </c>
      <c r="G22" s="23" t="s">
        <v>31</v>
      </c>
      <c r="H22" s="23" t="s">
        <v>31</v>
      </c>
      <c r="I22" s="11" t="s">
        <v>31</v>
      </c>
      <c r="J22" s="11">
        <v>24</v>
      </c>
      <c r="K22" s="11" t="s">
        <v>107</v>
      </c>
      <c r="L22" s="11">
        <v>93</v>
      </c>
      <c r="M22" s="11" t="s">
        <v>118</v>
      </c>
      <c r="N22" s="37" t="s">
        <v>31</v>
      </c>
      <c r="O22" s="37">
        <v>77863</v>
      </c>
      <c r="P22" s="14" t="s">
        <v>31</v>
      </c>
      <c r="Q22" s="11">
        <v>153</v>
      </c>
      <c r="R22" s="11" t="s">
        <v>35</v>
      </c>
      <c r="S22" s="11" t="s">
        <v>31</v>
      </c>
      <c r="T22" s="11" t="s">
        <v>31</v>
      </c>
      <c r="U22" s="11">
        <v>3244</v>
      </c>
      <c r="V22" s="11" t="s">
        <v>37</v>
      </c>
      <c r="W22" s="11" t="s">
        <v>98</v>
      </c>
      <c r="X22" s="14" t="s">
        <v>31</v>
      </c>
      <c r="Y22" s="14" t="s">
        <v>31</v>
      </c>
      <c r="Z22" s="17" t="s">
        <v>31</v>
      </c>
      <c r="AA22" s="18" t="s">
        <v>41</v>
      </c>
      <c r="AB22" s="27" t="s">
        <v>116</v>
      </c>
    </row>
    <row r="23" spans="1:28" ht="120" hidden="1" customHeight="1" x14ac:dyDescent="0.25">
      <c r="A23" s="10" t="s">
        <v>119</v>
      </c>
      <c r="B23" s="11" t="s">
        <v>76</v>
      </c>
      <c r="C23" s="11" t="s">
        <v>111</v>
      </c>
      <c r="D23" s="11" t="s">
        <v>53</v>
      </c>
      <c r="E23" s="11" t="s">
        <v>112</v>
      </c>
      <c r="F23" s="11">
        <v>319</v>
      </c>
      <c r="G23" s="23" t="s">
        <v>31</v>
      </c>
      <c r="H23" s="23" t="s">
        <v>31</v>
      </c>
      <c r="I23" s="11" t="s">
        <v>31</v>
      </c>
      <c r="J23" s="11">
        <v>23</v>
      </c>
      <c r="K23" s="11" t="s">
        <v>107</v>
      </c>
      <c r="L23" s="11">
        <v>93</v>
      </c>
      <c r="M23" s="11" t="s">
        <v>120</v>
      </c>
      <c r="N23" s="37" t="s">
        <v>31</v>
      </c>
      <c r="O23" s="37">
        <v>39570</v>
      </c>
      <c r="P23" s="14" t="s">
        <v>31</v>
      </c>
      <c r="Q23" s="38">
        <v>124</v>
      </c>
      <c r="R23" s="11" t="s">
        <v>35</v>
      </c>
      <c r="S23" s="11" t="s">
        <v>31</v>
      </c>
      <c r="T23" s="11" t="s">
        <v>31</v>
      </c>
      <c r="U23" s="11">
        <v>1720</v>
      </c>
      <c r="V23" s="11" t="s">
        <v>37</v>
      </c>
      <c r="W23" s="11" t="s">
        <v>98</v>
      </c>
      <c r="X23" s="14" t="s">
        <v>31</v>
      </c>
      <c r="Y23" s="14" t="s">
        <v>31</v>
      </c>
      <c r="Z23" s="17" t="s">
        <v>31</v>
      </c>
      <c r="AA23" s="18" t="s">
        <v>41</v>
      </c>
      <c r="AB23" s="27" t="s">
        <v>116</v>
      </c>
    </row>
    <row r="24" spans="1:28" ht="120" customHeight="1" thickTop="1" x14ac:dyDescent="0.25">
      <c r="A24" s="10" t="s">
        <v>121</v>
      </c>
      <c r="B24" s="11" t="s">
        <v>27</v>
      </c>
      <c r="C24" s="11" t="s">
        <v>122</v>
      </c>
      <c r="D24" s="11" t="s">
        <v>53</v>
      </c>
      <c r="E24" s="11" t="s">
        <v>112</v>
      </c>
      <c r="F24" s="11">
        <v>900</v>
      </c>
      <c r="G24" s="11">
        <v>395</v>
      </c>
      <c r="H24" s="23" t="s">
        <v>31</v>
      </c>
      <c r="I24" s="11" t="s">
        <v>31</v>
      </c>
      <c r="J24" s="11">
        <v>95</v>
      </c>
      <c r="K24" s="11" t="s">
        <v>107</v>
      </c>
      <c r="L24" s="11">
        <v>93</v>
      </c>
      <c r="M24" s="11" t="s">
        <v>123</v>
      </c>
      <c r="N24" s="15" t="s">
        <v>31</v>
      </c>
      <c r="O24" s="15">
        <v>500000</v>
      </c>
      <c r="P24" s="11" t="s">
        <v>124</v>
      </c>
      <c r="Q24" s="11" t="s">
        <v>125</v>
      </c>
      <c r="R24" s="11" t="s">
        <v>36</v>
      </c>
      <c r="S24" s="11">
        <v>556</v>
      </c>
      <c r="T24" s="11" t="s">
        <v>35</v>
      </c>
      <c r="U24" s="11">
        <v>5263</v>
      </c>
      <c r="V24" s="11" t="s">
        <v>37</v>
      </c>
      <c r="W24" s="11" t="s">
        <v>98</v>
      </c>
      <c r="X24" s="14" t="s">
        <v>31</v>
      </c>
      <c r="Y24" s="14" t="s">
        <v>31</v>
      </c>
      <c r="Z24" s="17" t="s">
        <v>31</v>
      </c>
      <c r="AA24" s="18" t="s">
        <v>41</v>
      </c>
      <c r="AB24" s="27" t="s">
        <v>126</v>
      </c>
    </row>
    <row r="25" spans="1:28" ht="120" hidden="1" customHeight="1" x14ac:dyDescent="0.25">
      <c r="A25" s="10" t="s">
        <v>127</v>
      </c>
      <c r="B25" s="11" t="s">
        <v>104</v>
      </c>
      <c r="C25" s="11" t="s">
        <v>128</v>
      </c>
      <c r="D25" s="11" t="s">
        <v>53</v>
      </c>
      <c r="E25" s="11" t="s">
        <v>106</v>
      </c>
      <c r="F25" s="11" t="s">
        <v>129</v>
      </c>
      <c r="G25" s="23" t="s">
        <v>31</v>
      </c>
      <c r="H25" s="23" t="s">
        <v>31</v>
      </c>
      <c r="I25" s="11" t="s">
        <v>31</v>
      </c>
      <c r="J25" s="11">
        <v>95</v>
      </c>
      <c r="K25" s="11" t="s">
        <v>107</v>
      </c>
      <c r="L25" s="11">
        <v>93</v>
      </c>
      <c r="M25" s="11" t="s">
        <v>123</v>
      </c>
      <c r="N25" s="15" t="s">
        <v>31</v>
      </c>
      <c r="O25" s="15">
        <v>700000</v>
      </c>
      <c r="P25" s="14" t="s">
        <v>31</v>
      </c>
      <c r="Q25" s="38">
        <v>194</v>
      </c>
      <c r="R25" s="11" t="s">
        <v>35</v>
      </c>
      <c r="S25" s="11" t="s">
        <v>31</v>
      </c>
      <c r="T25" s="11" t="s">
        <v>31</v>
      </c>
      <c r="U25" s="11">
        <v>7368</v>
      </c>
      <c r="V25" s="11" t="s">
        <v>37</v>
      </c>
      <c r="W25" s="11" t="s">
        <v>98</v>
      </c>
      <c r="X25" s="14" t="s">
        <v>31</v>
      </c>
      <c r="Y25" s="14" t="s">
        <v>31</v>
      </c>
      <c r="Z25" s="17" t="s">
        <v>31</v>
      </c>
      <c r="AA25" s="18" t="s">
        <v>41</v>
      </c>
      <c r="AB25" s="27" t="s">
        <v>126</v>
      </c>
    </row>
    <row r="26" spans="1:28" ht="60" hidden="1" x14ac:dyDescent="0.25">
      <c r="A26" s="10" t="s">
        <v>130</v>
      </c>
      <c r="B26" s="11" t="s">
        <v>76</v>
      </c>
      <c r="C26" s="11" t="s">
        <v>131</v>
      </c>
      <c r="D26" s="11" t="s">
        <v>53</v>
      </c>
      <c r="E26" s="11" t="s">
        <v>31</v>
      </c>
      <c r="F26" s="11">
        <v>340</v>
      </c>
      <c r="G26" s="23" t="s">
        <v>31</v>
      </c>
      <c r="H26" s="23" t="s">
        <v>31</v>
      </c>
      <c r="I26" s="11" t="s">
        <v>31</v>
      </c>
      <c r="J26" s="11" t="s">
        <v>31</v>
      </c>
      <c r="K26" s="11" t="s">
        <v>132</v>
      </c>
      <c r="L26" s="11">
        <v>27</v>
      </c>
      <c r="M26" s="11" t="s">
        <v>133</v>
      </c>
      <c r="N26" s="37" t="s">
        <v>31</v>
      </c>
      <c r="O26" s="37">
        <v>16786</v>
      </c>
      <c r="P26" s="14" t="s">
        <v>31</v>
      </c>
      <c r="Q26" s="38">
        <v>49</v>
      </c>
      <c r="R26" s="11" t="s">
        <v>35</v>
      </c>
      <c r="S26" s="11" t="s">
        <v>31</v>
      </c>
      <c r="T26" s="11" t="s">
        <v>31</v>
      </c>
      <c r="U26" s="11" t="e">
        <v>#DIV/0!</v>
      </c>
      <c r="V26" s="11" t="s">
        <v>37</v>
      </c>
      <c r="W26" s="11" t="s">
        <v>134</v>
      </c>
      <c r="X26" s="14" t="s">
        <v>31</v>
      </c>
      <c r="Y26" s="14" t="s">
        <v>31</v>
      </c>
      <c r="Z26" s="17" t="s">
        <v>31</v>
      </c>
      <c r="AA26" s="18" t="s">
        <v>41</v>
      </c>
      <c r="AB26" s="27" t="s">
        <v>31</v>
      </c>
    </row>
    <row r="27" spans="1:28" ht="60" hidden="1" x14ac:dyDescent="0.25">
      <c r="A27" s="10" t="s">
        <v>135</v>
      </c>
      <c r="B27" s="11" t="s">
        <v>51</v>
      </c>
      <c r="C27" s="11" t="s">
        <v>136</v>
      </c>
      <c r="D27" s="11" t="s">
        <v>53</v>
      </c>
      <c r="E27" s="14" t="s">
        <v>31</v>
      </c>
      <c r="F27" s="23" t="s">
        <v>31</v>
      </c>
      <c r="G27" s="11" t="s">
        <v>31</v>
      </c>
      <c r="H27" s="11" t="s">
        <v>31</v>
      </c>
      <c r="I27" s="11" t="s">
        <v>31</v>
      </c>
      <c r="J27" s="11">
        <v>16</v>
      </c>
      <c r="K27" s="11" t="s">
        <v>132</v>
      </c>
      <c r="L27" s="11">
        <v>27</v>
      </c>
      <c r="M27" s="11" t="s">
        <v>133</v>
      </c>
      <c r="N27" s="15" t="s">
        <v>31</v>
      </c>
      <c r="O27" s="15">
        <v>27493</v>
      </c>
      <c r="P27" s="14" t="s">
        <v>31</v>
      </c>
      <c r="Q27" s="11" t="s">
        <v>31</v>
      </c>
      <c r="R27" s="11" t="s">
        <v>31</v>
      </c>
      <c r="S27" s="11" t="s">
        <v>31</v>
      </c>
      <c r="T27" s="11" t="s">
        <v>31</v>
      </c>
      <c r="U27" s="11">
        <v>1718</v>
      </c>
      <c r="V27" s="11" t="s">
        <v>37</v>
      </c>
      <c r="W27" s="11" t="s">
        <v>134</v>
      </c>
      <c r="X27" s="14" t="s">
        <v>31</v>
      </c>
      <c r="Y27" s="14" t="s">
        <v>31</v>
      </c>
      <c r="Z27" s="17" t="s">
        <v>31</v>
      </c>
      <c r="AA27" s="18" t="s">
        <v>41</v>
      </c>
      <c r="AB27" s="27" t="s">
        <v>31</v>
      </c>
    </row>
    <row r="28" spans="1:28" ht="60" x14ac:dyDescent="0.25">
      <c r="A28" s="10" t="s">
        <v>137</v>
      </c>
      <c r="B28" s="11" t="s">
        <v>27</v>
      </c>
      <c r="C28" s="11" t="s">
        <v>138</v>
      </c>
      <c r="D28" s="11" t="s">
        <v>29</v>
      </c>
      <c r="E28" s="11" t="s">
        <v>139</v>
      </c>
      <c r="F28" s="11">
        <v>152</v>
      </c>
      <c r="G28" s="11">
        <v>40</v>
      </c>
      <c r="H28" s="23" t="s">
        <v>31</v>
      </c>
      <c r="I28" s="11" t="s">
        <v>31</v>
      </c>
      <c r="J28" s="11" t="s">
        <v>31</v>
      </c>
      <c r="K28" s="11" t="s">
        <v>140</v>
      </c>
      <c r="L28" s="11">
        <v>93</v>
      </c>
      <c r="M28" s="11" t="s">
        <v>141</v>
      </c>
      <c r="N28" s="15">
        <v>43909</v>
      </c>
      <c r="O28" s="15" t="s">
        <v>31</v>
      </c>
      <c r="P28" s="11" t="s">
        <v>142</v>
      </c>
      <c r="Q28" s="38">
        <v>290</v>
      </c>
      <c r="R28" s="11" t="s">
        <v>143</v>
      </c>
      <c r="S28" s="11" t="s">
        <v>144</v>
      </c>
      <c r="T28" s="11" t="s">
        <v>145</v>
      </c>
      <c r="U28" s="11" t="e">
        <v>#DIV/0!</v>
      </c>
      <c r="V28" s="11" t="s">
        <v>37</v>
      </c>
      <c r="W28" s="11" t="s">
        <v>98</v>
      </c>
      <c r="X28" s="14" t="s">
        <v>31</v>
      </c>
      <c r="Y28" s="14" t="s">
        <v>31</v>
      </c>
      <c r="Z28" s="17" t="s">
        <v>31</v>
      </c>
      <c r="AA28" s="18" t="s">
        <v>41</v>
      </c>
      <c r="AB28" s="27" t="s">
        <v>146</v>
      </c>
    </row>
    <row r="29" spans="1:28" ht="150" hidden="1" x14ac:dyDescent="0.25">
      <c r="A29" s="10" t="s">
        <v>147</v>
      </c>
      <c r="B29" s="11" t="s">
        <v>51</v>
      </c>
      <c r="C29" s="11" t="s">
        <v>148</v>
      </c>
      <c r="D29" s="11" t="s">
        <v>53</v>
      </c>
      <c r="E29" s="11" t="s">
        <v>54</v>
      </c>
      <c r="F29" s="11" t="s">
        <v>149</v>
      </c>
      <c r="G29" s="11" t="s">
        <v>31</v>
      </c>
      <c r="H29" s="11" t="s">
        <v>150</v>
      </c>
      <c r="I29" s="11" t="s">
        <v>31</v>
      </c>
      <c r="J29" s="11">
        <v>22</v>
      </c>
      <c r="K29" s="11" t="s">
        <v>151</v>
      </c>
      <c r="L29" s="11">
        <v>69</v>
      </c>
      <c r="M29" s="11" t="s">
        <v>152</v>
      </c>
      <c r="N29" s="15">
        <v>62140</v>
      </c>
      <c r="O29" s="15">
        <v>67805</v>
      </c>
      <c r="P29" s="11" t="s">
        <v>71</v>
      </c>
      <c r="Q29" s="38">
        <v>20</v>
      </c>
      <c r="R29" s="11" t="s">
        <v>35</v>
      </c>
      <c r="S29" s="11" t="s">
        <v>153</v>
      </c>
      <c r="T29" s="11" t="s">
        <v>36</v>
      </c>
      <c r="U29" s="11">
        <v>3082</v>
      </c>
      <c r="V29" s="11" t="s">
        <v>37</v>
      </c>
      <c r="W29" s="11" t="s">
        <v>154</v>
      </c>
      <c r="X29" s="14" t="s">
        <v>31</v>
      </c>
      <c r="Y29" s="14" t="s">
        <v>31</v>
      </c>
      <c r="Z29" s="17" t="s">
        <v>31</v>
      </c>
      <c r="AA29" s="39" t="s">
        <v>155</v>
      </c>
      <c r="AB29" s="27" t="s">
        <v>156</v>
      </c>
    </row>
    <row r="30" spans="1:28" ht="150" hidden="1" x14ac:dyDescent="0.25">
      <c r="A30" s="10" t="s">
        <v>157</v>
      </c>
      <c r="B30" s="11" t="s">
        <v>51</v>
      </c>
      <c r="C30" s="11" t="s">
        <v>148</v>
      </c>
      <c r="D30" s="11" t="s">
        <v>53</v>
      </c>
      <c r="E30" s="11" t="s">
        <v>158</v>
      </c>
      <c r="F30" s="11" t="s">
        <v>149</v>
      </c>
      <c r="G30" s="11" t="s">
        <v>31</v>
      </c>
      <c r="H30" s="11">
        <v>280</v>
      </c>
      <c r="I30" s="11" t="s">
        <v>31</v>
      </c>
      <c r="J30" s="11">
        <v>22</v>
      </c>
      <c r="K30" s="11" t="s">
        <v>151</v>
      </c>
      <c r="L30" s="11">
        <v>69</v>
      </c>
      <c r="M30" s="11" t="s">
        <v>152</v>
      </c>
      <c r="N30" s="15">
        <v>53483</v>
      </c>
      <c r="O30" s="15">
        <v>60172</v>
      </c>
      <c r="P30" s="11" t="s">
        <v>71</v>
      </c>
      <c r="Q30" s="38">
        <v>17</v>
      </c>
      <c r="R30" s="11" t="s">
        <v>35</v>
      </c>
      <c r="S30" s="11" t="s">
        <v>31</v>
      </c>
      <c r="T30" s="11" t="s">
        <v>31</v>
      </c>
      <c r="U30" s="11">
        <v>2735</v>
      </c>
      <c r="V30" s="11" t="s">
        <v>37</v>
      </c>
      <c r="W30" s="11" t="s">
        <v>154</v>
      </c>
      <c r="X30" s="14" t="s">
        <v>31</v>
      </c>
      <c r="Y30" s="14" t="s">
        <v>31</v>
      </c>
      <c r="Z30" s="17" t="s">
        <v>31</v>
      </c>
      <c r="AA30" s="39" t="s">
        <v>155</v>
      </c>
      <c r="AB30" s="27" t="s">
        <v>159</v>
      </c>
    </row>
    <row r="31" spans="1:28" ht="75" hidden="1" customHeight="1" x14ac:dyDescent="0.25">
      <c r="A31" s="10" t="s">
        <v>160</v>
      </c>
      <c r="B31" s="11" t="s">
        <v>51</v>
      </c>
      <c r="C31" s="11" t="s">
        <v>148</v>
      </c>
      <c r="D31" s="11" t="s">
        <v>53</v>
      </c>
      <c r="E31" s="11" t="s">
        <v>161</v>
      </c>
      <c r="F31" s="11" t="s">
        <v>149</v>
      </c>
      <c r="G31" s="11" t="s">
        <v>31</v>
      </c>
      <c r="H31" s="11">
        <v>279</v>
      </c>
      <c r="I31" s="11" t="s">
        <v>31</v>
      </c>
      <c r="J31" s="11">
        <v>22</v>
      </c>
      <c r="K31" s="11" t="s">
        <v>151</v>
      </c>
      <c r="L31" s="11">
        <v>69</v>
      </c>
      <c r="M31" s="11" t="s">
        <v>152</v>
      </c>
      <c r="N31" s="15">
        <v>49294</v>
      </c>
      <c r="O31" s="15">
        <v>55060</v>
      </c>
      <c r="P31" s="11" t="s">
        <v>71</v>
      </c>
      <c r="Q31" s="38">
        <v>16</v>
      </c>
      <c r="R31" s="11" t="s">
        <v>35</v>
      </c>
      <c r="S31" s="11" t="s">
        <v>31</v>
      </c>
      <c r="T31" s="11" t="s">
        <v>31</v>
      </c>
      <c r="U31" s="11">
        <v>2503</v>
      </c>
      <c r="V31" s="11" t="s">
        <v>37</v>
      </c>
      <c r="W31" s="11" t="s">
        <v>154</v>
      </c>
      <c r="X31" s="14" t="s">
        <v>31</v>
      </c>
      <c r="Y31" s="14" t="s">
        <v>31</v>
      </c>
      <c r="Z31" s="17" t="s">
        <v>31</v>
      </c>
      <c r="AA31" s="39" t="s">
        <v>155</v>
      </c>
      <c r="AB31" s="27" t="s">
        <v>162</v>
      </c>
    </row>
    <row r="32" spans="1:28" ht="90" hidden="1" customHeight="1" x14ac:dyDescent="0.25">
      <c r="A32" s="10" t="s">
        <v>163</v>
      </c>
      <c r="B32" s="11" t="s">
        <v>51</v>
      </c>
      <c r="C32" s="11" t="s">
        <v>164</v>
      </c>
      <c r="D32" s="11" t="s">
        <v>53</v>
      </c>
      <c r="E32" s="11" t="s">
        <v>54</v>
      </c>
      <c r="F32" s="11" t="s">
        <v>165</v>
      </c>
      <c r="G32" s="11" t="s">
        <v>31</v>
      </c>
      <c r="H32" s="11">
        <v>302</v>
      </c>
      <c r="I32" s="11" t="s">
        <v>31</v>
      </c>
      <c r="J32" s="11">
        <v>25</v>
      </c>
      <c r="K32" s="11" t="s">
        <v>166</v>
      </c>
      <c r="L32" s="11">
        <v>69</v>
      </c>
      <c r="M32" s="11" t="s">
        <v>167</v>
      </c>
      <c r="N32" s="15">
        <v>87718</v>
      </c>
      <c r="O32" s="15">
        <v>94481</v>
      </c>
      <c r="P32" s="11" t="s">
        <v>71</v>
      </c>
      <c r="Q32" s="38">
        <v>59</v>
      </c>
      <c r="R32" s="11" t="s">
        <v>35</v>
      </c>
      <c r="S32" s="11" t="s">
        <v>31</v>
      </c>
      <c r="T32" s="11" t="s">
        <v>31</v>
      </c>
      <c r="U32" s="11">
        <v>3779</v>
      </c>
      <c r="V32" s="11" t="s">
        <v>37</v>
      </c>
      <c r="W32" s="11" t="s">
        <v>154</v>
      </c>
      <c r="X32" s="14" t="s">
        <v>31</v>
      </c>
      <c r="Y32" s="14" t="s">
        <v>31</v>
      </c>
      <c r="Z32" s="17" t="s">
        <v>31</v>
      </c>
      <c r="AA32" s="39" t="s">
        <v>155</v>
      </c>
      <c r="AB32" s="27" t="s">
        <v>168</v>
      </c>
    </row>
    <row r="33" spans="1:28" ht="75" hidden="1" customHeight="1" x14ac:dyDescent="0.25">
      <c r="A33" s="10" t="s">
        <v>169</v>
      </c>
      <c r="B33" s="11" t="s">
        <v>51</v>
      </c>
      <c r="C33" s="11" t="s">
        <v>170</v>
      </c>
      <c r="D33" s="11" t="s">
        <v>53</v>
      </c>
      <c r="E33" s="14" t="s">
        <v>31</v>
      </c>
      <c r="F33" s="23" t="s">
        <v>31</v>
      </c>
      <c r="G33" s="11" t="s">
        <v>31</v>
      </c>
      <c r="H33" s="11">
        <v>140</v>
      </c>
      <c r="I33" s="11" t="s">
        <v>31</v>
      </c>
      <c r="J33" s="11" t="s">
        <v>31</v>
      </c>
      <c r="K33" s="11" t="s">
        <v>32</v>
      </c>
      <c r="L33" s="11">
        <v>75</v>
      </c>
      <c r="M33" s="11" t="s">
        <v>171</v>
      </c>
      <c r="N33" s="15">
        <v>108036</v>
      </c>
      <c r="O33" s="15">
        <v>117727</v>
      </c>
      <c r="P33" s="11" t="s">
        <v>96</v>
      </c>
      <c r="Q33" s="11" t="s">
        <v>31</v>
      </c>
      <c r="R33" s="11" t="s">
        <v>31</v>
      </c>
      <c r="S33" s="11" t="s">
        <v>31</v>
      </c>
      <c r="T33" s="11" t="s">
        <v>31</v>
      </c>
      <c r="U33" s="11" t="e">
        <v>#DIV/0!</v>
      </c>
      <c r="V33" s="11" t="s">
        <v>37</v>
      </c>
      <c r="W33" s="11" t="s">
        <v>32</v>
      </c>
      <c r="X33" s="14" t="s">
        <v>31</v>
      </c>
      <c r="Y33" s="14" t="s">
        <v>31</v>
      </c>
      <c r="Z33" s="17" t="s">
        <v>31</v>
      </c>
      <c r="AA33" s="18" t="s">
        <v>41</v>
      </c>
      <c r="AB33" s="27" t="s">
        <v>31</v>
      </c>
    </row>
    <row r="34" spans="1:28" ht="60" hidden="1" x14ac:dyDescent="0.25">
      <c r="A34" s="10" t="s">
        <v>172</v>
      </c>
      <c r="B34" s="11" t="s">
        <v>51</v>
      </c>
      <c r="C34" s="11" t="s">
        <v>173</v>
      </c>
      <c r="D34" s="11" t="s">
        <v>53</v>
      </c>
      <c r="E34" s="11" t="s">
        <v>106</v>
      </c>
      <c r="F34" s="23" t="s">
        <v>31</v>
      </c>
      <c r="G34" s="11" t="s">
        <v>31</v>
      </c>
      <c r="H34" s="11">
        <v>475</v>
      </c>
      <c r="I34" s="11" t="s">
        <v>31</v>
      </c>
      <c r="J34" s="11">
        <v>85</v>
      </c>
      <c r="K34" s="11" t="s">
        <v>174</v>
      </c>
      <c r="L34" s="11">
        <v>93</v>
      </c>
      <c r="M34" s="11" t="s">
        <v>31</v>
      </c>
      <c r="N34" s="15">
        <v>140590</v>
      </c>
      <c r="O34" s="15">
        <v>157000</v>
      </c>
      <c r="P34" s="11" t="s">
        <v>96</v>
      </c>
      <c r="Q34" s="11" t="s">
        <v>31</v>
      </c>
      <c r="R34" s="11" t="s">
        <v>31</v>
      </c>
      <c r="S34" s="11" t="s">
        <v>31</v>
      </c>
      <c r="T34" s="11" t="s">
        <v>31</v>
      </c>
      <c r="U34" s="11">
        <v>1847</v>
      </c>
      <c r="V34" s="11" t="s">
        <v>37</v>
      </c>
      <c r="W34" s="11" t="s">
        <v>98</v>
      </c>
      <c r="X34" s="14" t="s">
        <v>31</v>
      </c>
      <c r="Y34" s="14" t="s">
        <v>31</v>
      </c>
      <c r="Z34" s="17" t="s">
        <v>31</v>
      </c>
      <c r="AA34" s="18" t="s">
        <v>41</v>
      </c>
      <c r="AB34" s="27" t="s">
        <v>31</v>
      </c>
    </row>
    <row r="35" spans="1:28" ht="45" hidden="1" x14ac:dyDescent="0.25">
      <c r="A35" s="10" t="s">
        <v>175</v>
      </c>
      <c r="B35" s="11" t="s">
        <v>27</v>
      </c>
      <c r="C35" s="11" t="s">
        <v>176</v>
      </c>
      <c r="D35" s="11" t="s">
        <v>29</v>
      </c>
      <c r="E35" s="11" t="s">
        <v>177</v>
      </c>
      <c r="F35" s="11">
        <v>411</v>
      </c>
      <c r="G35" s="11">
        <v>156</v>
      </c>
      <c r="H35" s="23" t="s">
        <v>31</v>
      </c>
      <c r="I35" s="11">
        <v>31227</v>
      </c>
      <c r="J35" s="11" t="s">
        <v>31</v>
      </c>
      <c r="K35" s="11" t="s">
        <v>32</v>
      </c>
      <c r="L35" s="11">
        <v>75</v>
      </c>
      <c r="M35" s="11" t="s">
        <v>33</v>
      </c>
      <c r="N35" s="15">
        <v>408907</v>
      </c>
      <c r="O35" s="15">
        <v>437531</v>
      </c>
      <c r="P35" s="11">
        <v>156</v>
      </c>
      <c r="Q35" s="11" t="s">
        <v>178</v>
      </c>
      <c r="R35" s="11" t="s">
        <v>35</v>
      </c>
      <c r="S35" s="11" t="s">
        <v>31</v>
      </c>
      <c r="T35" s="11" t="s">
        <v>31</v>
      </c>
      <c r="U35" s="11" t="e">
        <v>#DIV/0!</v>
      </c>
      <c r="V35" s="11" t="s">
        <v>37</v>
      </c>
      <c r="W35" s="11" t="s">
        <v>32</v>
      </c>
      <c r="X35" s="14" t="s">
        <v>31</v>
      </c>
      <c r="Y35" s="14" t="s">
        <v>31</v>
      </c>
      <c r="Z35" s="17" t="s">
        <v>31</v>
      </c>
      <c r="AA35" s="18" t="s">
        <v>41</v>
      </c>
      <c r="AB35" s="19" t="s">
        <v>31</v>
      </c>
    </row>
    <row r="36" spans="1:28" ht="90" hidden="1" x14ac:dyDescent="0.25">
      <c r="A36" s="10" t="s">
        <v>179</v>
      </c>
      <c r="B36" s="11" t="s">
        <v>180</v>
      </c>
      <c r="C36" s="11" t="s">
        <v>181</v>
      </c>
      <c r="D36" s="11" t="s">
        <v>29</v>
      </c>
      <c r="E36" s="11" t="s">
        <v>182</v>
      </c>
      <c r="F36" s="11" t="s">
        <v>31</v>
      </c>
      <c r="G36" s="11" t="s">
        <v>31</v>
      </c>
      <c r="H36" s="23" t="s">
        <v>31</v>
      </c>
      <c r="I36" s="11">
        <v>31227</v>
      </c>
      <c r="J36" s="23" t="s">
        <v>31</v>
      </c>
      <c r="K36" s="11" t="s">
        <v>32</v>
      </c>
      <c r="L36" s="11">
        <v>75</v>
      </c>
      <c r="M36" s="11" t="s">
        <v>33</v>
      </c>
      <c r="N36" s="15">
        <v>192914</v>
      </c>
      <c r="O36" s="15" t="s">
        <v>31</v>
      </c>
      <c r="P36" s="11">
        <v>1</v>
      </c>
      <c r="Q36" s="11" t="s">
        <v>31</v>
      </c>
      <c r="R36" s="11" t="s">
        <v>31</v>
      </c>
      <c r="S36" s="11" t="s">
        <v>31</v>
      </c>
      <c r="T36" s="11" t="s">
        <v>31</v>
      </c>
      <c r="U36" s="11" t="e">
        <v>#VALUE!</v>
      </c>
      <c r="V36" s="11" t="s">
        <v>37</v>
      </c>
      <c r="W36" s="11" t="s">
        <v>32</v>
      </c>
      <c r="X36" s="14" t="s">
        <v>31</v>
      </c>
      <c r="Y36" s="14" t="s">
        <v>31</v>
      </c>
      <c r="Z36" s="17" t="s">
        <v>31</v>
      </c>
      <c r="AA36" s="18" t="s">
        <v>41</v>
      </c>
      <c r="AB36" s="27" t="s">
        <v>183</v>
      </c>
    </row>
    <row r="37" spans="1:28" ht="105" hidden="1" x14ac:dyDescent="0.25">
      <c r="A37" s="10" t="s">
        <v>184</v>
      </c>
      <c r="B37" s="11" t="s">
        <v>180</v>
      </c>
      <c r="C37" s="11" t="s">
        <v>181</v>
      </c>
      <c r="D37" s="11" t="s">
        <v>29</v>
      </c>
      <c r="E37" s="14" t="s">
        <v>31</v>
      </c>
      <c r="F37" s="11" t="s">
        <v>31</v>
      </c>
      <c r="G37" s="11" t="s">
        <v>31</v>
      </c>
      <c r="H37" s="23" t="s">
        <v>31</v>
      </c>
      <c r="I37" s="11">
        <v>31227</v>
      </c>
      <c r="J37" s="23" t="s">
        <v>31</v>
      </c>
      <c r="K37" s="11" t="s">
        <v>32</v>
      </c>
      <c r="L37" s="11">
        <v>75</v>
      </c>
      <c r="M37" s="11" t="s">
        <v>33</v>
      </c>
      <c r="N37" s="15">
        <v>267129</v>
      </c>
      <c r="O37" s="15" t="s">
        <v>31</v>
      </c>
      <c r="P37" s="11">
        <v>1</v>
      </c>
      <c r="Q37" s="11" t="s">
        <v>31</v>
      </c>
      <c r="R37" s="11" t="s">
        <v>31</v>
      </c>
      <c r="S37" s="11" t="s">
        <v>31</v>
      </c>
      <c r="T37" s="11" t="s">
        <v>31</v>
      </c>
      <c r="U37" s="11" t="e">
        <v>#VALUE!</v>
      </c>
      <c r="V37" s="11" t="s">
        <v>37</v>
      </c>
      <c r="W37" s="11" t="s">
        <v>32</v>
      </c>
      <c r="X37" s="14" t="s">
        <v>31</v>
      </c>
      <c r="Y37" s="14" t="s">
        <v>31</v>
      </c>
      <c r="Z37" s="17" t="s">
        <v>31</v>
      </c>
      <c r="AA37" s="18" t="s">
        <v>41</v>
      </c>
      <c r="AB37" s="27" t="s">
        <v>185</v>
      </c>
    </row>
    <row r="38" spans="1:28" ht="120" hidden="1" customHeight="1" x14ac:dyDescent="0.25">
      <c r="A38" s="10" t="s">
        <v>186</v>
      </c>
      <c r="B38" s="11" t="s">
        <v>180</v>
      </c>
      <c r="C38" s="11" t="s">
        <v>187</v>
      </c>
      <c r="D38" s="11" t="s">
        <v>29</v>
      </c>
      <c r="E38" s="14" t="s">
        <v>31</v>
      </c>
      <c r="F38" s="11" t="s">
        <v>31</v>
      </c>
      <c r="G38" s="11" t="s">
        <v>31</v>
      </c>
      <c r="H38" s="23" t="s">
        <v>31</v>
      </c>
      <c r="I38" s="11">
        <v>31227</v>
      </c>
      <c r="J38" s="23" t="s">
        <v>31</v>
      </c>
      <c r="K38" s="11" t="s">
        <v>32</v>
      </c>
      <c r="L38" s="11">
        <v>75</v>
      </c>
      <c r="M38" s="11" t="s">
        <v>33</v>
      </c>
      <c r="N38" s="15">
        <v>430000</v>
      </c>
      <c r="O38" s="15" t="s">
        <v>31</v>
      </c>
      <c r="P38" s="11">
        <v>1</v>
      </c>
      <c r="Q38" s="11" t="s">
        <v>31</v>
      </c>
      <c r="R38" s="11" t="s">
        <v>31</v>
      </c>
      <c r="S38" s="11" t="s">
        <v>31</v>
      </c>
      <c r="T38" s="11" t="s">
        <v>31</v>
      </c>
      <c r="U38" s="11" t="e">
        <v>#VALUE!</v>
      </c>
      <c r="V38" s="11" t="s">
        <v>37</v>
      </c>
      <c r="W38" s="11" t="s">
        <v>32</v>
      </c>
      <c r="X38" s="14" t="s">
        <v>31</v>
      </c>
      <c r="Y38" s="14" t="s">
        <v>31</v>
      </c>
      <c r="Z38" s="17" t="s">
        <v>31</v>
      </c>
      <c r="AA38" s="18" t="s">
        <v>41</v>
      </c>
      <c r="AB38" s="27" t="s">
        <v>31</v>
      </c>
    </row>
  </sheetData>
  <mergeCells count="4">
    <mergeCell ref="A5:AB5"/>
    <mergeCell ref="Q6:R6"/>
    <mergeCell ref="U6:V6"/>
    <mergeCell ref="S6:T6"/>
  </mergeCells>
  <dataValidations count="5">
    <dataValidation type="list" allowBlank="1" showInputMessage="1" showErrorMessage="1" sqref="B7:B17">
      <formula1>TypeDeTravaux</formula1>
    </dataValidation>
    <dataValidation type="list" allowBlank="1" showInputMessage="1" showErrorMessage="1" sqref="W7:W17">
      <formula1 xml:space="preserve"> Environnement</formula1>
    </dataValidation>
    <dataValidation type="list" allowBlank="1" showInputMessage="1" showErrorMessage="1" sqref="X7:X17">
      <formula1 xml:space="preserve"> NombresEtages</formula1>
    </dataValidation>
    <dataValidation type="list" allowBlank="1" showInputMessage="1" showErrorMessage="1" sqref="Y7:Y17">
      <formula1>HauteurDeImmeuble</formula1>
    </dataValidation>
    <dataValidation type="list" allowBlank="1" showInputMessage="1" showErrorMessage="1" sqref="Z7:Z17">
      <formula1 xml:space="preserve"> Balcons</formula1>
    </dataValidation>
  </dataValidations>
  <hyperlinks>
    <hyperlink ref="A7" r:id="rId1" display="https://drive.google.com/drive/search?q=d001"/>
    <hyperlink ref="A8" r:id="rId2" display="https://drive.google.com/drive/search?q=d002"/>
    <hyperlink ref="A12" r:id="rId3"/>
    <hyperlink ref="A11" r:id="rId4"/>
    <hyperlink ref="A9" r:id="rId5"/>
    <hyperlink ref="A13" r:id="rId6"/>
    <hyperlink ref="A15" r:id="rId7"/>
    <hyperlink ref="A16" r:id="rId8"/>
    <hyperlink ref="A17" r:id="rId9"/>
    <hyperlink ref="A10" r:id="rId10"/>
    <hyperlink ref="A18" r:id="rId11"/>
    <hyperlink ref="A19" r:id="rId12"/>
    <hyperlink ref="A21:A23" r:id="rId13" display="D014 A"/>
    <hyperlink ref="A20" r:id="rId14"/>
    <hyperlink ref="A24" r:id="rId15"/>
    <hyperlink ref="A25" r:id="rId16"/>
    <hyperlink ref="A26" r:id="rId17"/>
    <hyperlink ref="A27" r:id="rId18"/>
    <hyperlink ref="A28" r:id="rId19"/>
    <hyperlink ref="A29" r:id="rId20"/>
    <hyperlink ref="A30" r:id="rId21"/>
    <hyperlink ref="A31" r:id="rId22"/>
    <hyperlink ref="A32" r:id="rId23"/>
    <hyperlink ref="A33" r:id="rId24"/>
    <hyperlink ref="A34" r:id="rId25"/>
    <hyperlink ref="A35" r:id="rId26"/>
    <hyperlink ref="A36:A38" r:id="rId27" display="D028"/>
  </hyperlinks>
  <pageMargins left="0.7" right="0.7" top="0.75" bottom="0.75" header="0.3" footer="0.3"/>
  <drawing r:id="rId28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'C:\Users\Ascaudit-0912\Desktop\[Base de données dynamique.xlsm]Admin'!#REF!</xm:f>
          </x14:formula1>
          <xm:sqref>R7:R17 T7:T17</xm:sqref>
        </x14:dataValidation>
        <x14:dataValidation type="list" allowBlank="1" showInputMessage="1" showErrorMessage="1">
          <x14:formula1>
            <xm:f>Admin!$B$3:$B$17</xm:f>
          </x14:formula1>
          <xm:sqref>C2</xm:sqref>
        </x14:dataValidation>
        <x14:dataValidation type="list" allowBlank="1" showInputMessage="1" showErrorMessage="1">
          <x14:formula1>
            <xm:f>Admin!$F$24:$F$118</xm:f>
          </x14:formula1>
          <xm:sqref>B2</xm:sqref>
        </x14:dataValidation>
        <x14:dataValidation type="list" allowBlank="1" showInputMessage="1" showErrorMessage="1">
          <x14:formula1>
            <xm:f>Admin!$D$24:$D$34</xm:f>
          </x14:formula1>
          <xm:sqref>A2</xm:sqref>
        </x14:dataValidation>
        <x14:dataValidation type="list" allowBlank="1" showInputMessage="1" showErrorMessage="1">
          <x14:formula1>
            <xm:f>Admin!$C$3:$C$17</xm:f>
          </x14:formula1>
          <xm:sqref>D2</xm:sqref>
        </x14:dataValidation>
        <x14:dataValidation type="list" allowBlank="1" showInputMessage="1" showErrorMessage="1">
          <x14:formula1>
            <xm:f>Admin!$D$3:$D$12</xm:f>
          </x14:formula1>
          <xm:sqref>E2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A118"/>
  <sheetViews>
    <sheetView topLeftCell="Y6" workbookViewId="0">
      <selection activeCell="AB24" sqref="AB24"/>
    </sheetView>
  </sheetViews>
  <sheetFormatPr baseColWidth="10" defaultRowHeight="15" x14ac:dyDescent="0.25"/>
  <cols>
    <col min="1" max="1" width="11.42578125" style="70"/>
    <col min="2" max="2" width="25.5703125" style="70" bestFit="1" customWidth="1"/>
    <col min="3" max="3" width="21.85546875" style="70" bestFit="1" customWidth="1"/>
    <col min="4" max="4" width="26.42578125" style="70" bestFit="1" customWidth="1"/>
    <col min="5" max="5" width="12.7109375" style="70" bestFit="1" customWidth="1"/>
    <col min="6" max="6" width="20.140625" style="70" bestFit="1" customWidth="1"/>
    <col min="7" max="7" width="15.85546875" style="70" bestFit="1" customWidth="1"/>
    <col min="8" max="8" width="36.7109375" style="70" bestFit="1" customWidth="1"/>
    <col min="9" max="9" width="14.5703125" style="70" customWidth="1"/>
    <col min="10" max="11" width="13.85546875" style="70" customWidth="1"/>
    <col min="12" max="13" width="15.85546875" style="70" customWidth="1"/>
    <col min="14" max="14" width="20" style="70" customWidth="1"/>
    <col min="15" max="15" width="15.85546875" style="70" customWidth="1"/>
    <col min="16" max="16" width="22.85546875" style="70" customWidth="1"/>
    <col min="17" max="17" width="11.85546875" style="70" customWidth="1"/>
    <col min="18" max="18" width="19.140625" style="70" customWidth="1"/>
    <col min="19" max="19" width="13.7109375" style="70" customWidth="1"/>
    <col min="20" max="21" width="11.42578125" style="70"/>
    <col min="22" max="22" width="29.85546875" style="70" bestFit="1" customWidth="1"/>
    <col min="23" max="24" width="29.85546875" style="70" customWidth="1"/>
    <col min="25" max="25" width="11.42578125" style="70"/>
    <col min="26" max="26" width="18.5703125" style="70" customWidth="1"/>
    <col min="27" max="27" width="11.42578125" style="70"/>
    <col min="28" max="28" width="23.28515625" style="70" customWidth="1"/>
    <col min="29" max="29" width="11.42578125" style="70"/>
    <col min="30" max="30" width="24.140625" style="70" bestFit="1" customWidth="1"/>
    <col min="31" max="32" width="11.42578125" style="70"/>
    <col min="33" max="33" width="26.42578125" style="70" customWidth="1"/>
    <col min="34" max="34" width="11.42578125" style="70"/>
    <col min="35" max="35" width="16.7109375" style="70" customWidth="1"/>
    <col min="36" max="36" width="21" style="70" bestFit="1" customWidth="1"/>
    <col min="37" max="39" width="11.42578125" style="70"/>
    <col min="40" max="40" width="37.7109375" style="70" bestFit="1" customWidth="1"/>
    <col min="41" max="41" width="20.5703125" style="70" customWidth="1"/>
    <col min="42" max="42" width="28.85546875" style="70" customWidth="1"/>
    <col min="43" max="43" width="21.42578125" style="70" customWidth="1"/>
    <col min="44" max="16384" width="11.42578125" style="70"/>
  </cols>
  <sheetData>
    <row r="1" spans="2:43" ht="15.75" thickBot="1" x14ac:dyDescent="0.3"/>
    <row r="2" spans="2:43" x14ac:dyDescent="0.25">
      <c r="B2" s="71" t="s">
        <v>188</v>
      </c>
      <c r="C2" s="71" t="s">
        <v>235</v>
      </c>
      <c r="D2" s="71" t="s">
        <v>234</v>
      </c>
      <c r="E2" s="71" t="s">
        <v>233</v>
      </c>
      <c r="F2" s="71" t="s">
        <v>232</v>
      </c>
      <c r="G2" s="71" t="s">
        <v>231</v>
      </c>
      <c r="H2" s="72" t="s">
        <v>230</v>
      </c>
      <c r="J2" s="73" t="s">
        <v>1674</v>
      </c>
      <c r="P2" s="73" t="s">
        <v>1938</v>
      </c>
      <c r="AE2" s="74" t="s">
        <v>41</v>
      </c>
      <c r="AF2" s="75" t="s">
        <v>225</v>
      </c>
      <c r="AG2" s="75" t="s">
        <v>155</v>
      </c>
      <c r="AH2" s="75" t="s">
        <v>218</v>
      </c>
      <c r="AI2" s="75" t="s">
        <v>214</v>
      </c>
      <c r="AJ2" s="75" t="s">
        <v>212</v>
      </c>
      <c r="AK2" s="76" t="s">
        <v>209</v>
      </c>
      <c r="AN2" s="77" t="s">
        <v>1946</v>
      </c>
      <c r="AO2" s="77"/>
      <c r="AP2" s="77" t="s">
        <v>2024</v>
      </c>
      <c r="AQ2" s="78" t="s">
        <v>2048</v>
      </c>
    </row>
    <row r="3" spans="2:43" x14ac:dyDescent="0.25">
      <c r="B3" s="73" t="s">
        <v>38</v>
      </c>
      <c r="C3" s="73">
        <v>1</v>
      </c>
      <c r="D3" s="73" t="s">
        <v>229</v>
      </c>
      <c r="E3" s="73" t="s">
        <v>228</v>
      </c>
      <c r="F3" s="73" t="s">
        <v>41</v>
      </c>
      <c r="G3" s="73" t="s">
        <v>227</v>
      </c>
      <c r="H3" s="79">
        <v>1</v>
      </c>
      <c r="J3" s="73" t="s">
        <v>1675</v>
      </c>
      <c r="P3" s="73" t="s">
        <v>29</v>
      </c>
      <c r="AE3" s="80">
        <v>2</v>
      </c>
      <c r="AF3" s="81">
        <v>8</v>
      </c>
      <c r="AG3" s="81">
        <v>1</v>
      </c>
      <c r="AH3" s="81">
        <v>22</v>
      </c>
      <c r="AI3" s="81">
        <v>16</v>
      </c>
      <c r="AJ3" s="81">
        <v>4</v>
      </c>
      <c r="AK3" s="82">
        <v>6</v>
      </c>
      <c r="AN3" s="73" t="s">
        <v>1947</v>
      </c>
      <c r="AO3" s="73"/>
      <c r="AP3" s="73" t="s">
        <v>1958</v>
      </c>
      <c r="AQ3" s="73" t="s">
        <v>2050</v>
      </c>
    </row>
    <row r="4" spans="2:43" x14ac:dyDescent="0.25">
      <c r="B4" s="73" t="s">
        <v>92</v>
      </c>
      <c r="C4" s="73">
        <v>2</v>
      </c>
      <c r="D4" s="83" t="s">
        <v>226</v>
      </c>
      <c r="E4" s="73" t="s">
        <v>40</v>
      </c>
      <c r="F4" s="73" t="s">
        <v>225</v>
      </c>
      <c r="G4" s="73" t="s">
        <v>224</v>
      </c>
      <c r="H4" s="79">
        <v>1.1000000000000001</v>
      </c>
      <c r="J4" s="73" t="s">
        <v>1676</v>
      </c>
      <c r="P4" s="73" t="s">
        <v>53</v>
      </c>
      <c r="AE4" s="80">
        <v>14</v>
      </c>
      <c r="AF4" s="81">
        <v>10</v>
      </c>
      <c r="AG4" s="81">
        <v>3</v>
      </c>
      <c r="AH4" s="81">
        <v>35</v>
      </c>
      <c r="AI4" s="81">
        <v>17</v>
      </c>
      <c r="AJ4" s="81">
        <v>26</v>
      </c>
      <c r="AK4" s="82">
        <v>11</v>
      </c>
      <c r="AN4" s="73" t="s">
        <v>1948</v>
      </c>
      <c r="AO4" s="73"/>
      <c r="AP4" s="73" t="s">
        <v>1959</v>
      </c>
      <c r="AQ4" s="84" t="s">
        <v>2049</v>
      </c>
    </row>
    <row r="5" spans="2:43" x14ac:dyDescent="0.25">
      <c r="B5" s="73" t="s">
        <v>223</v>
      </c>
      <c r="C5" s="73">
        <v>3</v>
      </c>
      <c r="D5" s="83" t="s">
        <v>222</v>
      </c>
      <c r="F5" s="73" t="s">
        <v>155</v>
      </c>
      <c r="G5" s="73" t="s">
        <v>221</v>
      </c>
      <c r="H5" s="79">
        <v>1.2</v>
      </c>
      <c r="P5" s="73" t="s">
        <v>1939</v>
      </c>
      <c r="AE5" s="80">
        <v>27</v>
      </c>
      <c r="AF5" s="81">
        <v>67</v>
      </c>
      <c r="AG5" s="81">
        <v>5</v>
      </c>
      <c r="AH5" s="81">
        <v>29</v>
      </c>
      <c r="AI5" s="81">
        <v>18</v>
      </c>
      <c r="AJ5" s="81">
        <v>48</v>
      </c>
      <c r="AK5" s="82">
        <v>13</v>
      </c>
      <c r="AN5" s="73" t="s">
        <v>1949</v>
      </c>
      <c r="AO5" s="73"/>
      <c r="AP5" s="73" t="s">
        <v>1960</v>
      </c>
      <c r="AQ5" s="84" t="s">
        <v>2051</v>
      </c>
    </row>
    <row r="6" spans="2:43" x14ac:dyDescent="0.25">
      <c r="B6" s="73" t="s">
        <v>220</v>
      </c>
      <c r="C6" s="73">
        <v>4</v>
      </c>
      <c r="D6" s="83" t="s">
        <v>219</v>
      </c>
      <c r="F6" s="73" t="s">
        <v>218</v>
      </c>
      <c r="AE6" s="80">
        <v>28</v>
      </c>
      <c r="AF6" s="81">
        <v>68</v>
      </c>
      <c r="AG6" s="81">
        <v>15</v>
      </c>
      <c r="AH6" s="81">
        <v>50</v>
      </c>
      <c r="AI6" s="81">
        <v>36</v>
      </c>
      <c r="AJ6" s="81">
        <v>84</v>
      </c>
      <c r="AK6" s="82">
        <v>30</v>
      </c>
      <c r="AN6" s="73" t="s">
        <v>1950</v>
      </c>
      <c r="AP6" s="73" t="s">
        <v>1961</v>
      </c>
      <c r="AQ6" s="84" t="s">
        <v>2052</v>
      </c>
    </row>
    <row r="7" spans="2:43" x14ac:dyDescent="0.25">
      <c r="B7" s="73" t="s">
        <v>217</v>
      </c>
      <c r="C7" s="73">
        <v>5</v>
      </c>
      <c r="D7" s="83" t="s">
        <v>216</v>
      </c>
      <c r="F7" s="73" t="s">
        <v>215</v>
      </c>
      <c r="AE7" s="80">
        <v>75</v>
      </c>
      <c r="AF7" s="81">
        <v>70</v>
      </c>
      <c r="AG7" s="81">
        <v>19</v>
      </c>
      <c r="AH7" s="81">
        <v>56</v>
      </c>
      <c r="AI7" s="81">
        <v>37</v>
      </c>
      <c r="AJ7" s="81"/>
      <c r="AK7" s="82">
        <v>34</v>
      </c>
      <c r="AN7" s="73" t="s">
        <v>1951</v>
      </c>
      <c r="AP7" s="73" t="s">
        <v>1962</v>
      </c>
      <c r="AQ7" s="84" t="s">
        <v>2053</v>
      </c>
    </row>
    <row r="8" spans="2:43" x14ac:dyDescent="0.25">
      <c r="B8" s="73" t="s">
        <v>59</v>
      </c>
      <c r="C8" s="73">
        <v>6</v>
      </c>
      <c r="D8" s="83" t="s">
        <v>81</v>
      </c>
      <c r="F8" s="73" t="s">
        <v>214</v>
      </c>
      <c r="AE8" s="80">
        <v>76</v>
      </c>
      <c r="AF8" s="81">
        <v>88</v>
      </c>
      <c r="AG8" s="81">
        <v>21</v>
      </c>
      <c r="AH8" s="81"/>
      <c r="AI8" s="81">
        <v>41</v>
      </c>
      <c r="AJ8" s="81"/>
      <c r="AK8" s="82">
        <v>66</v>
      </c>
      <c r="AN8" s="73" t="s">
        <v>1952</v>
      </c>
      <c r="AP8" s="73" t="s">
        <v>1963</v>
      </c>
      <c r="AQ8" s="84" t="s">
        <v>2054</v>
      </c>
    </row>
    <row r="9" spans="2:43" x14ac:dyDescent="0.25">
      <c r="B9" s="73" t="s">
        <v>213</v>
      </c>
      <c r="C9" s="73">
        <v>7</v>
      </c>
      <c r="D9" s="83" t="s">
        <v>39</v>
      </c>
      <c r="F9" s="73" t="s">
        <v>212</v>
      </c>
      <c r="AE9" s="80">
        <v>77</v>
      </c>
      <c r="AF9" s="81">
        <v>89</v>
      </c>
      <c r="AG9" s="81">
        <v>23</v>
      </c>
      <c r="AH9" s="81"/>
      <c r="AI9" s="81">
        <v>44</v>
      </c>
      <c r="AJ9" s="81"/>
      <c r="AK9" s="82">
        <v>83</v>
      </c>
      <c r="AN9" s="73" t="s">
        <v>1953</v>
      </c>
      <c r="AP9" s="73" t="s">
        <v>1964</v>
      </c>
      <c r="AQ9" s="84" t="s">
        <v>2055</v>
      </c>
    </row>
    <row r="10" spans="2:43" x14ac:dyDescent="0.25">
      <c r="B10" s="73" t="s">
        <v>211</v>
      </c>
      <c r="C10" s="73">
        <v>8</v>
      </c>
      <c r="D10" s="83" t="s">
        <v>210</v>
      </c>
      <c r="F10" s="73" t="s">
        <v>209</v>
      </c>
      <c r="AE10" s="80">
        <v>78</v>
      </c>
      <c r="AF10" s="81">
        <v>90</v>
      </c>
      <c r="AG10" s="81">
        <v>25</v>
      </c>
      <c r="AH10" s="81"/>
      <c r="AI10" s="81">
        <v>49</v>
      </c>
      <c r="AJ10" s="81"/>
      <c r="AK10" s="82"/>
      <c r="AN10" s="73" t="s">
        <v>1954</v>
      </c>
      <c r="AP10" s="73" t="s">
        <v>1965</v>
      </c>
      <c r="AQ10" s="84" t="s">
        <v>2056</v>
      </c>
    </row>
    <row r="11" spans="2:43" x14ac:dyDescent="0.25">
      <c r="B11" s="73" t="s">
        <v>208</v>
      </c>
      <c r="C11" s="73">
        <v>9</v>
      </c>
      <c r="D11" s="83" t="s">
        <v>207</v>
      </c>
      <c r="AE11" s="80">
        <v>80</v>
      </c>
      <c r="AF11" s="81">
        <v>45</v>
      </c>
      <c r="AG11" s="81">
        <v>38</v>
      </c>
      <c r="AH11" s="81"/>
      <c r="AI11" s="81">
        <v>53</v>
      </c>
      <c r="AJ11" s="81"/>
      <c r="AK11" s="82"/>
      <c r="AN11" s="73" t="s">
        <v>1955</v>
      </c>
      <c r="AP11" s="73" t="s">
        <v>1966</v>
      </c>
      <c r="AQ11" s="84" t="s">
        <v>2057</v>
      </c>
    </row>
    <row r="12" spans="2:43" x14ac:dyDescent="0.25">
      <c r="B12" s="73" t="s">
        <v>206</v>
      </c>
      <c r="C12" s="73">
        <v>10</v>
      </c>
      <c r="D12" s="83" t="s">
        <v>205</v>
      </c>
      <c r="AE12" s="80">
        <v>91</v>
      </c>
      <c r="AF12" s="81">
        <v>51</v>
      </c>
      <c r="AG12" s="81">
        <v>39</v>
      </c>
      <c r="AH12" s="81"/>
      <c r="AI12" s="81">
        <v>72</v>
      </c>
      <c r="AJ12" s="81"/>
      <c r="AK12" s="82"/>
      <c r="AN12" s="73" t="s">
        <v>1956</v>
      </c>
      <c r="AP12" s="73" t="s">
        <v>1967</v>
      </c>
      <c r="AQ12" s="84" t="s">
        <v>2058</v>
      </c>
    </row>
    <row r="13" spans="2:43" x14ac:dyDescent="0.25">
      <c r="B13" s="73" t="s">
        <v>204</v>
      </c>
      <c r="C13" s="73">
        <v>11</v>
      </c>
      <c r="AE13" s="80">
        <v>92</v>
      </c>
      <c r="AF13" s="81">
        <v>52</v>
      </c>
      <c r="AG13" s="81">
        <v>42</v>
      </c>
      <c r="AH13" s="81"/>
      <c r="AI13" s="81">
        <v>79</v>
      </c>
      <c r="AJ13" s="81"/>
      <c r="AK13" s="82"/>
      <c r="AN13" s="73" t="s">
        <v>1957</v>
      </c>
      <c r="AP13" s="73" t="s">
        <v>1968</v>
      </c>
      <c r="AQ13" s="84" t="s">
        <v>2059</v>
      </c>
    </row>
    <row r="14" spans="2:43" x14ac:dyDescent="0.25">
      <c r="B14" s="73" t="s">
        <v>203</v>
      </c>
      <c r="C14" s="73">
        <v>12</v>
      </c>
      <c r="AE14" s="80">
        <v>93</v>
      </c>
      <c r="AF14" s="81">
        <v>54</v>
      </c>
      <c r="AG14" s="81">
        <v>43</v>
      </c>
      <c r="AH14" s="81"/>
      <c r="AI14" s="81">
        <v>85</v>
      </c>
      <c r="AJ14" s="81"/>
      <c r="AK14" s="82"/>
      <c r="AN14" s="73" t="s">
        <v>2093</v>
      </c>
      <c r="AP14" s="73" t="s">
        <v>2106</v>
      </c>
      <c r="AQ14" s="84" t="s">
        <v>2060</v>
      </c>
    </row>
    <row r="15" spans="2:43" x14ac:dyDescent="0.25">
      <c r="B15" s="73" t="s">
        <v>202</v>
      </c>
      <c r="C15" s="73">
        <v>13</v>
      </c>
      <c r="AE15" s="80">
        <v>94</v>
      </c>
      <c r="AF15" s="81">
        <v>55</v>
      </c>
      <c r="AG15" s="81">
        <v>63</v>
      </c>
      <c r="AH15" s="81"/>
      <c r="AI15" s="81">
        <v>86</v>
      </c>
      <c r="AJ15" s="81"/>
      <c r="AK15" s="82"/>
      <c r="AP15" s="73" t="s">
        <v>2107</v>
      </c>
      <c r="AQ15" s="84" t="s">
        <v>2061</v>
      </c>
    </row>
    <row r="16" spans="2:43" x14ac:dyDescent="0.25">
      <c r="B16" s="73" t="s">
        <v>201</v>
      </c>
      <c r="C16" s="73">
        <v>14</v>
      </c>
      <c r="AE16" s="80">
        <v>95</v>
      </c>
      <c r="AF16" s="81">
        <v>57</v>
      </c>
      <c r="AG16" s="81">
        <v>69</v>
      </c>
      <c r="AH16" s="81"/>
      <c r="AI16" s="81"/>
      <c r="AJ16" s="81"/>
      <c r="AK16" s="82"/>
      <c r="AP16" s="73" t="s">
        <v>2108</v>
      </c>
      <c r="AQ16" s="84" t="s">
        <v>2062</v>
      </c>
    </row>
    <row r="17" spans="2:52" x14ac:dyDescent="0.25">
      <c r="B17" s="73" t="s">
        <v>200</v>
      </c>
      <c r="C17" s="73" t="s">
        <v>199</v>
      </c>
      <c r="AE17" s="80"/>
      <c r="AF17" s="81">
        <v>58</v>
      </c>
      <c r="AG17" s="81">
        <v>71</v>
      </c>
      <c r="AH17" s="81"/>
      <c r="AI17" s="81"/>
      <c r="AJ17" s="81"/>
      <c r="AK17" s="82"/>
      <c r="AP17" s="73" t="s">
        <v>2109</v>
      </c>
      <c r="AQ17" s="84" t="s">
        <v>2063</v>
      </c>
    </row>
    <row r="18" spans="2:52" x14ac:dyDescent="0.25">
      <c r="AE18" s="80"/>
      <c r="AF18" s="81"/>
      <c r="AG18" s="81">
        <v>73</v>
      </c>
      <c r="AH18" s="81"/>
      <c r="AI18" s="81"/>
      <c r="AJ18" s="81"/>
      <c r="AK18" s="82"/>
      <c r="AP18" s="73" t="s">
        <v>2110</v>
      </c>
      <c r="AQ18" s="84" t="s">
        <v>2064</v>
      </c>
    </row>
    <row r="19" spans="2:52" x14ac:dyDescent="0.25">
      <c r="AE19" s="80"/>
      <c r="AF19" s="81"/>
      <c r="AG19" s="81">
        <v>74</v>
      </c>
      <c r="AH19" s="81"/>
      <c r="AI19" s="81"/>
      <c r="AJ19" s="81"/>
      <c r="AK19" s="82"/>
      <c r="AP19" s="73" t="s">
        <v>2111</v>
      </c>
      <c r="AQ19" s="84" t="s">
        <v>2065</v>
      </c>
    </row>
    <row r="20" spans="2:52" ht="15.75" thickBot="1" x14ac:dyDescent="0.3">
      <c r="AE20" s="85"/>
      <c r="AF20" s="86"/>
      <c r="AG20" s="86">
        <v>87</v>
      </c>
      <c r="AH20" s="86"/>
      <c r="AI20" s="86"/>
      <c r="AJ20" s="86"/>
      <c r="AK20" s="87"/>
      <c r="AP20" s="73" t="s">
        <v>2112</v>
      </c>
      <c r="AQ20" s="73" t="s">
        <v>2095</v>
      </c>
    </row>
    <row r="21" spans="2:52" x14ac:dyDescent="0.25">
      <c r="P21" s="79"/>
      <c r="Q21" s="79"/>
      <c r="R21" s="79"/>
      <c r="S21" s="79"/>
      <c r="T21" s="79"/>
      <c r="U21" s="79"/>
      <c r="V21" s="79"/>
      <c r="W21" s="79"/>
      <c r="X21" s="79"/>
      <c r="Y21" s="79"/>
      <c r="AP21" s="73" t="s">
        <v>2113</v>
      </c>
      <c r="AQ21" s="73" t="s">
        <v>2096</v>
      </c>
    </row>
    <row r="22" spans="2:52" x14ac:dyDescent="0.25">
      <c r="I22" s="218" t="s">
        <v>27</v>
      </c>
      <c r="J22" s="218"/>
      <c r="K22" s="218"/>
      <c r="L22" s="218"/>
      <c r="M22" s="218"/>
      <c r="N22" s="218"/>
      <c r="O22" s="218"/>
      <c r="Q22" s="218" t="s">
        <v>51</v>
      </c>
      <c r="R22" s="218"/>
      <c r="S22" s="218"/>
      <c r="T22" s="218"/>
      <c r="U22" s="218"/>
      <c r="V22" s="218"/>
      <c r="W22" s="218"/>
      <c r="X22" s="88"/>
      <c r="Z22" s="218" t="s">
        <v>256</v>
      </c>
      <c r="AA22" s="218"/>
      <c r="AB22" s="218"/>
      <c r="AD22" s="218" t="s">
        <v>263</v>
      </c>
      <c r="AE22" s="218"/>
      <c r="AG22" s="218" t="s">
        <v>277</v>
      </c>
      <c r="AH22" s="218"/>
      <c r="AI22" s="218"/>
      <c r="AJ22" s="218"/>
      <c r="AK22" s="218"/>
      <c r="AN22" s="89" t="s">
        <v>191</v>
      </c>
      <c r="AP22" s="73" t="s">
        <v>2114</v>
      </c>
      <c r="AQ22" s="73" t="s">
        <v>2097</v>
      </c>
    </row>
    <row r="23" spans="2:52" x14ac:dyDescent="0.25">
      <c r="B23" s="90" t="s">
        <v>198</v>
      </c>
      <c r="D23" s="90" t="s">
        <v>2</v>
      </c>
      <c r="F23" s="91" t="s">
        <v>197</v>
      </c>
      <c r="G23" s="92" t="s">
        <v>236</v>
      </c>
      <c r="I23" s="79" t="s">
        <v>304</v>
      </c>
      <c r="J23" s="79" t="s">
        <v>237</v>
      </c>
      <c r="K23" s="79" t="s">
        <v>1984</v>
      </c>
      <c r="L23" s="79" t="s">
        <v>1985</v>
      </c>
      <c r="M23" s="79" t="s">
        <v>1994</v>
      </c>
      <c r="N23" s="79" t="s">
        <v>1997</v>
      </c>
      <c r="O23" s="79" t="s">
        <v>1998</v>
      </c>
      <c r="P23" s="79"/>
      <c r="Q23" s="79" t="s">
        <v>264</v>
      </c>
      <c r="R23" s="79" t="s">
        <v>1969</v>
      </c>
      <c r="S23" s="79" t="s">
        <v>240</v>
      </c>
      <c r="T23" s="79" t="s">
        <v>243</v>
      </c>
      <c r="U23" s="79" t="s">
        <v>258</v>
      </c>
      <c r="V23" s="79" t="s">
        <v>2129</v>
      </c>
      <c r="W23" s="79" t="s">
        <v>2134</v>
      </c>
      <c r="X23" s="79" t="s">
        <v>2136</v>
      </c>
      <c r="Y23" s="79"/>
      <c r="Z23" s="79" t="s">
        <v>257</v>
      </c>
      <c r="AA23" s="79" t="s">
        <v>258</v>
      </c>
      <c r="AB23" s="79" t="s">
        <v>1973</v>
      </c>
      <c r="AD23" s="70" t="s">
        <v>2017</v>
      </c>
      <c r="AE23" s="70" t="s">
        <v>258</v>
      </c>
      <c r="AG23" s="73" t="s">
        <v>278</v>
      </c>
      <c r="AH23" s="73" t="s">
        <v>258</v>
      </c>
      <c r="AI23" s="73" t="s">
        <v>301</v>
      </c>
      <c r="AJ23" s="73" t="s">
        <v>2032</v>
      </c>
      <c r="AK23" s="73" t="s">
        <v>2036</v>
      </c>
      <c r="AN23" s="73" t="s">
        <v>2017</v>
      </c>
      <c r="AP23" s="73" t="s">
        <v>2115</v>
      </c>
      <c r="AQ23" s="73" t="s">
        <v>2098</v>
      </c>
    </row>
    <row r="24" spans="2:52" x14ac:dyDescent="0.25">
      <c r="B24" s="93" t="s">
        <v>196</v>
      </c>
      <c r="D24" s="94" t="s">
        <v>104</v>
      </c>
      <c r="F24" s="95" t="s">
        <v>2066</v>
      </c>
      <c r="G24" s="92"/>
      <c r="I24" s="84" t="s">
        <v>247</v>
      </c>
      <c r="J24" s="84" t="s">
        <v>238</v>
      </c>
      <c r="K24" s="84" t="s">
        <v>305</v>
      </c>
      <c r="L24" s="84" t="s">
        <v>1986</v>
      </c>
      <c r="M24" s="84" t="s">
        <v>1995</v>
      </c>
      <c r="N24" s="84" t="s">
        <v>1999</v>
      </c>
      <c r="O24" s="84" t="s">
        <v>239</v>
      </c>
      <c r="P24" s="73"/>
      <c r="Q24" s="73" t="s">
        <v>265</v>
      </c>
      <c r="R24" s="73" t="s">
        <v>241</v>
      </c>
      <c r="S24" s="73" t="s">
        <v>228</v>
      </c>
      <c r="T24" s="73" t="s">
        <v>238</v>
      </c>
      <c r="U24" s="73" t="s">
        <v>261</v>
      </c>
      <c r="V24" s="73" t="s">
        <v>1982</v>
      </c>
      <c r="W24" s="73" t="s">
        <v>2007</v>
      </c>
      <c r="X24" s="73" t="s">
        <v>2137</v>
      </c>
      <c r="Y24" s="73"/>
      <c r="Z24" s="73" t="s">
        <v>271</v>
      </c>
      <c r="AA24" s="73" t="s">
        <v>261</v>
      </c>
      <c r="AB24" s="73" t="s">
        <v>2006</v>
      </c>
      <c r="AC24" s="73"/>
      <c r="AD24" s="73" t="s">
        <v>262</v>
      </c>
      <c r="AE24" s="73" t="s">
        <v>261</v>
      </c>
      <c r="AF24" s="73"/>
      <c r="AG24" s="73" t="s">
        <v>279</v>
      </c>
      <c r="AH24" s="73" t="s">
        <v>299</v>
      </c>
      <c r="AI24" s="73" t="s">
        <v>1645</v>
      </c>
      <c r="AJ24" s="73" t="s">
        <v>2043</v>
      </c>
      <c r="AK24" s="73" t="s">
        <v>2034</v>
      </c>
      <c r="AL24" s="73"/>
      <c r="AM24" s="73"/>
      <c r="AN24" s="73" t="s">
        <v>1972</v>
      </c>
      <c r="AO24" s="73" t="s">
        <v>2038</v>
      </c>
      <c r="AP24" s="73" t="s">
        <v>2116</v>
      </c>
      <c r="AQ24" s="73" t="s">
        <v>2099</v>
      </c>
      <c r="AR24" s="73"/>
      <c r="AS24" s="73"/>
      <c r="AT24" s="73"/>
      <c r="AU24" s="73"/>
      <c r="AV24" s="73"/>
      <c r="AW24" s="73"/>
      <c r="AX24" s="73"/>
      <c r="AY24" s="73"/>
      <c r="AZ24" s="73"/>
    </row>
    <row r="25" spans="2:52" x14ac:dyDescent="0.25">
      <c r="B25" s="93" t="s">
        <v>195</v>
      </c>
      <c r="D25" s="94" t="s">
        <v>194</v>
      </c>
      <c r="F25" s="95" t="s">
        <v>2067</v>
      </c>
      <c r="G25" s="92"/>
      <c r="I25" s="84" t="s">
        <v>248</v>
      </c>
      <c r="J25" s="84" t="s">
        <v>255</v>
      </c>
      <c r="K25" s="84" t="s">
        <v>306</v>
      </c>
      <c r="L25" s="84" t="s">
        <v>1987</v>
      </c>
      <c r="M25" s="84" t="s">
        <v>1996</v>
      </c>
      <c r="N25" s="84" t="s">
        <v>2000</v>
      </c>
      <c r="O25" s="84" t="s">
        <v>255</v>
      </c>
      <c r="P25" s="73"/>
      <c r="Q25" s="73" t="s">
        <v>266</v>
      </c>
      <c r="R25" s="73" t="s">
        <v>242</v>
      </c>
      <c r="S25" s="73" t="s">
        <v>40</v>
      </c>
      <c r="T25" s="73" t="s">
        <v>244</v>
      </c>
      <c r="U25" s="73" t="s">
        <v>259</v>
      </c>
      <c r="V25" s="73" t="s">
        <v>2130</v>
      </c>
      <c r="W25" s="73" t="s">
        <v>1980</v>
      </c>
      <c r="X25" s="73" t="s">
        <v>1975</v>
      </c>
      <c r="Y25" s="73"/>
      <c r="Z25" s="73" t="s">
        <v>272</v>
      </c>
      <c r="AA25" s="73" t="s">
        <v>259</v>
      </c>
      <c r="AB25" s="73" t="s">
        <v>2007</v>
      </c>
      <c r="AC25" s="73"/>
      <c r="AD25" s="73" t="s">
        <v>2031</v>
      </c>
      <c r="AE25" s="73" t="s">
        <v>259</v>
      </c>
      <c r="AF25" s="73"/>
      <c r="AG25" s="73" t="s">
        <v>280</v>
      </c>
      <c r="AH25" s="73" t="s">
        <v>300</v>
      </c>
      <c r="AI25" s="73" t="s">
        <v>302</v>
      </c>
      <c r="AJ25" s="73" t="s">
        <v>2044</v>
      </c>
      <c r="AK25" s="73" t="s">
        <v>2035</v>
      </c>
      <c r="AL25" s="73"/>
      <c r="AM25" s="73"/>
      <c r="AN25" s="73" t="s">
        <v>2018</v>
      </c>
      <c r="AO25" s="73" t="s">
        <v>2039</v>
      </c>
      <c r="AP25" s="73" t="s">
        <v>2117</v>
      </c>
      <c r="AQ25" s="73" t="s">
        <v>2100</v>
      </c>
      <c r="AR25" s="73"/>
      <c r="AS25" s="73"/>
      <c r="AT25" s="73"/>
      <c r="AU25" s="73"/>
      <c r="AV25" s="73"/>
      <c r="AW25" s="73"/>
      <c r="AX25" s="73"/>
      <c r="AY25" s="73"/>
      <c r="AZ25" s="73"/>
    </row>
    <row r="26" spans="2:52" x14ac:dyDescent="0.25">
      <c r="B26" s="93" t="s">
        <v>193</v>
      </c>
      <c r="D26" s="94" t="s">
        <v>76</v>
      </c>
      <c r="F26" s="95" t="s">
        <v>2068</v>
      </c>
      <c r="G26" s="92"/>
      <c r="I26" s="84" t="s">
        <v>249</v>
      </c>
      <c r="J26" s="84" t="s">
        <v>239</v>
      </c>
      <c r="K26" s="84" t="s">
        <v>307</v>
      </c>
      <c r="L26" s="84" t="s">
        <v>1988</v>
      </c>
      <c r="M26" s="84"/>
      <c r="N26" s="84" t="s">
        <v>2001</v>
      </c>
      <c r="O26" s="84" t="s">
        <v>238</v>
      </c>
      <c r="P26" s="73"/>
      <c r="Q26" s="73" t="s">
        <v>267</v>
      </c>
      <c r="R26" s="73" t="s">
        <v>246</v>
      </c>
      <c r="S26" s="73"/>
      <c r="T26" s="73" t="s">
        <v>245</v>
      </c>
      <c r="U26" s="73"/>
      <c r="V26" s="73" t="s">
        <v>2131</v>
      </c>
      <c r="W26" s="73" t="s">
        <v>2016</v>
      </c>
      <c r="X26" s="73" t="s">
        <v>2026</v>
      </c>
      <c r="Y26" s="73"/>
      <c r="Z26" s="73" t="s">
        <v>273</v>
      </c>
      <c r="AA26" s="73"/>
      <c r="AB26" s="73" t="s">
        <v>2008</v>
      </c>
      <c r="AC26" s="73"/>
      <c r="AD26" s="73" t="s">
        <v>1972</v>
      </c>
      <c r="AE26" s="73"/>
      <c r="AF26" s="73"/>
      <c r="AG26" s="73" t="s">
        <v>281</v>
      </c>
      <c r="AH26" s="73"/>
      <c r="AI26" s="73" t="s">
        <v>303</v>
      </c>
      <c r="AJ26" s="73" t="s">
        <v>2045</v>
      </c>
      <c r="AK26" s="73" t="s">
        <v>2033</v>
      </c>
      <c r="AL26" s="73"/>
      <c r="AM26" s="73"/>
      <c r="AN26" s="73" t="s">
        <v>2021</v>
      </c>
      <c r="AO26" s="73" t="s">
        <v>2040</v>
      </c>
      <c r="AP26" s="73" t="s">
        <v>2118</v>
      </c>
      <c r="AQ26" s="73" t="s">
        <v>2101</v>
      </c>
      <c r="AR26" s="73"/>
      <c r="AS26" s="73"/>
      <c r="AT26" s="73"/>
      <c r="AU26" s="73"/>
      <c r="AV26" s="73"/>
      <c r="AW26" s="73"/>
      <c r="AX26" s="73"/>
      <c r="AY26" s="73"/>
      <c r="AZ26" s="73"/>
    </row>
    <row r="27" spans="2:52" x14ac:dyDescent="0.25">
      <c r="B27" s="93" t="s">
        <v>37</v>
      </c>
      <c r="D27" s="94" t="s">
        <v>27</v>
      </c>
      <c r="F27" s="95" t="s">
        <v>2069</v>
      </c>
      <c r="G27" s="92"/>
      <c r="I27" s="84" t="s">
        <v>250</v>
      </c>
      <c r="J27" s="84" t="s">
        <v>254</v>
      </c>
      <c r="K27" s="84" t="s">
        <v>1945</v>
      </c>
      <c r="L27" s="102" t="s">
        <v>2178</v>
      </c>
      <c r="M27" s="84"/>
      <c r="N27" s="84" t="s">
        <v>2002</v>
      </c>
      <c r="O27" s="84" t="s">
        <v>2004</v>
      </c>
      <c r="P27" s="73"/>
      <c r="Q27" s="73" t="s">
        <v>268</v>
      </c>
      <c r="R27" s="73" t="s">
        <v>1970</v>
      </c>
      <c r="S27" s="73"/>
      <c r="T27" s="73" t="s">
        <v>260</v>
      </c>
      <c r="U27" s="73"/>
      <c r="V27" s="73" t="s">
        <v>2132</v>
      </c>
      <c r="W27" s="73" t="s">
        <v>1979</v>
      </c>
      <c r="X27" s="73" t="s">
        <v>2138</v>
      </c>
      <c r="Y27" s="73"/>
      <c r="Z27" s="73" t="s">
        <v>274</v>
      </c>
      <c r="AA27" s="73"/>
      <c r="AB27" s="73" t="s">
        <v>1982</v>
      </c>
      <c r="AC27" s="73"/>
      <c r="AD27" s="73"/>
      <c r="AE27" s="73"/>
      <c r="AF27" s="73"/>
      <c r="AG27" s="73" t="s">
        <v>282</v>
      </c>
      <c r="AH27" s="73"/>
      <c r="AI27" s="73" t="s">
        <v>2176</v>
      </c>
      <c r="AJ27" s="73" t="s">
        <v>2046</v>
      </c>
      <c r="AK27" s="73"/>
      <c r="AL27" s="73"/>
      <c r="AM27" s="73"/>
      <c r="AN27" s="73" t="s">
        <v>2022</v>
      </c>
      <c r="AO27" s="73" t="s">
        <v>2041</v>
      </c>
      <c r="AP27" s="73" t="s">
        <v>2119</v>
      </c>
      <c r="AQ27" s="73" t="s">
        <v>2102</v>
      </c>
      <c r="AR27" s="73"/>
      <c r="AS27" s="73"/>
      <c r="AT27" s="73"/>
      <c r="AU27" s="73"/>
      <c r="AV27" s="73"/>
      <c r="AW27" s="73"/>
      <c r="AX27" s="73"/>
      <c r="AY27" s="73"/>
      <c r="AZ27" s="73"/>
    </row>
    <row r="28" spans="2:52" x14ac:dyDescent="0.25">
      <c r="B28" s="93" t="s">
        <v>36</v>
      </c>
      <c r="D28" s="94" t="s">
        <v>51</v>
      </c>
      <c r="F28" s="95" t="s">
        <v>2070</v>
      </c>
      <c r="G28" s="92"/>
      <c r="I28" s="84" t="s">
        <v>251</v>
      </c>
      <c r="J28" s="84"/>
      <c r="K28" s="84"/>
      <c r="L28" s="84" t="s">
        <v>1989</v>
      </c>
      <c r="M28" s="84"/>
      <c r="N28" s="84" t="s">
        <v>2003</v>
      </c>
      <c r="O28" s="84" t="s">
        <v>2005</v>
      </c>
      <c r="P28" s="73"/>
      <c r="Q28" s="73" t="s">
        <v>269</v>
      </c>
      <c r="R28" s="73" t="s">
        <v>1971</v>
      </c>
      <c r="S28" s="73"/>
      <c r="T28" s="73" t="s">
        <v>2030</v>
      </c>
      <c r="U28" s="73"/>
      <c r="V28" s="73" t="s">
        <v>2027</v>
      </c>
      <c r="W28" s="73" t="s">
        <v>2135</v>
      </c>
      <c r="X28" s="73" t="s">
        <v>1983</v>
      </c>
      <c r="Y28" s="73"/>
      <c r="Z28" s="73" t="s">
        <v>275</v>
      </c>
      <c r="AA28" s="73"/>
      <c r="AB28" s="73" t="s">
        <v>2009</v>
      </c>
      <c r="AC28" s="73"/>
      <c r="AD28" s="73"/>
      <c r="AE28" s="73"/>
      <c r="AF28" s="73"/>
      <c r="AG28" s="73" t="s">
        <v>283</v>
      </c>
      <c r="AH28" s="73"/>
      <c r="AI28" s="73"/>
      <c r="AJ28" s="73" t="s">
        <v>2047</v>
      </c>
      <c r="AK28" s="73"/>
      <c r="AL28" s="73"/>
      <c r="AM28" s="73"/>
      <c r="AN28" s="73" t="s">
        <v>2019</v>
      </c>
      <c r="AO28" s="73"/>
      <c r="AP28" s="73" t="s">
        <v>2120</v>
      </c>
      <c r="AQ28" s="73" t="s">
        <v>2103</v>
      </c>
      <c r="AR28" s="73"/>
      <c r="AS28" s="73"/>
      <c r="AT28" s="73"/>
      <c r="AU28" s="73"/>
      <c r="AV28" s="73"/>
      <c r="AW28" s="73"/>
      <c r="AX28" s="73"/>
      <c r="AY28" s="73"/>
      <c r="AZ28" s="73"/>
    </row>
    <row r="29" spans="2:52" x14ac:dyDescent="0.25">
      <c r="B29" s="93" t="s">
        <v>58</v>
      </c>
      <c r="D29" s="94" t="s">
        <v>192</v>
      </c>
      <c r="F29" s="95" t="s">
        <v>2071</v>
      </c>
      <c r="G29" s="92"/>
      <c r="I29" s="84" t="s">
        <v>252</v>
      </c>
      <c r="J29" s="84"/>
      <c r="K29" s="84"/>
      <c r="L29" s="84" t="s">
        <v>1990</v>
      </c>
      <c r="M29" s="84"/>
      <c r="N29" s="84"/>
      <c r="O29" s="84"/>
      <c r="P29" s="73"/>
      <c r="Q29" s="73" t="s">
        <v>270</v>
      </c>
      <c r="R29" s="73" t="s">
        <v>1972</v>
      </c>
      <c r="S29" s="73"/>
      <c r="T29" s="73"/>
      <c r="U29" s="73"/>
      <c r="V29" s="73" t="s">
        <v>2133</v>
      </c>
      <c r="W29" s="73"/>
      <c r="X29" s="73" t="s">
        <v>1978</v>
      </c>
      <c r="Y29" s="73"/>
      <c r="Z29" s="73" t="s">
        <v>276</v>
      </c>
      <c r="AA29" s="73"/>
      <c r="AB29" s="73" t="s">
        <v>2010</v>
      </c>
      <c r="AC29" s="73"/>
      <c r="AD29" s="73"/>
      <c r="AE29" s="73"/>
      <c r="AF29" s="73"/>
      <c r="AG29" s="73" t="s">
        <v>284</v>
      </c>
      <c r="AH29" s="73"/>
      <c r="AI29" s="73"/>
      <c r="AJ29" s="73" t="s">
        <v>2175</v>
      </c>
      <c r="AK29" s="73"/>
      <c r="AL29" s="73"/>
      <c r="AM29" s="73"/>
      <c r="AN29" s="73" t="s">
        <v>2020</v>
      </c>
      <c r="AO29" s="73"/>
      <c r="AP29" s="73" t="s">
        <v>2121</v>
      </c>
      <c r="AQ29" s="73" t="s">
        <v>2104</v>
      </c>
      <c r="AR29" s="73"/>
      <c r="AS29" s="73"/>
      <c r="AT29" s="73"/>
      <c r="AU29" s="73"/>
      <c r="AV29" s="73"/>
      <c r="AW29" s="73"/>
      <c r="AX29" s="73"/>
      <c r="AY29" s="73"/>
      <c r="AZ29" s="73"/>
    </row>
    <row r="30" spans="2:52" x14ac:dyDescent="0.25">
      <c r="B30" s="93" t="s">
        <v>145</v>
      </c>
      <c r="D30" s="94" t="s">
        <v>180</v>
      </c>
      <c r="F30" s="95" t="s">
        <v>2072</v>
      </c>
      <c r="G30" s="92"/>
      <c r="I30" s="84" t="s">
        <v>253</v>
      </c>
      <c r="J30" s="84"/>
      <c r="K30" s="84"/>
      <c r="L30" s="84" t="s">
        <v>1991</v>
      </c>
      <c r="M30" s="84"/>
      <c r="N30" s="84"/>
      <c r="O30" s="84"/>
      <c r="P30" s="73"/>
      <c r="Q30" s="73" t="s">
        <v>1636</v>
      </c>
      <c r="R30" s="73" t="s">
        <v>2023</v>
      </c>
      <c r="S30" s="73"/>
      <c r="T30" s="73"/>
      <c r="U30" s="73"/>
      <c r="V30" s="73" t="s">
        <v>2025</v>
      </c>
      <c r="W30" s="73"/>
      <c r="X30" s="73" t="s">
        <v>1977</v>
      </c>
      <c r="Y30" s="73"/>
      <c r="Z30" s="73"/>
      <c r="AA30" s="73"/>
      <c r="AB30" s="73" t="s">
        <v>2011</v>
      </c>
      <c r="AC30" s="73"/>
      <c r="AD30" s="73"/>
      <c r="AE30" s="73"/>
      <c r="AF30" s="73"/>
      <c r="AG30" s="73" t="s">
        <v>285</v>
      </c>
      <c r="AH30" s="73"/>
      <c r="AI30" s="73"/>
      <c r="AJ30" s="101" t="s">
        <v>2177</v>
      </c>
      <c r="AK30" s="73"/>
      <c r="AL30" s="73"/>
      <c r="AM30" s="73"/>
      <c r="AN30" s="73" t="s">
        <v>2037</v>
      </c>
      <c r="AO30" s="73"/>
      <c r="AP30" s="73" t="s">
        <v>2122</v>
      </c>
      <c r="AQ30" s="73" t="s">
        <v>2105</v>
      </c>
      <c r="AR30" s="73"/>
      <c r="AS30" s="73"/>
      <c r="AT30" s="73"/>
      <c r="AU30" s="73"/>
      <c r="AV30" s="73"/>
      <c r="AW30" s="73"/>
      <c r="AX30" s="73"/>
      <c r="AY30" s="73"/>
      <c r="AZ30" s="73"/>
    </row>
    <row r="31" spans="2:52" x14ac:dyDescent="0.25">
      <c r="B31" s="93" t="s">
        <v>35</v>
      </c>
      <c r="D31" s="94" t="s">
        <v>191</v>
      </c>
      <c r="F31" s="95" t="s">
        <v>2073</v>
      </c>
      <c r="G31" s="92"/>
      <c r="I31" s="84"/>
      <c r="J31" s="84"/>
      <c r="K31" s="84"/>
      <c r="L31" s="84" t="s">
        <v>1992</v>
      </c>
      <c r="M31" s="84"/>
      <c r="N31" s="84"/>
      <c r="O31" s="84"/>
      <c r="P31" s="73"/>
      <c r="Q31" s="73" t="s">
        <v>1637</v>
      </c>
      <c r="R31" s="73" t="s">
        <v>2029</v>
      </c>
      <c r="S31" s="73"/>
      <c r="T31" s="73"/>
      <c r="U31" s="73"/>
      <c r="V31" s="73" t="s">
        <v>1981</v>
      </c>
      <c r="W31" s="73"/>
      <c r="X31" s="73" t="s">
        <v>2174</v>
      </c>
      <c r="Y31" s="73"/>
      <c r="Z31" s="73"/>
      <c r="AA31" s="73"/>
      <c r="AB31" s="73" t="s">
        <v>2012</v>
      </c>
      <c r="AC31" s="73"/>
      <c r="AD31" s="73"/>
      <c r="AE31" s="73"/>
      <c r="AF31" s="73"/>
      <c r="AG31" s="73" t="s">
        <v>286</v>
      </c>
      <c r="AH31" s="73"/>
      <c r="AI31" s="73"/>
      <c r="AJ31" s="73"/>
      <c r="AK31" s="73"/>
      <c r="AL31" s="73"/>
      <c r="AM31" s="73"/>
      <c r="AN31" s="73"/>
      <c r="AO31" s="73"/>
      <c r="AP31" s="96" t="s">
        <v>2123</v>
      </c>
      <c r="AQ31" s="97" t="s">
        <v>2093</v>
      </c>
      <c r="AR31" s="73"/>
      <c r="AS31" s="73"/>
      <c r="AT31" s="73"/>
      <c r="AU31" s="73"/>
      <c r="AV31" s="73"/>
      <c r="AW31" s="73"/>
      <c r="AX31" s="73"/>
      <c r="AY31" s="73"/>
      <c r="AZ31" s="73"/>
    </row>
    <row r="32" spans="2:52" x14ac:dyDescent="0.25">
      <c r="B32" s="93" t="s">
        <v>143</v>
      </c>
      <c r="D32" s="94" t="s">
        <v>83</v>
      </c>
      <c r="F32" s="95" t="s">
        <v>2074</v>
      </c>
      <c r="G32" s="92"/>
      <c r="I32" s="84"/>
      <c r="J32" s="84"/>
      <c r="K32" s="84"/>
      <c r="L32" s="84" t="s">
        <v>1993</v>
      </c>
      <c r="M32" s="84"/>
      <c r="N32" s="84"/>
      <c r="O32" s="84"/>
      <c r="P32" s="73"/>
      <c r="Q32" s="73" t="s">
        <v>1638</v>
      </c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 t="s">
        <v>2013</v>
      </c>
      <c r="AC32" s="73"/>
      <c r="AD32" s="73"/>
      <c r="AE32" s="73"/>
      <c r="AF32" s="73"/>
      <c r="AG32" s="73" t="s">
        <v>287</v>
      </c>
      <c r="AH32" s="73"/>
      <c r="AI32" s="73"/>
      <c r="AJ32" s="73"/>
      <c r="AK32" s="73"/>
      <c r="AL32" s="73"/>
      <c r="AM32" s="73"/>
      <c r="AN32" s="73"/>
      <c r="AO32" s="73"/>
      <c r="AP32" s="73" t="s">
        <v>2124</v>
      </c>
      <c r="AQ32" s="73"/>
      <c r="AR32" s="73"/>
      <c r="AS32" s="73"/>
      <c r="AT32" s="73"/>
      <c r="AU32" s="73"/>
      <c r="AV32" s="73"/>
      <c r="AW32" s="73"/>
      <c r="AX32" s="73"/>
      <c r="AY32" s="73"/>
      <c r="AZ32" s="73"/>
    </row>
    <row r="33" spans="2:53" x14ac:dyDescent="0.25">
      <c r="B33" s="93" t="s">
        <v>80</v>
      </c>
      <c r="D33" s="94" t="s">
        <v>62</v>
      </c>
      <c r="F33" s="98">
        <v>10</v>
      </c>
      <c r="G33" s="92"/>
      <c r="I33" s="73"/>
      <c r="J33" s="73"/>
      <c r="K33" s="73"/>
      <c r="L33" s="73"/>
      <c r="M33" s="73"/>
      <c r="N33" s="73"/>
      <c r="O33" s="73"/>
      <c r="P33" s="73"/>
      <c r="Q33" s="73" t="s">
        <v>1639</v>
      </c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 t="s">
        <v>2014</v>
      </c>
      <c r="AC33" s="73"/>
      <c r="AD33" s="73"/>
      <c r="AE33" s="73"/>
      <c r="AF33" s="73"/>
      <c r="AG33" s="73" t="s">
        <v>288</v>
      </c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</row>
    <row r="34" spans="2:53" x14ac:dyDescent="0.25">
      <c r="B34" s="93" t="s">
        <v>190</v>
      </c>
      <c r="D34" s="94" t="s">
        <v>189</v>
      </c>
      <c r="F34" s="98">
        <v>11</v>
      </c>
      <c r="G34" s="92"/>
      <c r="I34" s="73"/>
      <c r="J34" s="73"/>
      <c r="K34" s="73"/>
      <c r="L34" s="73"/>
      <c r="M34" s="73"/>
      <c r="N34" s="73"/>
      <c r="O34" s="73"/>
      <c r="P34" s="73"/>
      <c r="Q34" s="73" t="s">
        <v>1646</v>
      </c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 t="s">
        <v>2015</v>
      </c>
      <c r="AC34" s="73"/>
      <c r="AD34" s="73"/>
      <c r="AE34" s="73"/>
      <c r="AF34" s="73"/>
      <c r="AG34" s="73" t="s">
        <v>289</v>
      </c>
      <c r="AH34" s="73"/>
      <c r="AI34" s="73"/>
      <c r="AJ34" s="73"/>
      <c r="AK34" s="73"/>
      <c r="AL34" s="73"/>
      <c r="AM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</row>
    <row r="35" spans="2:53" x14ac:dyDescent="0.25">
      <c r="F35" s="98">
        <v>12</v>
      </c>
      <c r="G35" s="92"/>
      <c r="I35" s="73"/>
      <c r="J35" s="73"/>
      <c r="K35" s="73"/>
      <c r="L35" s="73"/>
      <c r="M35" s="73"/>
      <c r="N35" s="73"/>
      <c r="O35" s="73"/>
      <c r="P35" s="73"/>
      <c r="Q35" s="73" t="s">
        <v>1647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 t="s">
        <v>2016</v>
      </c>
      <c r="AC35" s="73"/>
      <c r="AD35" s="73"/>
      <c r="AE35" s="73"/>
      <c r="AF35" s="73"/>
      <c r="AG35" s="73" t="s">
        <v>290</v>
      </c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</row>
    <row r="36" spans="2:53" x14ac:dyDescent="0.25">
      <c r="F36" s="98">
        <v>13</v>
      </c>
      <c r="G36" s="92"/>
      <c r="I36" s="73"/>
      <c r="J36" s="73"/>
      <c r="K36" s="73"/>
      <c r="L36" s="73"/>
      <c r="M36" s="73"/>
      <c r="N36" s="73"/>
      <c r="O36" s="73"/>
      <c r="P36" s="73"/>
      <c r="Q36" s="73" t="s">
        <v>1648</v>
      </c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 t="s">
        <v>1974</v>
      </c>
      <c r="AC36" s="73"/>
      <c r="AD36" s="73"/>
      <c r="AE36" s="73"/>
      <c r="AF36" s="73"/>
      <c r="AG36" s="73" t="s">
        <v>291</v>
      </c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</row>
    <row r="37" spans="2:53" x14ac:dyDescent="0.25">
      <c r="F37" s="98">
        <v>14</v>
      </c>
      <c r="G37" s="92"/>
      <c r="I37" s="73"/>
      <c r="J37" s="73"/>
      <c r="K37" s="73"/>
      <c r="L37" s="73"/>
      <c r="M37" s="73"/>
      <c r="N37" s="73"/>
      <c r="O37" s="73"/>
      <c r="P37" s="73"/>
      <c r="Q37" s="73" t="s">
        <v>2128</v>
      </c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 t="s">
        <v>2028</v>
      </c>
      <c r="AC37" s="73"/>
      <c r="AD37" s="73"/>
      <c r="AE37" s="73"/>
      <c r="AF37" s="73"/>
      <c r="AG37" s="73" t="s">
        <v>292</v>
      </c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</row>
    <row r="38" spans="2:53" x14ac:dyDescent="0.25">
      <c r="F38" s="98">
        <v>15</v>
      </c>
      <c r="G38" s="92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 t="s">
        <v>293</v>
      </c>
      <c r="AH38" s="73"/>
      <c r="AI38" s="73"/>
      <c r="AJ38" s="73"/>
      <c r="AK38" s="73"/>
      <c r="AL38" s="73"/>
      <c r="AM38" s="96"/>
      <c r="AN38" s="96"/>
      <c r="AO38" s="96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</row>
    <row r="39" spans="2:53" x14ac:dyDescent="0.25">
      <c r="F39" s="98">
        <v>16</v>
      </c>
      <c r="G39" s="92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 t="s">
        <v>294</v>
      </c>
      <c r="AH39" s="73"/>
      <c r="AI39" s="73"/>
      <c r="AJ39" s="73"/>
      <c r="AK39" s="73"/>
      <c r="AL39" s="73"/>
      <c r="AM39" s="96"/>
      <c r="AN39" s="96"/>
      <c r="AO39" s="96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</row>
    <row r="40" spans="2:53" x14ac:dyDescent="0.25">
      <c r="F40" s="98">
        <v>17</v>
      </c>
      <c r="G40" s="92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 t="s">
        <v>295</v>
      </c>
      <c r="AH40" s="73"/>
      <c r="AI40" s="73"/>
      <c r="AJ40" s="73"/>
      <c r="AK40" s="73"/>
      <c r="AL40" s="73"/>
      <c r="AM40" s="96"/>
      <c r="AN40" s="96"/>
      <c r="AO40" s="96"/>
      <c r="AP40" s="73"/>
      <c r="AQ40" s="73"/>
      <c r="AR40" s="73"/>
      <c r="AS40" s="73"/>
      <c r="AT40" s="73"/>
      <c r="AU40" s="73"/>
      <c r="AV40" s="73"/>
      <c r="AW40" s="73"/>
      <c r="AX40" s="73"/>
      <c r="AY40" s="73"/>
      <c r="AZ40" s="73"/>
      <c r="BA40" s="73"/>
    </row>
    <row r="41" spans="2:53" x14ac:dyDescent="0.25">
      <c r="F41" s="98">
        <v>18</v>
      </c>
      <c r="G41" s="92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 t="s">
        <v>2139</v>
      </c>
      <c r="W41" s="73" t="s">
        <v>2144</v>
      </c>
      <c r="X41" s="73" t="s">
        <v>1976</v>
      </c>
      <c r="Y41" s="73"/>
      <c r="Z41" s="73"/>
      <c r="AA41" s="73"/>
      <c r="AB41" s="73"/>
      <c r="AC41" s="73"/>
      <c r="AD41" s="73"/>
      <c r="AE41" s="73"/>
      <c r="AF41" s="73"/>
      <c r="AG41" s="73" t="s">
        <v>296</v>
      </c>
      <c r="AH41" s="73"/>
      <c r="AI41" s="73"/>
      <c r="AJ41" s="73"/>
      <c r="AK41" s="73"/>
      <c r="AL41" s="73"/>
      <c r="AM41" s="96"/>
      <c r="AN41" s="96"/>
      <c r="AO41" s="96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</row>
    <row r="42" spans="2:53" x14ac:dyDescent="0.25">
      <c r="F42" s="98">
        <v>19</v>
      </c>
      <c r="G42" s="92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 t="s">
        <v>1974</v>
      </c>
      <c r="W42" s="73" t="s">
        <v>2145</v>
      </c>
      <c r="X42" s="73" t="s">
        <v>2149</v>
      </c>
      <c r="Y42" s="73"/>
      <c r="Z42" s="73"/>
      <c r="AA42" s="73"/>
      <c r="AB42" s="73"/>
      <c r="AC42" s="73"/>
      <c r="AD42" s="73"/>
      <c r="AE42" s="73"/>
      <c r="AF42" s="73"/>
      <c r="AG42" s="73" t="s">
        <v>297</v>
      </c>
      <c r="AH42" s="73"/>
      <c r="AI42" s="73"/>
      <c r="AJ42" s="73"/>
      <c r="AK42" s="73"/>
      <c r="AL42" s="73"/>
      <c r="AM42" s="96"/>
      <c r="AN42" s="96"/>
      <c r="AO42" s="96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</row>
    <row r="43" spans="2:53" x14ac:dyDescent="0.25">
      <c r="F43" s="98">
        <v>20</v>
      </c>
      <c r="G43" s="92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 t="s">
        <v>2140</v>
      </c>
      <c r="W43" s="73" t="s">
        <v>2146</v>
      </c>
      <c r="X43" s="73" t="s">
        <v>2150</v>
      </c>
      <c r="Y43" s="73"/>
      <c r="Z43" s="73"/>
      <c r="AA43" s="73"/>
      <c r="AB43" s="73"/>
      <c r="AC43" s="73"/>
      <c r="AD43" s="73"/>
      <c r="AE43" s="73"/>
      <c r="AF43" s="73"/>
      <c r="AG43" s="73" t="s">
        <v>298</v>
      </c>
      <c r="AH43" s="73"/>
      <c r="AI43" s="73"/>
      <c r="AJ43" s="73"/>
      <c r="AK43" s="73"/>
      <c r="AL43" s="73"/>
      <c r="AM43" s="96"/>
      <c r="AN43" s="96"/>
      <c r="AO43" s="96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</row>
    <row r="44" spans="2:53" x14ac:dyDescent="0.25">
      <c r="F44" s="98">
        <v>21</v>
      </c>
      <c r="G44" s="92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 t="s">
        <v>2141</v>
      </c>
      <c r="W44" s="73" t="s">
        <v>2147</v>
      </c>
      <c r="X44" s="73" t="s">
        <v>2151</v>
      </c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96"/>
      <c r="AN44" s="96"/>
      <c r="AO44" s="96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</row>
    <row r="45" spans="2:53" x14ac:dyDescent="0.25">
      <c r="F45" s="98">
        <v>22</v>
      </c>
      <c r="G45" s="92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 t="s">
        <v>2142</v>
      </c>
      <c r="W45" s="73" t="s">
        <v>2148</v>
      </c>
      <c r="X45" s="73" t="s">
        <v>2152</v>
      </c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96"/>
      <c r="AN45" s="96"/>
      <c r="AO45" s="96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</row>
    <row r="46" spans="2:53" x14ac:dyDescent="0.25">
      <c r="F46" s="98">
        <v>23</v>
      </c>
      <c r="G46" s="92"/>
      <c r="U46" s="73"/>
      <c r="V46" s="73" t="s">
        <v>2143</v>
      </c>
      <c r="W46" s="73"/>
      <c r="X46" s="73" t="s">
        <v>2173</v>
      </c>
      <c r="AM46" s="99"/>
      <c r="AN46" s="99"/>
      <c r="AO46" s="99"/>
    </row>
    <row r="47" spans="2:53" x14ac:dyDescent="0.25">
      <c r="F47" s="98">
        <v>24</v>
      </c>
      <c r="G47" s="92"/>
      <c r="U47" s="73"/>
      <c r="V47" s="73" t="s">
        <v>2042</v>
      </c>
      <c r="W47" s="73"/>
      <c r="X47" s="73"/>
    </row>
    <row r="48" spans="2:53" x14ac:dyDescent="0.25">
      <c r="F48" s="98">
        <v>25</v>
      </c>
      <c r="G48" s="92"/>
      <c r="U48" s="73"/>
      <c r="V48" s="73" t="s">
        <v>2161</v>
      </c>
      <c r="W48" s="73"/>
      <c r="X48" s="73"/>
    </row>
    <row r="49" spans="6:24" x14ac:dyDescent="0.25">
      <c r="F49" s="98">
        <v>26</v>
      </c>
      <c r="G49" s="92"/>
      <c r="U49" s="73"/>
      <c r="W49" s="73"/>
      <c r="X49" s="73"/>
    </row>
    <row r="50" spans="6:24" x14ac:dyDescent="0.25">
      <c r="F50" s="98">
        <v>27</v>
      </c>
      <c r="G50" s="92"/>
      <c r="U50" s="73"/>
      <c r="W50" s="73"/>
      <c r="X50" s="73"/>
    </row>
    <row r="51" spans="6:24" x14ac:dyDescent="0.25">
      <c r="F51" s="98">
        <v>28</v>
      </c>
      <c r="G51" s="92"/>
      <c r="U51" s="73"/>
      <c r="V51" s="73" t="s">
        <v>2153</v>
      </c>
      <c r="W51" s="73" t="s">
        <v>2169</v>
      </c>
      <c r="X51" s="73"/>
    </row>
    <row r="52" spans="6:24" x14ac:dyDescent="0.25">
      <c r="F52" s="98">
        <v>29</v>
      </c>
      <c r="G52" s="92"/>
      <c r="V52" s="73" t="s">
        <v>2154</v>
      </c>
      <c r="W52" s="73" t="s">
        <v>2170</v>
      </c>
    </row>
    <row r="53" spans="6:24" x14ac:dyDescent="0.25">
      <c r="F53" s="98">
        <v>30</v>
      </c>
      <c r="G53" s="92"/>
      <c r="V53" s="73" t="s">
        <v>2155</v>
      </c>
      <c r="W53" s="73" t="s">
        <v>2171</v>
      </c>
    </row>
    <row r="54" spans="6:24" x14ac:dyDescent="0.25">
      <c r="F54" s="98">
        <v>31</v>
      </c>
      <c r="G54" s="92"/>
      <c r="V54" s="73" t="s">
        <v>2157</v>
      </c>
      <c r="W54" s="73"/>
    </row>
    <row r="55" spans="6:24" x14ac:dyDescent="0.25">
      <c r="F55" s="98">
        <v>32</v>
      </c>
      <c r="G55" s="92"/>
      <c r="V55" s="73" t="s">
        <v>2156</v>
      </c>
      <c r="W55" s="73"/>
    </row>
    <row r="56" spans="6:24" x14ac:dyDescent="0.25">
      <c r="F56" s="98">
        <v>33</v>
      </c>
      <c r="G56" s="92"/>
      <c r="V56" s="73" t="s">
        <v>2158</v>
      </c>
      <c r="W56" s="73"/>
    </row>
    <row r="57" spans="6:24" x14ac:dyDescent="0.25">
      <c r="F57" s="98">
        <v>34</v>
      </c>
      <c r="G57" s="92"/>
      <c r="V57" s="73" t="s">
        <v>2159</v>
      </c>
      <c r="W57" s="73"/>
    </row>
    <row r="58" spans="6:24" x14ac:dyDescent="0.25">
      <c r="F58" s="98">
        <v>35</v>
      </c>
      <c r="G58" s="92"/>
      <c r="V58" s="73" t="s">
        <v>2160</v>
      </c>
      <c r="W58" s="73"/>
    </row>
    <row r="59" spans="6:24" x14ac:dyDescent="0.25">
      <c r="F59" s="98">
        <v>36</v>
      </c>
      <c r="G59" s="92"/>
    </row>
    <row r="60" spans="6:24" x14ac:dyDescent="0.25">
      <c r="F60" s="98">
        <v>37</v>
      </c>
      <c r="G60" s="92"/>
    </row>
    <row r="61" spans="6:24" x14ac:dyDescent="0.25">
      <c r="F61" s="98">
        <v>38</v>
      </c>
      <c r="G61" s="92"/>
    </row>
    <row r="62" spans="6:24" x14ac:dyDescent="0.25">
      <c r="F62" s="98">
        <v>39</v>
      </c>
      <c r="G62" s="92"/>
    </row>
    <row r="63" spans="6:24" x14ac:dyDescent="0.25">
      <c r="F63" s="98">
        <v>40</v>
      </c>
      <c r="G63" s="92"/>
    </row>
    <row r="64" spans="6:24" x14ac:dyDescent="0.25">
      <c r="F64" s="98">
        <v>41</v>
      </c>
      <c r="G64" s="92"/>
    </row>
    <row r="65" spans="6:7" x14ac:dyDescent="0.25">
      <c r="F65" s="98">
        <v>42</v>
      </c>
      <c r="G65" s="92"/>
    </row>
    <row r="66" spans="6:7" x14ac:dyDescent="0.25">
      <c r="F66" s="98">
        <v>43</v>
      </c>
      <c r="G66" s="92"/>
    </row>
    <row r="67" spans="6:7" x14ac:dyDescent="0.25">
      <c r="F67" s="98">
        <v>44</v>
      </c>
      <c r="G67" s="92"/>
    </row>
    <row r="68" spans="6:7" x14ac:dyDescent="0.25">
      <c r="F68" s="98">
        <v>45</v>
      </c>
      <c r="G68" s="92"/>
    </row>
    <row r="69" spans="6:7" x14ac:dyDescent="0.25">
      <c r="F69" s="98">
        <v>46</v>
      </c>
      <c r="G69" s="92"/>
    </row>
    <row r="70" spans="6:7" x14ac:dyDescent="0.25">
      <c r="F70" s="98">
        <v>47</v>
      </c>
      <c r="G70" s="92"/>
    </row>
    <row r="71" spans="6:7" x14ac:dyDescent="0.25">
      <c r="F71" s="98">
        <v>48</v>
      </c>
      <c r="G71" s="92"/>
    </row>
    <row r="72" spans="6:7" x14ac:dyDescent="0.25">
      <c r="F72" s="98">
        <v>49</v>
      </c>
      <c r="G72" s="92"/>
    </row>
    <row r="73" spans="6:7" x14ac:dyDescent="0.25">
      <c r="F73" s="98">
        <v>50</v>
      </c>
      <c r="G73" s="92"/>
    </row>
    <row r="74" spans="6:7" x14ac:dyDescent="0.25">
      <c r="F74" s="98">
        <v>51</v>
      </c>
      <c r="G74" s="92"/>
    </row>
    <row r="75" spans="6:7" x14ac:dyDescent="0.25">
      <c r="F75" s="98">
        <v>52</v>
      </c>
      <c r="G75" s="92"/>
    </row>
    <row r="76" spans="6:7" x14ac:dyDescent="0.25">
      <c r="F76" s="98">
        <v>53</v>
      </c>
      <c r="G76" s="92"/>
    </row>
    <row r="77" spans="6:7" x14ac:dyDescent="0.25">
      <c r="F77" s="98">
        <v>54</v>
      </c>
      <c r="G77" s="92"/>
    </row>
    <row r="78" spans="6:7" x14ac:dyDescent="0.25">
      <c r="F78" s="98">
        <v>55</v>
      </c>
      <c r="G78" s="92"/>
    </row>
    <row r="79" spans="6:7" x14ac:dyDescent="0.25">
      <c r="F79" s="98">
        <v>56</v>
      </c>
      <c r="G79" s="92"/>
    </row>
    <row r="80" spans="6:7" x14ac:dyDescent="0.25">
      <c r="F80" s="98">
        <v>57</v>
      </c>
      <c r="G80" s="92"/>
    </row>
    <row r="81" spans="6:7" x14ac:dyDescent="0.25">
      <c r="F81" s="98">
        <v>58</v>
      </c>
      <c r="G81" s="92"/>
    </row>
    <row r="82" spans="6:7" x14ac:dyDescent="0.25">
      <c r="F82" s="98">
        <v>59</v>
      </c>
      <c r="G82" s="92"/>
    </row>
    <row r="83" spans="6:7" x14ac:dyDescent="0.25">
      <c r="F83" s="98">
        <v>60</v>
      </c>
      <c r="G83" s="92"/>
    </row>
    <row r="84" spans="6:7" x14ac:dyDescent="0.25">
      <c r="F84" s="98">
        <v>61</v>
      </c>
      <c r="G84" s="92"/>
    </row>
    <row r="85" spans="6:7" x14ac:dyDescent="0.25">
      <c r="F85" s="98">
        <v>62</v>
      </c>
      <c r="G85" s="92"/>
    </row>
    <row r="86" spans="6:7" x14ac:dyDescent="0.25">
      <c r="F86" s="98">
        <v>63</v>
      </c>
      <c r="G86" s="92"/>
    </row>
    <row r="87" spans="6:7" x14ac:dyDescent="0.25">
      <c r="F87" s="98">
        <v>64</v>
      </c>
      <c r="G87" s="92"/>
    </row>
    <row r="88" spans="6:7" x14ac:dyDescent="0.25">
      <c r="F88" s="98">
        <v>65</v>
      </c>
      <c r="G88" s="92"/>
    </row>
    <row r="89" spans="6:7" x14ac:dyDescent="0.25">
      <c r="F89" s="98">
        <v>66</v>
      </c>
      <c r="G89" s="92"/>
    </row>
    <row r="90" spans="6:7" x14ac:dyDescent="0.25">
      <c r="F90" s="98">
        <v>67</v>
      </c>
      <c r="G90" s="92"/>
    </row>
    <row r="91" spans="6:7" x14ac:dyDescent="0.25">
      <c r="F91" s="98">
        <v>68</v>
      </c>
      <c r="G91" s="92"/>
    </row>
    <row r="92" spans="6:7" x14ac:dyDescent="0.25">
      <c r="F92" s="98">
        <v>69</v>
      </c>
      <c r="G92" s="92"/>
    </row>
    <row r="93" spans="6:7" x14ac:dyDescent="0.25">
      <c r="F93" s="98">
        <v>70</v>
      </c>
      <c r="G93" s="92"/>
    </row>
    <row r="94" spans="6:7" x14ac:dyDescent="0.25">
      <c r="F94" s="98">
        <v>71</v>
      </c>
      <c r="G94" s="92"/>
    </row>
    <row r="95" spans="6:7" x14ac:dyDescent="0.25">
      <c r="F95" s="98">
        <v>72</v>
      </c>
      <c r="G95" s="92"/>
    </row>
    <row r="96" spans="6:7" x14ac:dyDescent="0.25">
      <c r="F96" s="98">
        <v>73</v>
      </c>
      <c r="G96" s="92"/>
    </row>
    <row r="97" spans="6:7" x14ac:dyDescent="0.25">
      <c r="F97" s="98">
        <v>74</v>
      </c>
      <c r="G97" s="92"/>
    </row>
    <row r="98" spans="6:7" x14ac:dyDescent="0.25">
      <c r="F98" s="98">
        <v>75</v>
      </c>
      <c r="G98" s="92"/>
    </row>
    <row r="99" spans="6:7" x14ac:dyDescent="0.25">
      <c r="F99" s="98">
        <v>76</v>
      </c>
      <c r="G99" s="92"/>
    </row>
    <row r="100" spans="6:7" x14ac:dyDescent="0.25">
      <c r="F100" s="98">
        <v>77</v>
      </c>
      <c r="G100" s="92"/>
    </row>
    <row r="101" spans="6:7" x14ac:dyDescent="0.25">
      <c r="F101" s="98">
        <v>78</v>
      </c>
      <c r="G101" s="92"/>
    </row>
    <row r="102" spans="6:7" x14ac:dyDescent="0.25">
      <c r="F102" s="98">
        <v>79</v>
      </c>
      <c r="G102" s="92"/>
    </row>
    <row r="103" spans="6:7" x14ac:dyDescent="0.25">
      <c r="F103" s="98">
        <v>80</v>
      </c>
      <c r="G103" s="92"/>
    </row>
    <row r="104" spans="6:7" x14ac:dyDescent="0.25">
      <c r="F104" s="98">
        <v>81</v>
      </c>
      <c r="G104" s="92"/>
    </row>
    <row r="105" spans="6:7" x14ac:dyDescent="0.25">
      <c r="F105" s="98">
        <v>82</v>
      </c>
      <c r="G105" s="92"/>
    </row>
    <row r="106" spans="6:7" x14ac:dyDescent="0.25">
      <c r="F106" s="98">
        <v>83</v>
      </c>
      <c r="G106" s="92"/>
    </row>
    <row r="107" spans="6:7" x14ac:dyDescent="0.25">
      <c r="F107" s="98">
        <v>84</v>
      </c>
      <c r="G107" s="92"/>
    </row>
    <row r="108" spans="6:7" x14ac:dyDescent="0.25">
      <c r="F108" s="98">
        <v>85</v>
      </c>
      <c r="G108" s="92"/>
    </row>
    <row r="109" spans="6:7" x14ac:dyDescent="0.25">
      <c r="F109" s="98">
        <v>86</v>
      </c>
      <c r="G109" s="92"/>
    </row>
    <row r="110" spans="6:7" x14ac:dyDescent="0.25">
      <c r="F110" s="98">
        <v>87</v>
      </c>
      <c r="G110" s="92"/>
    </row>
    <row r="111" spans="6:7" x14ac:dyDescent="0.25">
      <c r="F111" s="98">
        <v>88</v>
      </c>
      <c r="G111" s="92"/>
    </row>
    <row r="112" spans="6:7" x14ac:dyDescent="0.25">
      <c r="F112" s="98">
        <v>89</v>
      </c>
      <c r="G112" s="92"/>
    </row>
    <row r="113" spans="6:7" x14ac:dyDescent="0.25">
      <c r="F113" s="98">
        <v>90</v>
      </c>
      <c r="G113" s="92"/>
    </row>
    <row r="114" spans="6:7" x14ac:dyDescent="0.25">
      <c r="F114" s="98">
        <v>91</v>
      </c>
      <c r="G114" s="92"/>
    </row>
    <row r="115" spans="6:7" x14ac:dyDescent="0.25">
      <c r="F115" s="98">
        <v>92</v>
      </c>
      <c r="G115" s="92"/>
    </row>
    <row r="116" spans="6:7" x14ac:dyDescent="0.25">
      <c r="F116" s="98">
        <v>93</v>
      </c>
      <c r="G116" s="92"/>
    </row>
    <row r="117" spans="6:7" x14ac:dyDescent="0.25">
      <c r="F117" s="98">
        <v>94</v>
      </c>
      <c r="G117" s="92"/>
    </row>
    <row r="118" spans="6:7" x14ac:dyDescent="0.25">
      <c r="F118" s="100">
        <v>95</v>
      </c>
      <c r="G118" s="92"/>
    </row>
  </sheetData>
  <mergeCells count="5">
    <mergeCell ref="I22:O22"/>
    <mergeCell ref="Z22:AB22"/>
    <mergeCell ref="AD22:AE22"/>
    <mergeCell ref="AG22:AK22"/>
    <mergeCell ref="Q22:W22"/>
  </mergeCells>
  <pageMargins left="0.7" right="0.7" top="0.75" bottom="0.75" header="0.3" footer="0.3"/>
  <pageSetup paperSize="9" orientation="portrait" verticalDpi="0" r:id="rId1"/>
  <tableParts count="3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B513"/>
  <sheetViews>
    <sheetView tabSelected="1" topLeftCell="U1" workbookViewId="0">
      <selection activeCell="AA3" sqref="AA3"/>
    </sheetView>
  </sheetViews>
  <sheetFormatPr baseColWidth="10" defaultRowHeight="15" x14ac:dyDescent="0.25"/>
  <cols>
    <col min="1" max="1" width="16.42578125" style="235" customWidth="1"/>
    <col min="2" max="2" width="23.140625" style="235" customWidth="1"/>
    <col min="3" max="3" width="17.5703125" style="235" customWidth="1"/>
    <col min="4" max="4" width="14.7109375" style="235" bestFit="1" customWidth="1"/>
    <col min="5" max="5" width="13.28515625" style="235" bestFit="1" customWidth="1"/>
    <col min="6" max="7" width="11.42578125" style="235"/>
    <col min="8" max="8" width="19.28515625" style="235" customWidth="1"/>
    <col min="9" max="9" width="18.7109375" style="235" bestFit="1" customWidth="1"/>
    <col min="10" max="10" width="11.42578125" style="235"/>
    <col min="11" max="11" width="15.42578125" style="235" bestFit="1" customWidth="1"/>
    <col min="12" max="12" width="20.140625" style="235" bestFit="1" customWidth="1"/>
    <col min="13" max="14" width="11.42578125" style="235"/>
    <col min="15" max="15" width="14" style="235" customWidth="1"/>
    <col min="16" max="16" width="14.7109375" style="235" bestFit="1" customWidth="1"/>
    <col min="17" max="17" width="22.42578125" style="235" bestFit="1" customWidth="1"/>
    <col min="18" max="18" width="16.140625" style="235" customWidth="1"/>
    <col min="19" max="21" width="11.42578125" style="235"/>
    <col min="22" max="22" width="23" style="235" customWidth="1"/>
    <col min="23" max="23" width="29.140625" style="235" customWidth="1"/>
    <col min="24" max="24" width="13.85546875" style="235" customWidth="1"/>
    <col min="25" max="25" width="17.42578125" style="235" customWidth="1"/>
    <col min="26" max="26" width="11.42578125" style="235"/>
    <col min="27" max="27" width="14.42578125" style="235" customWidth="1"/>
    <col min="28" max="33" width="11.42578125" style="235"/>
    <col min="34" max="34" width="13.7109375" style="235" customWidth="1"/>
    <col min="35" max="35" width="11.42578125" style="235"/>
    <col min="36" max="36" width="14.7109375" style="235" customWidth="1"/>
    <col min="37" max="41" width="11.42578125" style="235"/>
    <col min="42" max="42" width="24.140625" style="235" customWidth="1"/>
    <col min="43" max="43" width="11.42578125" style="235"/>
    <col min="44" max="45" width="15.28515625" style="235" customWidth="1"/>
    <col min="46" max="46" width="16" style="235" customWidth="1"/>
    <col min="47" max="47" width="14.7109375" style="235" customWidth="1"/>
    <col min="48" max="48" width="18.28515625" style="235" customWidth="1"/>
    <col min="49" max="49" width="17.28515625" style="235" customWidth="1"/>
    <col min="50" max="50" width="17.5703125" style="235" customWidth="1"/>
    <col min="51" max="61" width="11.42578125" style="235"/>
    <col min="62" max="62" width="18.85546875" style="235" customWidth="1"/>
    <col min="63" max="65" width="11.42578125" style="235"/>
    <col min="66" max="66" width="15.7109375" style="235" customWidth="1"/>
    <col min="67" max="67" width="17" style="235" customWidth="1"/>
    <col min="68" max="16384" width="11.42578125" style="235"/>
  </cols>
  <sheetData>
    <row r="1" spans="1:80" ht="28.5" customHeight="1" x14ac:dyDescent="0.25">
      <c r="A1" s="228"/>
      <c r="B1" s="229"/>
      <c r="C1" s="229"/>
      <c r="D1" s="229"/>
      <c r="E1" s="229"/>
      <c r="F1" s="229"/>
      <c r="G1" s="229"/>
      <c r="H1" s="230" t="s">
        <v>27</v>
      </c>
      <c r="I1" s="230"/>
      <c r="J1" s="230"/>
      <c r="K1" s="230"/>
      <c r="L1" s="230"/>
      <c r="M1" s="230"/>
      <c r="N1" s="230"/>
      <c r="O1" s="230"/>
      <c r="P1" s="231" t="s">
        <v>51</v>
      </c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0" t="s">
        <v>1633</v>
      </c>
      <c r="AD1" s="230"/>
      <c r="AE1" s="230"/>
      <c r="AF1" s="230"/>
      <c r="AG1" s="230"/>
      <c r="AH1" s="230"/>
      <c r="AI1" s="231" t="s">
        <v>192</v>
      </c>
      <c r="AJ1" s="231"/>
      <c r="AK1" s="231"/>
      <c r="AL1" s="231"/>
      <c r="AM1" s="231"/>
      <c r="AN1" s="231"/>
      <c r="AO1" s="231"/>
      <c r="AP1" s="232" t="s">
        <v>191</v>
      </c>
      <c r="AQ1" s="231" t="s">
        <v>180</v>
      </c>
      <c r="AR1" s="231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  <c r="BL1" s="233"/>
      <c r="BM1" s="233"/>
      <c r="BN1" s="233"/>
      <c r="BO1" s="233"/>
      <c r="BP1" s="234"/>
      <c r="BQ1" s="234"/>
      <c r="BR1" s="234"/>
      <c r="BS1" s="234"/>
      <c r="BT1" s="234"/>
      <c r="BU1" s="234"/>
      <c r="BV1" s="234"/>
      <c r="BW1" s="234"/>
      <c r="BX1" s="234"/>
      <c r="BY1" s="234"/>
      <c r="BZ1" s="234"/>
      <c r="CA1" s="234"/>
      <c r="CB1" s="234"/>
    </row>
    <row r="2" spans="1:80" ht="65.25" customHeight="1" thickBot="1" x14ac:dyDescent="0.3">
      <c r="A2" s="236" t="s">
        <v>1</v>
      </c>
      <c r="B2" s="237" t="s">
        <v>2</v>
      </c>
      <c r="C2" s="237" t="s">
        <v>2125</v>
      </c>
      <c r="D2" s="237" t="s">
        <v>3</v>
      </c>
      <c r="E2" s="237" t="s">
        <v>4</v>
      </c>
      <c r="F2" s="237" t="s">
        <v>5</v>
      </c>
      <c r="G2" s="238" t="s">
        <v>6</v>
      </c>
      <c r="H2" s="238" t="s">
        <v>1628</v>
      </c>
      <c r="I2" s="238" t="s">
        <v>2077</v>
      </c>
      <c r="J2" s="238" t="s">
        <v>1629</v>
      </c>
      <c r="K2" s="237" t="s">
        <v>7</v>
      </c>
      <c r="L2" s="237" t="s">
        <v>2078</v>
      </c>
      <c r="M2" s="237" t="s">
        <v>2079</v>
      </c>
      <c r="N2" s="237" t="s">
        <v>2080</v>
      </c>
      <c r="O2" s="237" t="s">
        <v>2081</v>
      </c>
      <c r="P2" s="237" t="s">
        <v>2082</v>
      </c>
      <c r="Q2" s="239" t="s">
        <v>2083</v>
      </c>
      <c r="R2" s="239" t="s">
        <v>1630</v>
      </c>
      <c r="S2" s="239" t="s">
        <v>1631</v>
      </c>
      <c r="T2" s="239" t="s">
        <v>1632</v>
      </c>
      <c r="U2" s="239" t="s">
        <v>2162</v>
      </c>
      <c r="V2" s="239" t="s">
        <v>2163</v>
      </c>
      <c r="W2" s="239" t="s">
        <v>2164</v>
      </c>
      <c r="X2" s="239" t="s">
        <v>2165</v>
      </c>
      <c r="Y2" s="239" t="s">
        <v>2166</v>
      </c>
      <c r="Z2" s="239" t="s">
        <v>2167</v>
      </c>
      <c r="AA2" s="239" t="s">
        <v>2172</v>
      </c>
      <c r="AB2" s="239" t="s">
        <v>2168</v>
      </c>
      <c r="AC2" s="239" t="s">
        <v>1633</v>
      </c>
      <c r="AD2" s="240" t="s">
        <v>1640</v>
      </c>
      <c r="AE2" s="239" t="s">
        <v>1632</v>
      </c>
      <c r="AF2" s="239" t="s">
        <v>1634</v>
      </c>
      <c r="AG2" s="239" t="s">
        <v>2084</v>
      </c>
      <c r="AH2" s="239" t="s">
        <v>2085</v>
      </c>
      <c r="AI2" s="239" t="s">
        <v>1632</v>
      </c>
      <c r="AJ2" s="239" t="s">
        <v>1635</v>
      </c>
      <c r="AK2" s="239" t="s">
        <v>2086</v>
      </c>
      <c r="AL2" s="239" t="s">
        <v>2087</v>
      </c>
      <c r="AM2" s="239" t="s">
        <v>2088</v>
      </c>
      <c r="AN2" s="239" t="s">
        <v>2089</v>
      </c>
      <c r="AO2" s="239" t="s">
        <v>2090</v>
      </c>
      <c r="AP2" s="239" t="s">
        <v>2091</v>
      </c>
      <c r="AQ2" s="239" t="s">
        <v>1632</v>
      </c>
      <c r="AR2" s="239" t="s">
        <v>2092</v>
      </c>
      <c r="AS2" s="238" t="s">
        <v>9</v>
      </c>
      <c r="AT2" s="237" t="s">
        <v>10</v>
      </c>
      <c r="AU2" s="237" t="s">
        <v>11</v>
      </c>
      <c r="AV2" s="237" t="s">
        <v>12</v>
      </c>
      <c r="AW2" s="237" t="s">
        <v>2075</v>
      </c>
      <c r="AX2" s="237" t="s">
        <v>2076</v>
      </c>
      <c r="AY2" s="237" t="s">
        <v>2094</v>
      </c>
      <c r="AZ2" s="237" t="s">
        <v>13</v>
      </c>
      <c r="BA2" s="241" t="s">
        <v>14</v>
      </c>
      <c r="BB2" s="241" t="s">
        <v>15</v>
      </c>
      <c r="BC2" s="237" t="s">
        <v>16</v>
      </c>
      <c r="BD2" s="242" t="s">
        <v>17</v>
      </c>
      <c r="BE2" s="243"/>
      <c r="BF2" s="242" t="s">
        <v>18</v>
      </c>
      <c r="BG2" s="244"/>
      <c r="BH2" s="242" t="s">
        <v>19</v>
      </c>
      <c r="BI2" s="244"/>
      <c r="BJ2" s="245" t="s">
        <v>20</v>
      </c>
      <c r="BK2" s="245" t="s">
        <v>21</v>
      </c>
      <c r="BL2" s="245" t="s">
        <v>22</v>
      </c>
      <c r="BM2" s="245" t="s">
        <v>23</v>
      </c>
      <c r="BN2" s="246" t="s">
        <v>24</v>
      </c>
      <c r="BO2" s="237" t="s">
        <v>25</v>
      </c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</row>
    <row r="3" spans="1:80" ht="15" customHeight="1" thickTop="1" x14ac:dyDescent="0.25">
      <c r="A3" s="234"/>
      <c r="B3" s="234" t="s">
        <v>104</v>
      </c>
      <c r="C3" s="234"/>
      <c r="D3" s="234"/>
      <c r="E3" s="234"/>
      <c r="F3" s="234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8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7"/>
      <c r="BG3" s="247"/>
      <c r="BH3" s="247"/>
      <c r="BI3" s="247"/>
      <c r="BJ3" s="247"/>
      <c r="BK3" s="247" t="s">
        <v>199</v>
      </c>
      <c r="BL3" s="247"/>
      <c r="BM3" s="247" t="s">
        <v>2179</v>
      </c>
      <c r="BN3" s="247"/>
      <c r="BO3" s="247"/>
      <c r="BP3" s="247"/>
      <c r="BQ3" s="234"/>
      <c r="BR3" s="234"/>
      <c r="BS3" s="234"/>
      <c r="BT3" s="234"/>
      <c r="BU3" s="234"/>
      <c r="BV3" s="234"/>
      <c r="BW3" s="234"/>
      <c r="BX3" s="234"/>
      <c r="BY3" s="234"/>
      <c r="BZ3" s="234"/>
      <c r="CA3" s="234"/>
      <c r="CB3" s="234"/>
    </row>
    <row r="4" spans="1:80" x14ac:dyDescent="0.25">
      <c r="A4" s="234"/>
      <c r="B4" s="234" t="s">
        <v>2179</v>
      </c>
      <c r="C4" s="234"/>
      <c r="D4" s="234"/>
      <c r="E4" s="234"/>
      <c r="F4" s="234"/>
      <c r="G4" s="234"/>
      <c r="H4" s="234"/>
      <c r="I4" s="234"/>
      <c r="J4" s="234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34"/>
      <c r="BR4" s="234"/>
      <c r="BS4" s="234"/>
      <c r="BT4" s="234"/>
      <c r="BU4" s="234"/>
      <c r="BV4" s="234"/>
      <c r="BW4" s="234"/>
      <c r="BX4" s="234"/>
      <c r="BY4" s="234"/>
      <c r="BZ4" s="234"/>
      <c r="CA4" s="234"/>
      <c r="CB4" s="234"/>
    </row>
    <row r="5" spans="1:80" x14ac:dyDescent="0.25">
      <c r="A5" s="234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234"/>
      <c r="AO5" s="234"/>
      <c r="AP5" s="234"/>
      <c r="AQ5" s="234"/>
      <c r="AR5" s="234"/>
      <c r="AS5" s="234"/>
      <c r="AT5" s="234"/>
      <c r="AU5" s="234"/>
      <c r="AV5" s="234"/>
      <c r="AW5" s="234"/>
      <c r="AX5" s="234"/>
      <c r="AY5" s="234"/>
      <c r="AZ5" s="234"/>
      <c r="BA5" s="234"/>
      <c r="BB5" s="234"/>
      <c r="BC5" s="234"/>
      <c r="BD5" s="234"/>
      <c r="BE5" s="234"/>
      <c r="BF5" s="234"/>
      <c r="BG5" s="234"/>
      <c r="BH5" s="234"/>
      <c r="BI5" s="234"/>
      <c r="BJ5" s="234"/>
      <c r="BK5" s="234"/>
      <c r="BL5" s="234"/>
      <c r="BM5" s="234"/>
      <c r="BN5" s="234"/>
      <c r="BO5" s="234"/>
      <c r="BP5" s="234"/>
      <c r="BQ5" s="234"/>
      <c r="BR5" s="234"/>
      <c r="BS5" s="234"/>
      <c r="BT5" s="234"/>
      <c r="BU5" s="234"/>
      <c r="BV5" s="234"/>
      <c r="BW5" s="234"/>
      <c r="BX5" s="234"/>
      <c r="BY5" s="234"/>
      <c r="BZ5" s="234"/>
      <c r="CA5" s="234"/>
      <c r="CB5" s="234"/>
    </row>
    <row r="6" spans="1:80" x14ac:dyDescent="0.25">
      <c r="A6" s="234"/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4"/>
      <c r="AZ6" s="234"/>
      <c r="BA6" s="234"/>
      <c r="BB6" s="234"/>
      <c r="BC6" s="234"/>
      <c r="BD6" s="234"/>
      <c r="BE6" s="234"/>
      <c r="BF6" s="234"/>
      <c r="BG6" s="234"/>
      <c r="BH6" s="234"/>
      <c r="BI6" s="234"/>
      <c r="BJ6" s="234"/>
      <c r="BK6" s="234"/>
      <c r="BL6" s="234"/>
      <c r="BM6" s="234"/>
      <c r="BN6" s="234"/>
      <c r="BO6" s="234"/>
      <c r="BP6" s="234"/>
      <c r="BQ6" s="234"/>
      <c r="BR6" s="234"/>
      <c r="BS6" s="234"/>
      <c r="BT6" s="234"/>
      <c r="BU6" s="234"/>
      <c r="BV6" s="234"/>
      <c r="BW6" s="234"/>
      <c r="BX6" s="234"/>
      <c r="BY6" s="234"/>
      <c r="BZ6" s="234"/>
      <c r="CA6" s="234"/>
      <c r="CB6" s="234"/>
    </row>
    <row r="7" spans="1:80" x14ac:dyDescent="0.25">
      <c r="A7" s="234"/>
      <c r="B7" s="234"/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4"/>
      <c r="AO7" s="234"/>
      <c r="AP7" s="234"/>
      <c r="AQ7" s="234"/>
      <c r="AR7" s="234"/>
      <c r="AS7" s="234"/>
      <c r="AT7" s="234"/>
      <c r="AU7" s="234"/>
      <c r="AV7" s="234"/>
      <c r="AW7" s="234"/>
      <c r="AX7" s="234"/>
      <c r="AY7" s="234"/>
      <c r="AZ7" s="234"/>
      <c r="BA7" s="234"/>
      <c r="BB7" s="234"/>
      <c r="BC7" s="234"/>
      <c r="BD7" s="234"/>
      <c r="BE7" s="234"/>
      <c r="BF7" s="234"/>
      <c r="BG7" s="234"/>
      <c r="BH7" s="234"/>
      <c r="BI7" s="234"/>
      <c r="BJ7" s="234"/>
      <c r="BK7" s="234"/>
      <c r="BL7" s="234"/>
      <c r="BM7" s="234"/>
      <c r="BN7" s="234"/>
      <c r="BO7" s="234"/>
      <c r="BP7" s="234"/>
      <c r="BQ7" s="234"/>
      <c r="BR7" s="234"/>
      <c r="BS7" s="234"/>
      <c r="BT7" s="234"/>
      <c r="BU7" s="234"/>
      <c r="BV7" s="234"/>
      <c r="BW7" s="234"/>
      <c r="BX7" s="234"/>
      <c r="BY7" s="234"/>
      <c r="BZ7" s="234"/>
      <c r="CA7" s="234"/>
      <c r="CB7" s="234"/>
    </row>
    <row r="8" spans="1:80" ht="13.5" customHeight="1" x14ac:dyDescent="0.25">
      <c r="A8" s="234"/>
      <c r="B8" s="234"/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234"/>
      <c r="AO8" s="234"/>
      <c r="AP8" s="234"/>
      <c r="AQ8" s="234"/>
      <c r="AR8" s="234"/>
      <c r="AS8" s="234"/>
      <c r="AT8" s="234"/>
      <c r="AU8" s="234"/>
      <c r="AV8" s="234"/>
      <c r="AW8" s="234"/>
      <c r="AX8" s="234"/>
      <c r="AY8" s="234"/>
      <c r="AZ8" s="234"/>
      <c r="BA8" s="234"/>
      <c r="BB8" s="234"/>
      <c r="BC8" s="234"/>
      <c r="BD8" s="234"/>
      <c r="BE8" s="234"/>
      <c r="BF8" s="234"/>
      <c r="BG8" s="234"/>
      <c r="BH8" s="234"/>
      <c r="BI8" s="234"/>
      <c r="BJ8" s="234"/>
      <c r="BK8" s="234"/>
      <c r="BL8" s="234"/>
      <c r="BM8" s="234"/>
      <c r="BN8" s="234"/>
      <c r="BO8" s="234"/>
      <c r="BP8" s="234"/>
      <c r="BQ8" s="234"/>
      <c r="BR8" s="234"/>
      <c r="BS8" s="234"/>
      <c r="BT8" s="234"/>
      <c r="BU8" s="234"/>
      <c r="BV8" s="234"/>
      <c r="BW8" s="234"/>
      <c r="BX8" s="234"/>
      <c r="BY8" s="234"/>
      <c r="BZ8" s="234"/>
      <c r="CA8" s="234"/>
      <c r="CB8" s="234"/>
    </row>
    <row r="9" spans="1:80" ht="14.25" customHeight="1" x14ac:dyDescent="0.25">
      <c r="A9" s="234"/>
      <c r="B9" s="234"/>
      <c r="C9" s="234"/>
      <c r="D9" s="234"/>
      <c r="E9" s="234"/>
      <c r="F9" s="234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50"/>
      <c r="X9" s="250"/>
      <c r="Y9" s="234"/>
      <c r="Z9" s="234"/>
      <c r="AA9" s="234"/>
      <c r="AB9" s="234"/>
      <c r="AC9" s="234"/>
      <c r="AD9" s="234"/>
      <c r="AE9" s="234"/>
      <c r="AF9" s="234"/>
      <c r="AG9" s="234"/>
      <c r="AH9" s="234"/>
      <c r="AI9" s="234"/>
      <c r="AJ9" s="234"/>
      <c r="AK9" s="234"/>
      <c r="AL9" s="234"/>
      <c r="AM9" s="234"/>
      <c r="AN9" s="234"/>
      <c r="AO9" s="234"/>
      <c r="AP9" s="234"/>
      <c r="AQ9" s="234"/>
      <c r="AR9" s="234"/>
      <c r="AS9" s="234"/>
      <c r="AT9" s="234"/>
      <c r="AU9" s="234"/>
      <c r="AV9" s="234"/>
      <c r="AW9" s="234"/>
      <c r="AX9" s="234"/>
      <c r="AY9" s="234"/>
      <c r="AZ9" s="234"/>
      <c r="BA9" s="234"/>
      <c r="BB9" s="234"/>
      <c r="BC9" s="234"/>
      <c r="BD9" s="234"/>
      <c r="BE9" s="234"/>
      <c r="BF9" s="234"/>
      <c r="BG9" s="234"/>
      <c r="BH9" s="234"/>
      <c r="BI9" s="234"/>
      <c r="BJ9" s="234"/>
      <c r="BK9" s="234"/>
      <c r="BL9" s="234"/>
      <c r="BM9" s="234"/>
      <c r="BN9" s="234"/>
      <c r="BO9" s="234"/>
      <c r="BP9" s="234"/>
      <c r="BQ9" s="234"/>
      <c r="BR9" s="234"/>
      <c r="BS9" s="234"/>
      <c r="BT9" s="234"/>
      <c r="BU9" s="234"/>
      <c r="BV9" s="234"/>
      <c r="BW9" s="234"/>
      <c r="BX9" s="234"/>
      <c r="BY9" s="234"/>
      <c r="BZ9" s="234"/>
      <c r="CA9" s="234"/>
      <c r="CB9" s="234"/>
    </row>
    <row r="10" spans="1:80" ht="26.25" customHeight="1" thickBot="1" x14ac:dyDescent="0.3">
      <c r="A10" s="236" t="s">
        <v>1</v>
      </c>
      <c r="B10" s="237" t="s">
        <v>2</v>
      </c>
      <c r="C10" s="237" t="s">
        <v>2125</v>
      </c>
      <c r="D10" s="237" t="s">
        <v>3</v>
      </c>
      <c r="E10" s="237" t="s">
        <v>4</v>
      </c>
      <c r="F10" s="237" t="s">
        <v>5</v>
      </c>
      <c r="G10" s="238" t="s">
        <v>6</v>
      </c>
      <c r="H10" s="238" t="s">
        <v>1628</v>
      </c>
      <c r="I10" s="238" t="s">
        <v>2077</v>
      </c>
      <c r="J10" s="238" t="s">
        <v>1629</v>
      </c>
      <c r="K10" s="237" t="s">
        <v>7</v>
      </c>
      <c r="L10" s="237" t="s">
        <v>2078</v>
      </c>
      <c r="M10" s="237" t="s">
        <v>2079</v>
      </c>
      <c r="N10" s="237" t="s">
        <v>2080</v>
      </c>
      <c r="O10" s="237" t="s">
        <v>2081</v>
      </c>
      <c r="P10" s="237" t="s">
        <v>2082</v>
      </c>
      <c r="Q10" s="239" t="s">
        <v>2083</v>
      </c>
      <c r="R10" s="239" t="s">
        <v>1630</v>
      </c>
      <c r="S10" s="239" t="s">
        <v>1631</v>
      </c>
      <c r="T10" s="239" t="s">
        <v>1632</v>
      </c>
      <c r="U10" s="239" t="s">
        <v>2162</v>
      </c>
      <c r="V10" s="239" t="s">
        <v>2163</v>
      </c>
      <c r="W10" s="239" t="s">
        <v>2164</v>
      </c>
      <c r="X10" s="239" t="s">
        <v>2165</v>
      </c>
      <c r="Y10" s="239" t="s">
        <v>2166</v>
      </c>
      <c r="Z10" s="239" t="s">
        <v>2167</v>
      </c>
      <c r="AA10" s="239" t="s">
        <v>2172</v>
      </c>
      <c r="AB10" s="239" t="s">
        <v>2168</v>
      </c>
      <c r="AC10" s="239" t="s">
        <v>1633</v>
      </c>
      <c r="AD10" s="240" t="s">
        <v>1640</v>
      </c>
      <c r="AE10" s="239" t="s">
        <v>1632</v>
      </c>
      <c r="AF10" s="239" t="s">
        <v>1634</v>
      </c>
      <c r="AG10" s="239" t="s">
        <v>2084</v>
      </c>
      <c r="AH10" s="239" t="s">
        <v>2085</v>
      </c>
      <c r="AI10" s="239" t="s">
        <v>1632</v>
      </c>
      <c r="AJ10" s="239" t="s">
        <v>1635</v>
      </c>
      <c r="AK10" s="239" t="s">
        <v>2086</v>
      </c>
      <c r="AL10" s="239" t="s">
        <v>2087</v>
      </c>
      <c r="AM10" s="239" t="s">
        <v>2088</v>
      </c>
      <c r="AN10" s="239" t="s">
        <v>2089</v>
      </c>
      <c r="AO10" s="239" t="s">
        <v>2090</v>
      </c>
      <c r="AP10" s="239" t="s">
        <v>2091</v>
      </c>
      <c r="AQ10" s="239" t="s">
        <v>1632</v>
      </c>
      <c r="AR10" s="239" t="s">
        <v>2092</v>
      </c>
      <c r="AS10" s="238" t="s">
        <v>9</v>
      </c>
      <c r="AT10" s="237" t="s">
        <v>10</v>
      </c>
      <c r="AU10" s="237" t="s">
        <v>11</v>
      </c>
      <c r="AV10" s="237" t="s">
        <v>12</v>
      </c>
      <c r="AW10" s="237" t="s">
        <v>2075</v>
      </c>
      <c r="AX10" s="237" t="s">
        <v>2076</v>
      </c>
      <c r="AY10" s="237" t="s">
        <v>2094</v>
      </c>
      <c r="AZ10" s="237" t="s">
        <v>13</v>
      </c>
      <c r="BA10" s="241" t="s">
        <v>14</v>
      </c>
      <c r="BB10" s="241" t="s">
        <v>15</v>
      </c>
      <c r="BC10" s="237" t="s">
        <v>16</v>
      </c>
      <c r="BD10" s="242" t="s">
        <v>17</v>
      </c>
      <c r="BE10" s="243"/>
      <c r="BF10" s="242" t="s">
        <v>18</v>
      </c>
      <c r="BG10" s="244"/>
      <c r="BH10" s="242" t="s">
        <v>19</v>
      </c>
      <c r="BI10" s="244"/>
      <c r="BJ10" s="245" t="s">
        <v>20</v>
      </c>
      <c r="BK10" s="245" t="s">
        <v>21</v>
      </c>
      <c r="BL10" s="245" t="s">
        <v>22</v>
      </c>
      <c r="BM10" s="245" t="s">
        <v>23</v>
      </c>
      <c r="BN10" s="246" t="s">
        <v>24</v>
      </c>
      <c r="BO10" s="237" t="s">
        <v>25</v>
      </c>
      <c r="BP10" s="234"/>
      <c r="BQ10" s="234"/>
      <c r="BR10" s="234"/>
      <c r="BS10" s="234"/>
      <c r="BT10" s="234"/>
      <c r="BU10" s="234"/>
      <c r="BV10" s="234"/>
      <c r="BW10" s="234"/>
      <c r="BX10" s="234"/>
      <c r="BY10" s="234"/>
      <c r="BZ10" s="234"/>
      <c r="CA10" s="234"/>
      <c r="CB10" s="234"/>
    </row>
    <row r="11" spans="1:80" ht="18" thickTop="1" x14ac:dyDescent="0.25">
      <c r="A11" s="251"/>
      <c r="B11" s="252"/>
      <c r="C11" s="252"/>
      <c r="D11" s="252"/>
      <c r="E11" s="252"/>
      <c r="F11" s="252"/>
      <c r="G11" s="253"/>
      <c r="H11" s="254"/>
      <c r="I11" s="254"/>
      <c r="J11" s="254"/>
      <c r="K11" s="255"/>
      <c r="L11" s="252"/>
      <c r="M11" s="252"/>
      <c r="N11" s="252"/>
      <c r="O11" s="252"/>
      <c r="P11" s="252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7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8"/>
      <c r="AT11" s="259"/>
      <c r="AU11" s="252"/>
      <c r="AV11" s="252"/>
      <c r="AW11" s="252"/>
      <c r="AX11" s="252"/>
      <c r="AY11" s="252"/>
      <c r="AZ11" s="252"/>
      <c r="BA11" s="260"/>
      <c r="BB11" s="260"/>
      <c r="BC11" s="252"/>
      <c r="BD11" s="260"/>
      <c r="BE11" s="234"/>
      <c r="BF11" s="260"/>
      <c r="BG11" s="234"/>
      <c r="BH11" s="261"/>
      <c r="BI11" s="234"/>
      <c r="BJ11" s="252"/>
      <c r="BK11" s="252"/>
      <c r="BL11" s="252"/>
      <c r="BM11" s="262"/>
      <c r="BN11" s="263"/>
      <c r="BO11" s="264"/>
      <c r="BP11" s="234"/>
      <c r="BQ11" s="234"/>
      <c r="BR11" s="234"/>
      <c r="BS11" s="234"/>
      <c r="BT11" s="234"/>
      <c r="BU11" s="234"/>
      <c r="BV11" s="234"/>
      <c r="BW11" s="234"/>
      <c r="BX11" s="234"/>
      <c r="BY11" s="234"/>
      <c r="BZ11" s="234"/>
      <c r="CA11" s="234"/>
      <c r="CB11" s="234"/>
    </row>
    <row r="12" spans="1:80" ht="17.25" x14ac:dyDescent="0.25">
      <c r="A12" s="265"/>
      <c r="B12" s="252"/>
      <c r="C12" s="266"/>
      <c r="D12" s="266"/>
      <c r="E12" s="266"/>
      <c r="F12" s="266"/>
      <c r="G12" s="267"/>
      <c r="H12" s="254"/>
      <c r="I12" s="254"/>
      <c r="J12" s="254"/>
      <c r="K12" s="268"/>
      <c r="L12" s="252"/>
      <c r="M12" s="252"/>
      <c r="N12" s="252"/>
      <c r="O12" s="252"/>
      <c r="P12" s="252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69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70"/>
      <c r="AT12" s="266"/>
      <c r="AU12" s="266"/>
      <c r="AV12" s="252"/>
      <c r="AW12" s="252"/>
      <c r="AX12" s="252"/>
      <c r="AY12" s="252"/>
      <c r="AZ12" s="266"/>
      <c r="BA12" s="271"/>
      <c r="BB12" s="271"/>
      <c r="BC12" s="266"/>
      <c r="BD12" s="261"/>
      <c r="BE12" s="234"/>
      <c r="BF12" s="260"/>
      <c r="BG12" s="234"/>
      <c r="BH12" s="261"/>
      <c r="BI12" s="234"/>
      <c r="BJ12" s="252"/>
      <c r="BK12" s="252"/>
      <c r="BL12" s="252"/>
      <c r="BM12" s="262"/>
      <c r="BN12" s="263"/>
      <c r="BO12" s="272"/>
      <c r="BP12" s="234"/>
      <c r="BQ12" s="234"/>
      <c r="BR12" s="234"/>
      <c r="BS12" s="234"/>
      <c r="BT12" s="234"/>
      <c r="BU12" s="234"/>
      <c r="BV12" s="234"/>
      <c r="BW12" s="234"/>
      <c r="BX12" s="234"/>
      <c r="BY12" s="234"/>
      <c r="BZ12" s="234"/>
      <c r="CA12" s="234"/>
      <c r="CB12" s="234"/>
    </row>
    <row r="13" spans="1:80" ht="17.25" x14ac:dyDescent="0.25">
      <c r="A13" s="273"/>
      <c r="B13" s="252"/>
      <c r="C13" s="252"/>
      <c r="D13" s="252"/>
      <c r="E13" s="252"/>
      <c r="F13" s="252"/>
      <c r="G13" s="253"/>
      <c r="H13" s="254"/>
      <c r="I13" s="254"/>
      <c r="J13" s="254"/>
      <c r="K13" s="255"/>
      <c r="L13" s="252"/>
      <c r="M13" s="252"/>
      <c r="N13" s="252"/>
      <c r="O13" s="252"/>
      <c r="P13" s="252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74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8"/>
      <c r="AT13" s="259"/>
      <c r="AU13" s="252"/>
      <c r="AV13" s="252"/>
      <c r="AW13" s="252"/>
      <c r="AX13" s="252"/>
      <c r="AY13" s="252"/>
      <c r="AZ13" s="252"/>
      <c r="BA13" s="260"/>
      <c r="BB13" s="260"/>
      <c r="BC13" s="252"/>
      <c r="BD13" s="260"/>
      <c r="BE13" s="234"/>
      <c r="BF13" s="260"/>
      <c r="BG13" s="234"/>
      <c r="BH13" s="261"/>
      <c r="BI13" s="234"/>
      <c r="BJ13" s="252"/>
      <c r="BK13" s="252"/>
      <c r="BL13" s="252"/>
      <c r="BM13" s="262"/>
      <c r="BN13" s="263"/>
      <c r="BO13" s="275"/>
      <c r="BP13" s="234"/>
      <c r="BQ13" s="234"/>
      <c r="BR13" s="234"/>
      <c r="BS13" s="234"/>
      <c r="BT13" s="234"/>
      <c r="BU13" s="234"/>
      <c r="BV13" s="234"/>
      <c r="BW13" s="234"/>
      <c r="BX13" s="234"/>
      <c r="BY13" s="234"/>
      <c r="BZ13" s="234"/>
      <c r="CA13" s="234"/>
      <c r="CB13" s="234"/>
    </row>
    <row r="14" spans="1:80" ht="17.25" x14ac:dyDescent="0.25">
      <c r="A14" s="276"/>
      <c r="B14" s="252"/>
      <c r="C14" s="252"/>
      <c r="D14" s="252"/>
      <c r="E14" s="252"/>
      <c r="F14" s="252"/>
      <c r="G14" s="253"/>
      <c r="H14" s="254"/>
      <c r="I14" s="254"/>
      <c r="J14" s="254"/>
      <c r="K14" s="259"/>
      <c r="L14" s="252"/>
      <c r="M14" s="252"/>
      <c r="N14" s="252"/>
      <c r="O14" s="252"/>
      <c r="P14" s="252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7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8"/>
      <c r="AT14" s="259"/>
      <c r="AU14" s="252"/>
      <c r="AV14" s="252"/>
      <c r="AW14" s="252"/>
      <c r="AX14" s="252"/>
      <c r="AY14" s="252"/>
      <c r="AZ14" s="252"/>
      <c r="BA14" s="260"/>
      <c r="BB14" s="260"/>
      <c r="BC14" s="252"/>
      <c r="BD14" s="260"/>
      <c r="BE14" s="234"/>
      <c r="BF14" s="260"/>
      <c r="BG14" s="234"/>
      <c r="BH14" s="261"/>
      <c r="BI14" s="234"/>
      <c r="BJ14" s="252"/>
      <c r="BK14" s="252"/>
      <c r="BL14" s="252"/>
      <c r="BM14" s="262"/>
      <c r="BN14" s="263"/>
      <c r="BO14" s="275"/>
      <c r="BP14" s="234"/>
      <c r="BQ14" s="234"/>
      <c r="BR14" s="234"/>
      <c r="BS14" s="234"/>
      <c r="BT14" s="234"/>
      <c r="BU14" s="234"/>
      <c r="BV14" s="234"/>
      <c r="BW14" s="234"/>
      <c r="BX14" s="234"/>
      <c r="BY14" s="234"/>
      <c r="BZ14" s="234"/>
      <c r="CA14" s="234"/>
      <c r="CB14" s="234"/>
    </row>
    <row r="15" spans="1:80" ht="17.25" x14ac:dyDescent="0.25">
      <c r="A15" s="277"/>
      <c r="B15" s="252"/>
      <c r="C15" s="278"/>
      <c r="D15" s="278"/>
      <c r="E15" s="278"/>
      <c r="F15" s="278"/>
      <c r="G15" s="279"/>
      <c r="H15" s="254"/>
      <c r="I15" s="254"/>
      <c r="J15" s="254"/>
      <c r="K15" s="278"/>
      <c r="L15" s="252"/>
      <c r="M15" s="252"/>
      <c r="N15" s="252"/>
      <c r="O15" s="252"/>
      <c r="P15" s="252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80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78"/>
      <c r="AT15" s="278"/>
      <c r="AU15" s="278"/>
      <c r="AV15" s="252"/>
      <c r="AW15" s="252"/>
      <c r="AX15" s="252"/>
      <c r="AY15" s="252"/>
      <c r="AZ15" s="278"/>
      <c r="BA15" s="281"/>
      <c r="BB15" s="281"/>
      <c r="BC15" s="278"/>
      <c r="BD15" s="278"/>
      <c r="BE15" s="234"/>
      <c r="BF15" s="278"/>
      <c r="BG15" s="234"/>
      <c r="BH15" s="278"/>
      <c r="BI15" s="234"/>
      <c r="BJ15" s="278"/>
      <c r="BK15" s="282"/>
      <c r="BL15" s="282"/>
      <c r="BM15" s="283"/>
      <c r="BN15" s="263"/>
      <c r="BO15" s="284"/>
      <c r="BP15" s="234"/>
      <c r="BQ15" s="234"/>
      <c r="BR15" s="234"/>
      <c r="BS15" s="234"/>
      <c r="BT15" s="234"/>
      <c r="BU15" s="234"/>
      <c r="BV15" s="234"/>
      <c r="BW15" s="234"/>
      <c r="BX15" s="234"/>
      <c r="BY15" s="234"/>
      <c r="BZ15" s="234"/>
      <c r="CA15" s="234"/>
      <c r="CB15" s="234"/>
    </row>
    <row r="16" spans="1:80" ht="17.25" x14ac:dyDescent="0.25">
      <c r="A16" s="276"/>
      <c r="B16" s="252"/>
      <c r="C16" s="252"/>
      <c r="D16" s="252"/>
      <c r="E16" s="252"/>
      <c r="F16" s="252"/>
      <c r="G16" s="255"/>
      <c r="H16" s="254"/>
      <c r="I16" s="254"/>
      <c r="J16" s="254"/>
      <c r="K16" s="252"/>
      <c r="L16" s="252"/>
      <c r="M16" s="252"/>
      <c r="N16" s="252"/>
      <c r="O16" s="252"/>
      <c r="P16" s="252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7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56"/>
      <c r="AP16" s="256"/>
      <c r="AQ16" s="256"/>
      <c r="AR16" s="256"/>
      <c r="AS16" s="252"/>
      <c r="AT16" s="252"/>
      <c r="AU16" s="252"/>
      <c r="AV16" s="252"/>
      <c r="AW16" s="252"/>
      <c r="AX16" s="252"/>
      <c r="AY16" s="252"/>
      <c r="AZ16" s="252"/>
      <c r="BA16" s="260"/>
      <c r="BB16" s="260"/>
      <c r="BC16" s="252"/>
      <c r="BD16" s="252"/>
      <c r="BE16" s="234"/>
      <c r="BF16" s="252"/>
      <c r="BG16" s="234"/>
      <c r="BH16" s="252"/>
      <c r="BI16" s="234"/>
      <c r="BJ16" s="252"/>
      <c r="BK16" s="259"/>
      <c r="BL16" s="259"/>
      <c r="BM16" s="262"/>
      <c r="BN16" s="263"/>
      <c r="BO16" s="275"/>
      <c r="BP16" s="234"/>
      <c r="BQ16" s="234"/>
      <c r="BR16" s="234"/>
      <c r="BS16" s="234"/>
      <c r="BT16" s="234"/>
      <c r="BU16" s="234"/>
      <c r="BV16" s="234"/>
      <c r="BW16" s="234"/>
      <c r="BX16" s="234"/>
      <c r="BY16" s="234"/>
      <c r="BZ16" s="234"/>
      <c r="CA16" s="234"/>
      <c r="CB16" s="234"/>
    </row>
    <row r="17" spans="1:80" ht="17.25" x14ac:dyDescent="0.25">
      <c r="A17" s="276"/>
      <c r="B17" s="252"/>
      <c r="C17" s="252"/>
      <c r="D17" s="252"/>
      <c r="E17" s="252"/>
      <c r="F17" s="259"/>
      <c r="G17" s="255"/>
      <c r="H17" s="254"/>
      <c r="I17" s="254"/>
      <c r="J17" s="254"/>
      <c r="K17" s="252"/>
      <c r="L17" s="252"/>
      <c r="M17" s="252"/>
      <c r="N17" s="252"/>
      <c r="O17" s="252"/>
      <c r="P17" s="252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7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56"/>
      <c r="AP17" s="256"/>
      <c r="AQ17" s="256"/>
      <c r="AR17" s="256"/>
      <c r="AS17" s="252"/>
      <c r="AT17" s="252"/>
      <c r="AU17" s="252"/>
      <c r="AV17" s="252"/>
      <c r="AW17" s="252"/>
      <c r="AX17" s="252"/>
      <c r="AY17" s="252"/>
      <c r="AZ17" s="252"/>
      <c r="BA17" s="260"/>
      <c r="BB17" s="260"/>
      <c r="BC17" s="259"/>
      <c r="BD17" s="252"/>
      <c r="BE17" s="234"/>
      <c r="BF17" s="252"/>
      <c r="BG17" s="234"/>
      <c r="BH17" s="252"/>
      <c r="BI17" s="234"/>
      <c r="BJ17" s="252"/>
      <c r="BK17" s="259"/>
      <c r="BL17" s="259"/>
      <c r="BM17" s="262"/>
      <c r="BN17" s="263"/>
      <c r="BO17" s="275"/>
      <c r="BP17" s="234"/>
      <c r="BQ17" s="234"/>
      <c r="BR17" s="234"/>
      <c r="BS17" s="234"/>
      <c r="BT17" s="234"/>
      <c r="BU17" s="234"/>
      <c r="BV17" s="234"/>
      <c r="BW17" s="234"/>
      <c r="BX17" s="234"/>
      <c r="BY17" s="234"/>
      <c r="BZ17" s="234"/>
      <c r="CA17" s="234"/>
      <c r="CB17" s="234"/>
    </row>
    <row r="18" spans="1:80" x14ac:dyDescent="0.25">
      <c r="A18" s="276"/>
      <c r="B18" s="252"/>
      <c r="C18" s="252"/>
      <c r="D18" s="252"/>
      <c r="E18" s="252"/>
      <c r="F18" s="252"/>
      <c r="G18" s="252"/>
      <c r="H18" s="254"/>
      <c r="I18" s="254"/>
      <c r="J18" s="254"/>
      <c r="K18" s="252"/>
      <c r="L18" s="252"/>
      <c r="M18" s="252"/>
      <c r="N18" s="252"/>
      <c r="O18" s="252"/>
      <c r="P18" s="252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7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56"/>
      <c r="AP18" s="256"/>
      <c r="AQ18" s="256"/>
      <c r="AR18" s="256"/>
      <c r="AS18" s="252"/>
      <c r="AT18" s="252"/>
      <c r="AU18" s="252"/>
      <c r="AV18" s="252"/>
      <c r="AW18" s="252"/>
      <c r="AX18" s="252"/>
      <c r="AY18" s="252"/>
      <c r="AZ18" s="252"/>
      <c r="BA18" s="260"/>
      <c r="BB18" s="260"/>
      <c r="BC18" s="252"/>
      <c r="BD18" s="285"/>
      <c r="BE18" s="234"/>
      <c r="BF18" s="252"/>
      <c r="BG18" s="234"/>
      <c r="BH18" s="252"/>
      <c r="BI18" s="234"/>
      <c r="BJ18" s="252"/>
      <c r="BK18" s="259"/>
      <c r="BL18" s="259"/>
      <c r="BM18" s="262"/>
      <c r="BN18" s="286"/>
      <c r="BO18" s="275"/>
      <c r="BP18" s="234"/>
      <c r="BQ18" s="234"/>
      <c r="BR18" s="234"/>
      <c r="BS18" s="234"/>
      <c r="BT18" s="234"/>
      <c r="BU18" s="234"/>
      <c r="BV18" s="234"/>
      <c r="BW18" s="234"/>
      <c r="BX18" s="234"/>
      <c r="BY18" s="234"/>
      <c r="BZ18" s="234"/>
      <c r="CA18" s="234"/>
      <c r="CB18" s="234"/>
    </row>
    <row r="19" spans="1:80" x14ac:dyDescent="0.25">
      <c r="A19" s="276"/>
      <c r="B19" s="252"/>
      <c r="C19" s="252"/>
      <c r="D19" s="252"/>
      <c r="E19" s="252"/>
      <c r="F19" s="252"/>
      <c r="G19" s="252"/>
      <c r="H19" s="254"/>
      <c r="I19" s="254"/>
      <c r="J19" s="254"/>
      <c r="K19" s="252"/>
      <c r="L19" s="252"/>
      <c r="M19" s="252"/>
      <c r="N19" s="252"/>
      <c r="O19" s="252"/>
      <c r="P19" s="252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7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56"/>
      <c r="AP19" s="256"/>
      <c r="AQ19" s="256"/>
      <c r="AR19" s="256"/>
      <c r="AS19" s="252"/>
      <c r="AT19" s="252"/>
      <c r="AU19" s="252"/>
      <c r="AV19" s="252"/>
      <c r="AW19" s="252"/>
      <c r="AX19" s="252"/>
      <c r="AY19" s="252"/>
      <c r="AZ19" s="252"/>
      <c r="BA19" s="260"/>
      <c r="BB19" s="260"/>
      <c r="BC19" s="252"/>
      <c r="BD19" s="285"/>
      <c r="BE19" s="234"/>
      <c r="BF19" s="252"/>
      <c r="BG19" s="234"/>
      <c r="BH19" s="252"/>
      <c r="BI19" s="234"/>
      <c r="BJ19" s="252"/>
      <c r="BK19" s="259"/>
      <c r="BL19" s="259"/>
      <c r="BM19" s="262"/>
      <c r="BN19" s="286"/>
      <c r="BO19" s="275"/>
      <c r="BP19" s="234"/>
      <c r="BQ19" s="234"/>
      <c r="BR19" s="234"/>
      <c r="BS19" s="234"/>
      <c r="BT19" s="234"/>
      <c r="BU19" s="234"/>
      <c r="BV19" s="234"/>
      <c r="BW19" s="234"/>
      <c r="BX19" s="234"/>
      <c r="BY19" s="234"/>
      <c r="BZ19" s="234"/>
      <c r="CA19" s="234"/>
      <c r="CB19" s="234"/>
    </row>
    <row r="20" spans="1:80" x14ac:dyDescent="0.25">
      <c r="A20" s="276"/>
      <c r="B20" s="252"/>
      <c r="C20" s="252"/>
      <c r="D20" s="252"/>
      <c r="E20" s="252"/>
      <c r="F20" s="252"/>
      <c r="G20" s="252"/>
      <c r="H20" s="254"/>
      <c r="I20" s="254"/>
      <c r="J20" s="254"/>
      <c r="K20" s="252"/>
      <c r="L20" s="252"/>
      <c r="M20" s="252"/>
      <c r="N20" s="252"/>
      <c r="O20" s="252"/>
      <c r="P20" s="252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7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56"/>
      <c r="AP20" s="256"/>
      <c r="AQ20" s="256"/>
      <c r="AR20" s="256"/>
      <c r="AS20" s="252"/>
      <c r="AT20" s="252"/>
      <c r="AU20" s="252"/>
      <c r="AV20" s="252"/>
      <c r="AW20" s="252"/>
      <c r="AX20" s="252"/>
      <c r="AY20" s="252"/>
      <c r="AZ20" s="252"/>
      <c r="BA20" s="260"/>
      <c r="BB20" s="260"/>
      <c r="BC20" s="252"/>
      <c r="BD20" s="285"/>
      <c r="BE20" s="234"/>
      <c r="BF20" s="252"/>
      <c r="BG20" s="234"/>
      <c r="BH20" s="252"/>
      <c r="BI20" s="234"/>
      <c r="BJ20" s="252"/>
      <c r="BK20" s="259"/>
      <c r="BL20" s="259"/>
      <c r="BM20" s="262"/>
      <c r="BN20" s="286"/>
      <c r="BO20" s="275"/>
      <c r="BP20" s="234"/>
      <c r="BQ20" s="234"/>
      <c r="BR20" s="234"/>
      <c r="BS20" s="234"/>
      <c r="BT20" s="234"/>
      <c r="BU20" s="234"/>
      <c r="BV20" s="234"/>
      <c r="BW20" s="234"/>
      <c r="BX20" s="234"/>
      <c r="BY20" s="234"/>
      <c r="BZ20" s="234"/>
      <c r="CA20" s="234"/>
      <c r="CB20" s="234"/>
    </row>
    <row r="21" spans="1:80" x14ac:dyDescent="0.25">
      <c r="A21" s="276"/>
      <c r="B21" s="252"/>
      <c r="C21" s="252"/>
      <c r="D21" s="252"/>
      <c r="E21" s="252"/>
      <c r="F21" s="252"/>
      <c r="G21" s="252"/>
      <c r="H21" s="254"/>
      <c r="I21" s="254"/>
      <c r="J21" s="254"/>
      <c r="K21" s="252"/>
      <c r="L21" s="252"/>
      <c r="M21" s="252"/>
      <c r="N21" s="252"/>
      <c r="O21" s="252"/>
      <c r="P21" s="252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7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56"/>
      <c r="AP21" s="256"/>
      <c r="AQ21" s="256"/>
      <c r="AR21" s="256"/>
      <c r="AS21" s="252"/>
      <c r="AT21" s="252"/>
      <c r="AU21" s="252"/>
      <c r="AV21" s="252"/>
      <c r="AW21" s="252"/>
      <c r="AX21" s="252"/>
      <c r="AY21" s="252"/>
      <c r="AZ21" s="252"/>
      <c r="BA21" s="260"/>
      <c r="BB21" s="260"/>
      <c r="BC21" s="252"/>
      <c r="BD21" s="285"/>
      <c r="BE21" s="234"/>
      <c r="BF21" s="252"/>
      <c r="BG21" s="234"/>
      <c r="BH21" s="252"/>
      <c r="BI21" s="234"/>
      <c r="BJ21" s="252"/>
      <c r="BK21" s="259"/>
      <c r="BL21" s="259"/>
      <c r="BM21" s="262"/>
      <c r="BN21" s="286"/>
      <c r="BO21" s="275"/>
      <c r="BP21" s="234"/>
      <c r="BQ21" s="234"/>
      <c r="BR21" s="234"/>
      <c r="BS21" s="234"/>
      <c r="BT21" s="234"/>
      <c r="BU21" s="234"/>
      <c r="BV21" s="234"/>
      <c r="BW21" s="234"/>
      <c r="BX21" s="234"/>
      <c r="BY21" s="234"/>
      <c r="BZ21" s="234"/>
      <c r="CA21" s="234"/>
      <c r="CB21" s="234"/>
    </row>
    <row r="22" spans="1:80" ht="17.25" x14ac:dyDescent="0.25">
      <c r="A22" s="276"/>
      <c r="B22" s="252"/>
      <c r="C22" s="252"/>
      <c r="D22" s="252"/>
      <c r="E22" s="252"/>
      <c r="F22" s="259"/>
      <c r="G22" s="255"/>
      <c r="H22" s="254"/>
      <c r="I22" s="254"/>
      <c r="J22" s="254"/>
      <c r="K22" s="252"/>
      <c r="L22" s="252"/>
      <c r="M22" s="252"/>
      <c r="N22" s="252"/>
      <c r="O22" s="252"/>
      <c r="P22" s="252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7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56"/>
      <c r="AP22" s="256"/>
      <c r="AQ22" s="256"/>
      <c r="AR22" s="256"/>
      <c r="AS22" s="252"/>
      <c r="AT22" s="252"/>
      <c r="AU22" s="252"/>
      <c r="AV22" s="252"/>
      <c r="AW22" s="252"/>
      <c r="AX22" s="252"/>
      <c r="AY22" s="252"/>
      <c r="AZ22" s="252"/>
      <c r="BA22" s="260"/>
      <c r="BB22" s="260"/>
      <c r="BC22" s="252"/>
      <c r="BD22" s="252"/>
      <c r="BE22" s="234"/>
      <c r="BF22" s="252"/>
      <c r="BG22" s="234"/>
      <c r="BH22" s="252"/>
      <c r="BI22" s="234"/>
      <c r="BJ22" s="252"/>
      <c r="BK22" s="259"/>
      <c r="BL22" s="259"/>
      <c r="BM22" s="262"/>
      <c r="BN22" s="263"/>
      <c r="BO22" s="275"/>
      <c r="BP22" s="234"/>
      <c r="BQ22" s="234"/>
      <c r="BR22" s="234"/>
      <c r="BS22" s="234"/>
      <c r="BT22" s="234"/>
      <c r="BU22" s="234"/>
      <c r="BV22" s="234"/>
      <c r="BW22" s="234"/>
      <c r="BX22" s="234"/>
      <c r="BY22" s="234"/>
      <c r="BZ22" s="234"/>
      <c r="CA22" s="234"/>
      <c r="CB22" s="234"/>
    </row>
    <row r="23" spans="1:80" ht="17.25" x14ac:dyDescent="0.25">
      <c r="A23" s="276"/>
      <c r="B23" s="252"/>
      <c r="C23" s="252"/>
      <c r="D23" s="252"/>
      <c r="E23" s="252"/>
      <c r="F23" s="252"/>
      <c r="G23" s="255"/>
      <c r="H23" s="254"/>
      <c r="I23" s="254"/>
      <c r="J23" s="254"/>
      <c r="K23" s="252"/>
      <c r="L23" s="252"/>
      <c r="M23" s="252"/>
      <c r="N23" s="252"/>
      <c r="O23" s="252"/>
      <c r="P23" s="252"/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256"/>
      <c r="AD23" s="257"/>
      <c r="AE23" s="256"/>
      <c r="AF23" s="256"/>
      <c r="AG23" s="256"/>
      <c r="AH23" s="256"/>
      <c r="AI23" s="256"/>
      <c r="AJ23" s="256"/>
      <c r="AK23" s="256"/>
      <c r="AL23" s="256"/>
      <c r="AM23" s="256"/>
      <c r="AN23" s="256"/>
      <c r="AO23" s="256"/>
      <c r="AP23" s="256"/>
      <c r="AQ23" s="256"/>
      <c r="AR23" s="256"/>
      <c r="AS23" s="252"/>
      <c r="AT23" s="252"/>
      <c r="AU23" s="252"/>
      <c r="AV23" s="252"/>
      <c r="AW23" s="252"/>
      <c r="AX23" s="252"/>
      <c r="AY23" s="252"/>
      <c r="AZ23" s="252"/>
      <c r="BA23" s="260"/>
      <c r="BB23" s="260"/>
      <c r="BC23" s="252"/>
      <c r="BD23" s="252"/>
      <c r="BE23" s="234"/>
      <c r="BF23" s="252"/>
      <c r="BG23" s="234"/>
      <c r="BH23" s="252"/>
      <c r="BI23" s="234"/>
      <c r="BJ23" s="252"/>
      <c r="BK23" s="259"/>
      <c r="BL23" s="259"/>
      <c r="BM23" s="262"/>
      <c r="BN23" s="263"/>
      <c r="BO23" s="275"/>
      <c r="BP23" s="234"/>
      <c r="BQ23" s="234"/>
      <c r="BR23" s="234"/>
      <c r="BS23" s="234"/>
      <c r="BT23" s="234"/>
      <c r="BU23" s="234"/>
      <c r="BV23" s="234"/>
      <c r="BW23" s="234"/>
      <c r="BX23" s="234"/>
      <c r="BY23" s="234"/>
      <c r="BZ23" s="234"/>
      <c r="CA23" s="234"/>
      <c r="CB23" s="234"/>
    </row>
    <row r="24" spans="1:80" ht="17.25" x14ac:dyDescent="0.25">
      <c r="A24" s="276"/>
      <c r="B24" s="252"/>
      <c r="C24" s="252"/>
      <c r="D24" s="252"/>
      <c r="E24" s="252"/>
      <c r="F24" s="252"/>
      <c r="G24" s="259"/>
      <c r="H24" s="254"/>
      <c r="I24" s="254"/>
      <c r="J24" s="254"/>
      <c r="K24" s="252"/>
      <c r="L24" s="252"/>
      <c r="M24" s="252"/>
      <c r="N24" s="252"/>
      <c r="O24" s="252"/>
      <c r="P24" s="252"/>
      <c r="Q24" s="256"/>
      <c r="R24" s="256"/>
      <c r="S24" s="256"/>
      <c r="T24" s="256"/>
      <c r="U24" s="256"/>
      <c r="V24" s="256"/>
      <c r="W24" s="256"/>
      <c r="X24" s="256"/>
      <c r="Y24" s="256"/>
      <c r="Z24" s="256"/>
      <c r="AA24" s="256"/>
      <c r="AB24" s="256"/>
      <c r="AC24" s="256"/>
      <c r="AD24" s="257"/>
      <c r="AE24" s="256"/>
      <c r="AF24" s="256"/>
      <c r="AG24" s="256"/>
      <c r="AH24" s="256"/>
      <c r="AI24" s="256"/>
      <c r="AJ24" s="256"/>
      <c r="AK24" s="256"/>
      <c r="AL24" s="256"/>
      <c r="AM24" s="256"/>
      <c r="AN24" s="256"/>
      <c r="AO24" s="256"/>
      <c r="AP24" s="256"/>
      <c r="AQ24" s="256"/>
      <c r="AR24" s="256"/>
      <c r="AS24" s="252"/>
      <c r="AT24" s="252"/>
      <c r="AU24" s="252"/>
      <c r="AV24" s="252"/>
      <c r="AW24" s="252"/>
      <c r="AX24" s="252"/>
      <c r="AY24" s="252"/>
      <c r="AZ24" s="252"/>
      <c r="BA24" s="260"/>
      <c r="BB24" s="260"/>
      <c r="BC24" s="287"/>
      <c r="BD24" s="252"/>
      <c r="BE24" s="234"/>
      <c r="BF24" s="252"/>
      <c r="BG24" s="234"/>
      <c r="BH24" s="252"/>
      <c r="BI24" s="234"/>
      <c r="BJ24" s="252"/>
      <c r="BK24" s="259"/>
      <c r="BL24" s="259"/>
      <c r="BM24" s="262"/>
      <c r="BN24" s="263"/>
      <c r="BO24" s="275"/>
      <c r="BP24" s="234"/>
      <c r="BQ24" s="234"/>
      <c r="BR24" s="234"/>
      <c r="BS24" s="234"/>
      <c r="BT24" s="234"/>
      <c r="BU24" s="234"/>
      <c r="BV24" s="234"/>
      <c r="BW24" s="234"/>
      <c r="BX24" s="234"/>
      <c r="BY24" s="234"/>
      <c r="BZ24" s="234"/>
      <c r="CA24" s="234"/>
      <c r="CB24" s="234"/>
    </row>
    <row r="25" spans="1:80" ht="17.25" x14ac:dyDescent="0.25">
      <c r="A25" s="288"/>
      <c r="B25" s="252"/>
      <c r="C25" s="289"/>
      <c r="D25" s="289"/>
      <c r="E25" s="289"/>
      <c r="F25" s="289"/>
      <c r="G25" s="290"/>
      <c r="H25" s="254"/>
      <c r="I25" s="254"/>
      <c r="J25" s="254"/>
      <c r="K25" s="291"/>
      <c r="L25" s="252"/>
      <c r="M25" s="252"/>
      <c r="N25" s="252"/>
      <c r="O25" s="252"/>
      <c r="P25" s="252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92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6"/>
      <c r="AP25" s="256"/>
      <c r="AQ25" s="256"/>
      <c r="AR25" s="256"/>
      <c r="AS25" s="293"/>
      <c r="AT25" s="291"/>
      <c r="AU25" s="289"/>
      <c r="AV25" s="252"/>
      <c r="AW25" s="252"/>
      <c r="AX25" s="252"/>
      <c r="AY25" s="252"/>
      <c r="AZ25" s="289"/>
      <c r="BA25" s="294"/>
      <c r="BB25" s="294"/>
      <c r="BC25" s="291"/>
      <c r="BD25" s="260"/>
      <c r="BE25" s="234"/>
      <c r="BF25" s="260"/>
      <c r="BG25" s="234"/>
      <c r="BH25" s="261"/>
      <c r="BI25" s="234"/>
      <c r="BJ25" s="252"/>
      <c r="BK25" s="252"/>
      <c r="BL25" s="252"/>
      <c r="BM25" s="262"/>
      <c r="BN25" s="263"/>
      <c r="BO25" s="295"/>
      <c r="BP25" s="234"/>
      <c r="BQ25" s="234"/>
      <c r="BR25" s="234"/>
      <c r="BS25" s="234"/>
      <c r="BT25" s="234"/>
      <c r="BU25" s="234"/>
      <c r="BV25" s="234"/>
      <c r="BW25" s="234"/>
      <c r="BX25" s="234"/>
      <c r="BY25" s="234"/>
      <c r="BZ25" s="234"/>
      <c r="CA25" s="234"/>
      <c r="CB25" s="234"/>
    </row>
    <row r="26" spans="1:80" ht="17.25" x14ac:dyDescent="0.25">
      <c r="A26" s="251"/>
      <c r="B26" s="252"/>
      <c r="C26" s="266"/>
      <c r="D26" s="266"/>
      <c r="E26" s="266"/>
      <c r="F26" s="266"/>
      <c r="G26" s="267"/>
      <c r="H26" s="254"/>
      <c r="I26" s="254"/>
      <c r="J26" s="254"/>
      <c r="K26" s="268"/>
      <c r="L26" s="252"/>
      <c r="M26" s="252"/>
      <c r="N26" s="252"/>
      <c r="O26" s="252"/>
      <c r="P26" s="252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69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6"/>
      <c r="AP26" s="256"/>
      <c r="AQ26" s="256"/>
      <c r="AR26" s="256"/>
      <c r="AS26" s="270"/>
      <c r="AT26" s="268"/>
      <c r="AU26" s="266"/>
      <c r="AV26" s="252"/>
      <c r="AW26" s="252"/>
      <c r="AX26" s="252"/>
      <c r="AY26" s="252"/>
      <c r="AZ26" s="266"/>
      <c r="BA26" s="271"/>
      <c r="BB26" s="271"/>
      <c r="BC26" s="266"/>
      <c r="BD26" s="260"/>
      <c r="BE26" s="234"/>
      <c r="BF26" s="260"/>
      <c r="BG26" s="234"/>
      <c r="BH26" s="261"/>
      <c r="BI26" s="234"/>
      <c r="BJ26" s="252"/>
      <c r="BK26" s="252"/>
      <c r="BL26" s="252"/>
      <c r="BM26" s="262"/>
      <c r="BN26" s="263"/>
      <c r="BO26" s="272"/>
      <c r="BP26" s="234"/>
      <c r="BQ26" s="234"/>
      <c r="BR26" s="234"/>
      <c r="BS26" s="234"/>
      <c r="BT26" s="234"/>
      <c r="BU26" s="234"/>
      <c r="BV26" s="234"/>
      <c r="BW26" s="234"/>
      <c r="BX26" s="234"/>
      <c r="BY26" s="234"/>
      <c r="BZ26" s="234"/>
      <c r="CA26" s="234"/>
      <c r="CB26" s="234"/>
    </row>
    <row r="27" spans="1:80" ht="17.25" x14ac:dyDescent="0.25">
      <c r="A27" s="265"/>
      <c r="B27" s="252"/>
      <c r="C27" s="266"/>
      <c r="D27" s="266"/>
      <c r="E27" s="266"/>
      <c r="F27" s="266"/>
      <c r="G27" s="267"/>
      <c r="H27" s="254"/>
      <c r="I27" s="254"/>
      <c r="J27" s="254"/>
      <c r="K27" s="268"/>
      <c r="L27" s="252"/>
      <c r="M27" s="252"/>
      <c r="N27" s="252"/>
      <c r="O27" s="252"/>
      <c r="P27" s="252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69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6"/>
      <c r="AP27" s="256"/>
      <c r="AQ27" s="256"/>
      <c r="AR27" s="256"/>
      <c r="AS27" s="270"/>
      <c r="AT27" s="268"/>
      <c r="AU27" s="266"/>
      <c r="AV27" s="252"/>
      <c r="AW27" s="252"/>
      <c r="AX27" s="252"/>
      <c r="AY27" s="252"/>
      <c r="AZ27" s="266"/>
      <c r="BA27" s="271"/>
      <c r="BB27" s="271"/>
      <c r="BC27" s="266"/>
      <c r="BD27" s="260"/>
      <c r="BE27" s="234"/>
      <c r="BF27" s="260"/>
      <c r="BG27" s="234"/>
      <c r="BH27" s="261"/>
      <c r="BI27" s="234"/>
      <c r="BJ27" s="252"/>
      <c r="BK27" s="252"/>
      <c r="BL27" s="252"/>
      <c r="BM27" s="262"/>
      <c r="BN27" s="263"/>
      <c r="BO27" s="272"/>
      <c r="BP27" s="234"/>
      <c r="BQ27" s="234"/>
      <c r="BR27" s="234"/>
      <c r="BS27" s="234"/>
      <c r="BT27" s="234"/>
      <c r="BU27" s="234"/>
      <c r="BV27" s="234"/>
      <c r="BW27" s="234"/>
      <c r="BX27" s="234"/>
      <c r="BY27" s="234"/>
      <c r="BZ27" s="234"/>
      <c r="CA27" s="234"/>
      <c r="CB27" s="234"/>
    </row>
    <row r="28" spans="1:80" ht="17.25" x14ac:dyDescent="0.25">
      <c r="A28" s="265"/>
      <c r="B28" s="252"/>
      <c r="C28" s="266"/>
      <c r="D28" s="266"/>
      <c r="E28" s="266"/>
      <c r="F28" s="266"/>
      <c r="G28" s="267"/>
      <c r="H28" s="254"/>
      <c r="I28" s="254"/>
      <c r="J28" s="254"/>
      <c r="K28" s="268"/>
      <c r="L28" s="252"/>
      <c r="M28" s="252"/>
      <c r="N28" s="252"/>
      <c r="O28" s="252"/>
      <c r="P28" s="252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69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6"/>
      <c r="AP28" s="256"/>
      <c r="AQ28" s="256"/>
      <c r="AR28" s="256"/>
      <c r="AS28" s="270"/>
      <c r="AT28" s="268"/>
      <c r="AU28" s="266"/>
      <c r="AV28" s="252"/>
      <c r="AW28" s="252"/>
      <c r="AX28" s="252"/>
      <c r="AY28" s="252"/>
      <c r="AZ28" s="266"/>
      <c r="BA28" s="271"/>
      <c r="BB28" s="271"/>
      <c r="BC28" s="266"/>
      <c r="BD28" s="296"/>
      <c r="BE28" s="234"/>
      <c r="BF28" s="260"/>
      <c r="BG28" s="234"/>
      <c r="BH28" s="261"/>
      <c r="BI28" s="234"/>
      <c r="BJ28" s="252"/>
      <c r="BK28" s="252"/>
      <c r="BL28" s="252"/>
      <c r="BM28" s="262"/>
      <c r="BN28" s="263"/>
      <c r="BO28" s="272"/>
      <c r="BP28" s="234"/>
      <c r="BQ28" s="234"/>
      <c r="BR28" s="234"/>
      <c r="BS28" s="234"/>
      <c r="BT28" s="234"/>
      <c r="BU28" s="234"/>
      <c r="BV28" s="234"/>
      <c r="BW28" s="234"/>
      <c r="BX28" s="234"/>
      <c r="BY28" s="234"/>
      <c r="BZ28" s="234"/>
      <c r="CA28" s="234"/>
      <c r="CB28" s="234"/>
    </row>
    <row r="29" spans="1:80" ht="17.25" x14ac:dyDescent="0.25">
      <c r="A29" s="265"/>
      <c r="B29" s="252"/>
      <c r="C29" s="266"/>
      <c r="D29" s="266"/>
      <c r="E29" s="266"/>
      <c r="F29" s="266"/>
      <c r="G29" s="267"/>
      <c r="H29" s="254"/>
      <c r="I29" s="254"/>
      <c r="J29" s="254"/>
      <c r="K29" s="268"/>
      <c r="L29" s="252"/>
      <c r="M29" s="252"/>
      <c r="N29" s="252"/>
      <c r="O29" s="252"/>
      <c r="P29" s="252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69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6"/>
      <c r="AP29" s="256"/>
      <c r="AQ29" s="256"/>
      <c r="AR29" s="256"/>
      <c r="AS29" s="270"/>
      <c r="AT29" s="268"/>
      <c r="AU29" s="266"/>
      <c r="AV29" s="252"/>
      <c r="AW29" s="252"/>
      <c r="AX29" s="252"/>
      <c r="AY29" s="252"/>
      <c r="AZ29" s="266"/>
      <c r="BA29" s="271"/>
      <c r="BB29" s="271"/>
      <c r="BC29" s="266"/>
      <c r="BD29" s="260"/>
      <c r="BE29" s="234"/>
      <c r="BF29" s="260"/>
      <c r="BG29" s="234"/>
      <c r="BH29" s="261"/>
      <c r="BI29" s="234"/>
      <c r="BJ29" s="252"/>
      <c r="BK29" s="252"/>
      <c r="BL29" s="252"/>
      <c r="BM29" s="262"/>
      <c r="BN29" s="263"/>
      <c r="BO29" s="272"/>
      <c r="BP29" s="234"/>
      <c r="BQ29" s="234"/>
      <c r="BR29" s="234"/>
      <c r="BS29" s="234"/>
      <c r="BT29" s="234"/>
      <c r="BU29" s="234"/>
      <c r="BV29" s="234"/>
      <c r="BW29" s="234"/>
      <c r="BX29" s="234"/>
      <c r="BY29" s="234"/>
      <c r="BZ29" s="234"/>
      <c r="CA29" s="234"/>
      <c r="CB29" s="234"/>
    </row>
    <row r="30" spans="1:80" ht="17.25" x14ac:dyDescent="0.25">
      <c r="A30" s="265"/>
      <c r="B30" s="252"/>
      <c r="C30" s="266"/>
      <c r="D30" s="266"/>
      <c r="E30" s="266"/>
      <c r="F30" s="266"/>
      <c r="G30" s="267"/>
      <c r="H30" s="254"/>
      <c r="I30" s="254"/>
      <c r="J30" s="254"/>
      <c r="K30" s="268"/>
      <c r="L30" s="252"/>
      <c r="M30" s="252"/>
      <c r="N30" s="252"/>
      <c r="O30" s="252"/>
      <c r="P30" s="252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69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6"/>
      <c r="AP30" s="256"/>
      <c r="AQ30" s="256"/>
      <c r="AR30" s="256"/>
      <c r="AS30" s="270"/>
      <c r="AT30" s="268"/>
      <c r="AU30" s="266"/>
      <c r="AV30" s="252"/>
      <c r="AW30" s="252"/>
      <c r="AX30" s="252"/>
      <c r="AY30" s="252"/>
      <c r="AZ30" s="266"/>
      <c r="BA30" s="271"/>
      <c r="BB30" s="271"/>
      <c r="BC30" s="266"/>
      <c r="BD30" s="260"/>
      <c r="BE30" s="234"/>
      <c r="BF30" s="260"/>
      <c r="BG30" s="234"/>
      <c r="BH30" s="261"/>
      <c r="BI30" s="234"/>
      <c r="BJ30" s="252"/>
      <c r="BK30" s="252"/>
      <c r="BL30" s="252"/>
      <c r="BM30" s="262"/>
      <c r="BN30" s="263"/>
      <c r="BO30" s="272"/>
      <c r="BP30" s="234"/>
      <c r="BQ30" s="234"/>
      <c r="BR30" s="234"/>
      <c r="BS30" s="234"/>
      <c r="BT30" s="234"/>
      <c r="BU30" s="234"/>
      <c r="BV30" s="234"/>
      <c r="BW30" s="234"/>
      <c r="BX30" s="234"/>
      <c r="BY30" s="234"/>
      <c r="BZ30" s="234"/>
      <c r="CA30" s="234"/>
      <c r="CB30" s="234"/>
    </row>
    <row r="31" spans="1:80" ht="17.25" x14ac:dyDescent="0.25">
      <c r="A31" s="265"/>
      <c r="B31" s="252"/>
      <c r="C31" s="266"/>
      <c r="D31" s="266"/>
      <c r="E31" s="266"/>
      <c r="F31" s="266"/>
      <c r="G31" s="267"/>
      <c r="H31" s="254"/>
      <c r="I31" s="254"/>
      <c r="J31" s="254"/>
      <c r="K31" s="268"/>
      <c r="L31" s="252"/>
      <c r="M31" s="252"/>
      <c r="N31" s="252"/>
      <c r="O31" s="252"/>
      <c r="P31" s="252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69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6"/>
      <c r="AP31" s="256"/>
      <c r="AQ31" s="256"/>
      <c r="AR31" s="256"/>
      <c r="AS31" s="270"/>
      <c r="AT31" s="268"/>
      <c r="AU31" s="266"/>
      <c r="AV31" s="252"/>
      <c r="AW31" s="252"/>
      <c r="AX31" s="252"/>
      <c r="AY31" s="252"/>
      <c r="AZ31" s="266"/>
      <c r="BA31" s="271"/>
      <c r="BB31" s="271"/>
      <c r="BC31" s="266"/>
      <c r="BD31" s="260"/>
      <c r="BE31" s="234"/>
      <c r="BF31" s="260"/>
      <c r="BG31" s="234"/>
      <c r="BH31" s="261"/>
      <c r="BI31" s="234"/>
      <c r="BJ31" s="252"/>
      <c r="BK31" s="252"/>
      <c r="BL31" s="252"/>
      <c r="BM31" s="262"/>
      <c r="BN31" s="263"/>
      <c r="BO31" s="272"/>
      <c r="BP31" s="234"/>
      <c r="BQ31" s="234"/>
      <c r="BR31" s="234"/>
      <c r="BS31" s="234"/>
      <c r="BT31" s="234"/>
      <c r="BU31" s="234"/>
      <c r="BV31" s="234"/>
      <c r="BW31" s="234"/>
      <c r="BX31" s="234"/>
      <c r="BY31" s="234"/>
      <c r="BZ31" s="234"/>
      <c r="CA31" s="234"/>
      <c r="CB31" s="234"/>
    </row>
    <row r="32" spans="1:80" ht="17.25" x14ac:dyDescent="0.25">
      <c r="A32" s="265"/>
      <c r="B32" s="252"/>
      <c r="C32" s="266"/>
      <c r="D32" s="266"/>
      <c r="E32" s="266"/>
      <c r="F32" s="266"/>
      <c r="G32" s="270"/>
      <c r="H32" s="254"/>
      <c r="I32" s="254"/>
      <c r="J32" s="254"/>
      <c r="K32" s="268"/>
      <c r="L32" s="252"/>
      <c r="M32" s="252"/>
      <c r="N32" s="252"/>
      <c r="O32" s="252"/>
      <c r="P32" s="252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69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6"/>
      <c r="AP32" s="256"/>
      <c r="AQ32" s="256"/>
      <c r="AR32" s="256"/>
      <c r="AS32" s="267"/>
      <c r="AT32" s="266"/>
      <c r="AU32" s="266"/>
      <c r="AV32" s="252"/>
      <c r="AW32" s="252"/>
      <c r="AX32" s="252"/>
      <c r="AY32" s="252"/>
      <c r="AZ32" s="266"/>
      <c r="BA32" s="271"/>
      <c r="BB32" s="271"/>
      <c r="BC32" s="266"/>
      <c r="BD32" s="261"/>
      <c r="BE32" s="234"/>
      <c r="BF32" s="260"/>
      <c r="BG32" s="234"/>
      <c r="BH32" s="261"/>
      <c r="BI32" s="234"/>
      <c r="BJ32" s="252"/>
      <c r="BK32" s="252"/>
      <c r="BL32" s="252"/>
      <c r="BM32" s="262"/>
      <c r="BN32" s="263"/>
      <c r="BO32" s="272"/>
      <c r="BP32" s="234"/>
      <c r="BQ32" s="234"/>
      <c r="BR32" s="234"/>
      <c r="BS32" s="234"/>
      <c r="BT32" s="234"/>
      <c r="BU32" s="234"/>
      <c r="BV32" s="234"/>
      <c r="BW32" s="234"/>
      <c r="BX32" s="234"/>
      <c r="BY32" s="234"/>
      <c r="BZ32" s="234"/>
      <c r="CA32" s="234"/>
      <c r="CB32" s="234"/>
    </row>
    <row r="33" spans="1:80" ht="17.25" x14ac:dyDescent="0.25">
      <c r="A33" s="265"/>
      <c r="B33" s="252"/>
      <c r="C33" s="266"/>
      <c r="D33" s="266"/>
      <c r="E33" s="266"/>
      <c r="F33" s="266"/>
      <c r="G33" s="270"/>
      <c r="H33" s="254"/>
      <c r="I33" s="254"/>
      <c r="J33" s="254"/>
      <c r="K33" s="268"/>
      <c r="L33" s="252"/>
      <c r="M33" s="252"/>
      <c r="N33" s="252"/>
      <c r="O33" s="252"/>
      <c r="P33" s="252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69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6"/>
      <c r="AP33" s="256"/>
      <c r="AQ33" s="256"/>
      <c r="AR33" s="256"/>
      <c r="AS33" s="267"/>
      <c r="AT33" s="266"/>
      <c r="AU33" s="266"/>
      <c r="AV33" s="252"/>
      <c r="AW33" s="252"/>
      <c r="AX33" s="252"/>
      <c r="AY33" s="252"/>
      <c r="AZ33" s="266"/>
      <c r="BA33" s="271"/>
      <c r="BB33" s="271"/>
      <c r="BC33" s="268"/>
      <c r="BD33" s="261"/>
      <c r="BE33" s="234"/>
      <c r="BF33" s="260"/>
      <c r="BG33" s="234"/>
      <c r="BH33" s="261"/>
      <c r="BI33" s="234"/>
      <c r="BJ33" s="252"/>
      <c r="BK33" s="252"/>
      <c r="BL33" s="252"/>
      <c r="BM33" s="262"/>
      <c r="BN33" s="263"/>
      <c r="BO33" s="272"/>
      <c r="BP33" s="234"/>
      <c r="BQ33" s="234"/>
      <c r="BR33" s="234"/>
      <c r="BS33" s="234"/>
      <c r="BT33" s="234"/>
      <c r="BU33" s="234"/>
      <c r="BV33" s="234"/>
      <c r="BW33" s="234"/>
      <c r="BX33" s="234"/>
      <c r="BY33" s="234"/>
      <c r="BZ33" s="234"/>
      <c r="CA33" s="234"/>
      <c r="CB33" s="234"/>
    </row>
    <row r="34" spans="1:80" ht="17.25" x14ac:dyDescent="0.25">
      <c r="A34" s="265"/>
      <c r="B34" s="252"/>
      <c r="C34" s="266"/>
      <c r="D34" s="266"/>
      <c r="E34" s="266"/>
      <c r="F34" s="266"/>
      <c r="G34" s="270"/>
      <c r="H34" s="254"/>
      <c r="I34" s="254"/>
      <c r="J34" s="254"/>
      <c r="K34" s="268"/>
      <c r="L34" s="252"/>
      <c r="M34" s="252"/>
      <c r="N34" s="252"/>
      <c r="O34" s="252"/>
      <c r="P34" s="252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69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6"/>
      <c r="AP34" s="256"/>
      <c r="AQ34" s="256"/>
      <c r="AR34" s="256"/>
      <c r="AS34" s="267"/>
      <c r="AT34" s="266"/>
      <c r="AU34" s="266"/>
      <c r="AV34" s="252"/>
      <c r="AW34" s="252"/>
      <c r="AX34" s="252"/>
      <c r="AY34" s="252"/>
      <c r="AZ34" s="266"/>
      <c r="BA34" s="271"/>
      <c r="BB34" s="271"/>
      <c r="BC34" s="266"/>
      <c r="BD34" s="261"/>
      <c r="BE34" s="234"/>
      <c r="BF34" s="260"/>
      <c r="BG34" s="234"/>
      <c r="BH34" s="261"/>
      <c r="BI34" s="234"/>
      <c r="BJ34" s="252"/>
      <c r="BK34" s="252"/>
      <c r="BL34" s="252"/>
      <c r="BM34" s="262"/>
      <c r="BN34" s="263"/>
      <c r="BO34" s="272"/>
      <c r="BP34" s="234"/>
      <c r="BQ34" s="234"/>
      <c r="BR34" s="234"/>
      <c r="BS34" s="234"/>
      <c r="BT34" s="234"/>
      <c r="BU34" s="234"/>
      <c r="BV34" s="234"/>
      <c r="BW34" s="234"/>
      <c r="BX34" s="234"/>
      <c r="BY34" s="234"/>
      <c r="BZ34" s="234"/>
      <c r="CA34" s="234"/>
      <c r="CB34" s="234"/>
    </row>
    <row r="35" spans="1:80" ht="17.25" x14ac:dyDescent="0.25">
      <c r="A35" s="265"/>
      <c r="B35" s="252"/>
      <c r="C35" s="266"/>
      <c r="D35" s="266"/>
      <c r="E35" s="266"/>
      <c r="F35" s="266"/>
      <c r="G35" s="270"/>
      <c r="H35" s="254"/>
      <c r="I35" s="254"/>
      <c r="J35" s="254"/>
      <c r="K35" s="268"/>
      <c r="L35" s="252"/>
      <c r="M35" s="252"/>
      <c r="N35" s="252"/>
      <c r="O35" s="252"/>
      <c r="P35" s="252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69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56"/>
      <c r="AP35" s="256"/>
      <c r="AQ35" s="256"/>
      <c r="AR35" s="256"/>
      <c r="AS35" s="267"/>
      <c r="AT35" s="266"/>
      <c r="AU35" s="266"/>
      <c r="AV35" s="252"/>
      <c r="AW35" s="252"/>
      <c r="AX35" s="252"/>
      <c r="AY35" s="252"/>
      <c r="AZ35" s="266"/>
      <c r="BA35" s="271"/>
      <c r="BB35" s="271"/>
      <c r="BC35" s="266"/>
      <c r="BD35" s="261"/>
      <c r="BE35" s="234"/>
      <c r="BF35" s="260"/>
      <c r="BG35" s="234"/>
      <c r="BH35" s="261"/>
      <c r="BI35" s="234"/>
      <c r="BJ35" s="252"/>
      <c r="BK35" s="252"/>
      <c r="BL35" s="252"/>
      <c r="BM35" s="262"/>
      <c r="BN35" s="263"/>
      <c r="BO35" s="272"/>
      <c r="BP35" s="234"/>
      <c r="BQ35" s="234"/>
      <c r="BR35" s="234"/>
      <c r="BS35" s="234"/>
      <c r="BT35" s="234"/>
      <c r="BU35" s="234"/>
      <c r="BV35" s="234"/>
      <c r="BW35" s="234"/>
      <c r="BX35" s="234"/>
      <c r="BY35" s="234"/>
      <c r="BZ35" s="234"/>
      <c r="CA35" s="234"/>
      <c r="CB35" s="234"/>
    </row>
    <row r="36" spans="1:80" ht="17.25" x14ac:dyDescent="0.25">
      <c r="A36" s="265"/>
      <c r="B36" s="252"/>
      <c r="C36" s="266"/>
      <c r="D36" s="266"/>
      <c r="E36" s="266"/>
      <c r="F36" s="266"/>
      <c r="G36" s="267"/>
      <c r="H36" s="254"/>
      <c r="I36" s="254"/>
      <c r="J36" s="254"/>
      <c r="K36" s="268"/>
      <c r="L36" s="252"/>
      <c r="M36" s="252"/>
      <c r="N36" s="252"/>
      <c r="O36" s="252"/>
      <c r="P36" s="252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69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56"/>
      <c r="AP36" s="256"/>
      <c r="AQ36" s="256"/>
      <c r="AR36" s="256"/>
      <c r="AS36" s="267"/>
      <c r="AT36" s="268"/>
      <c r="AU36" s="266"/>
      <c r="AV36" s="252"/>
      <c r="AW36" s="252"/>
      <c r="AX36" s="252"/>
      <c r="AY36" s="252"/>
      <c r="AZ36" s="266"/>
      <c r="BA36" s="271"/>
      <c r="BB36" s="271"/>
      <c r="BC36" s="266"/>
      <c r="BD36" s="261"/>
      <c r="BE36" s="234"/>
      <c r="BF36" s="260"/>
      <c r="BG36" s="234"/>
      <c r="BH36" s="261"/>
      <c r="BI36" s="234"/>
      <c r="BJ36" s="252"/>
      <c r="BK36" s="252"/>
      <c r="BL36" s="252"/>
      <c r="BM36" s="262"/>
      <c r="BN36" s="263"/>
      <c r="BO36" s="272"/>
      <c r="BP36" s="234"/>
      <c r="BQ36" s="234"/>
      <c r="BR36" s="234"/>
      <c r="BS36" s="234"/>
      <c r="BT36" s="234"/>
      <c r="BU36" s="234"/>
      <c r="BV36" s="234"/>
      <c r="BW36" s="234"/>
      <c r="BX36" s="234"/>
      <c r="BY36" s="234"/>
      <c r="BZ36" s="234"/>
      <c r="CA36" s="234"/>
      <c r="CB36" s="234"/>
    </row>
    <row r="37" spans="1:80" ht="17.25" x14ac:dyDescent="0.25">
      <c r="A37" s="265"/>
      <c r="B37" s="252"/>
      <c r="C37" s="266"/>
      <c r="D37" s="266"/>
      <c r="E37" s="266"/>
      <c r="F37" s="266"/>
      <c r="G37" s="270"/>
      <c r="H37" s="254"/>
      <c r="I37" s="254"/>
      <c r="J37" s="254"/>
      <c r="K37" s="268"/>
      <c r="L37" s="252"/>
      <c r="M37" s="252"/>
      <c r="N37" s="252"/>
      <c r="O37" s="252"/>
      <c r="P37" s="252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69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56"/>
      <c r="AP37" s="256"/>
      <c r="AQ37" s="256"/>
      <c r="AR37" s="256"/>
      <c r="AS37" s="267"/>
      <c r="AT37" s="266"/>
      <c r="AU37" s="266"/>
      <c r="AV37" s="252"/>
      <c r="AW37" s="252"/>
      <c r="AX37" s="252"/>
      <c r="AY37" s="252"/>
      <c r="AZ37" s="266"/>
      <c r="BA37" s="271"/>
      <c r="BB37" s="271"/>
      <c r="BC37" s="266"/>
      <c r="BD37" s="261"/>
      <c r="BE37" s="234"/>
      <c r="BF37" s="260"/>
      <c r="BG37" s="234"/>
      <c r="BH37" s="261"/>
      <c r="BI37" s="234"/>
      <c r="BJ37" s="252"/>
      <c r="BK37" s="252"/>
      <c r="BL37" s="252"/>
      <c r="BM37" s="262"/>
      <c r="BN37" s="263"/>
      <c r="BO37" s="272"/>
      <c r="BP37" s="234"/>
      <c r="BQ37" s="234"/>
      <c r="BR37" s="234"/>
      <c r="BS37" s="234"/>
      <c r="BT37" s="234"/>
      <c r="BU37" s="234"/>
      <c r="BV37" s="234"/>
      <c r="BW37" s="234"/>
      <c r="BX37" s="234"/>
      <c r="BY37" s="234"/>
      <c r="BZ37" s="234"/>
      <c r="CA37" s="234"/>
      <c r="CB37" s="234"/>
    </row>
    <row r="38" spans="1:80" ht="17.25" x14ac:dyDescent="0.25">
      <c r="A38" s="265"/>
      <c r="B38" s="252"/>
      <c r="C38" s="266"/>
      <c r="D38" s="266"/>
      <c r="E38" s="266"/>
      <c r="F38" s="266"/>
      <c r="G38" s="270"/>
      <c r="H38" s="254"/>
      <c r="I38" s="254"/>
      <c r="J38" s="254"/>
      <c r="K38" s="268"/>
      <c r="L38" s="252"/>
      <c r="M38" s="252"/>
      <c r="N38" s="252"/>
      <c r="O38" s="252"/>
      <c r="P38" s="252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69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56"/>
      <c r="AP38" s="256"/>
      <c r="AQ38" s="256"/>
      <c r="AR38" s="256"/>
      <c r="AS38" s="267"/>
      <c r="AT38" s="266"/>
      <c r="AU38" s="266"/>
      <c r="AV38" s="252"/>
      <c r="AW38" s="252"/>
      <c r="AX38" s="252"/>
      <c r="AY38" s="252"/>
      <c r="AZ38" s="266"/>
      <c r="BA38" s="271"/>
      <c r="BB38" s="271"/>
      <c r="BC38" s="266"/>
      <c r="BD38" s="261"/>
      <c r="BE38" s="234"/>
      <c r="BF38" s="260"/>
      <c r="BG38" s="234"/>
      <c r="BH38" s="261"/>
      <c r="BI38" s="234"/>
      <c r="BJ38" s="252"/>
      <c r="BK38" s="252"/>
      <c r="BL38" s="252"/>
      <c r="BM38" s="262"/>
      <c r="BN38" s="263"/>
      <c r="BO38" s="272"/>
      <c r="BP38" s="234"/>
      <c r="BQ38" s="234"/>
      <c r="BR38" s="234"/>
      <c r="BS38" s="234"/>
      <c r="BT38" s="234"/>
      <c r="BU38" s="234"/>
      <c r="BV38" s="234"/>
      <c r="BW38" s="234"/>
      <c r="BX38" s="234"/>
      <c r="BY38" s="234"/>
      <c r="BZ38" s="234"/>
      <c r="CA38" s="234"/>
      <c r="CB38" s="234"/>
    </row>
    <row r="39" spans="1:80" ht="17.25" x14ac:dyDescent="0.25">
      <c r="A39" s="265"/>
      <c r="B39" s="252"/>
      <c r="C39" s="266"/>
      <c r="D39" s="266"/>
      <c r="E39" s="266"/>
      <c r="F39" s="266"/>
      <c r="G39" s="267"/>
      <c r="H39" s="254"/>
      <c r="I39" s="254"/>
      <c r="J39" s="254"/>
      <c r="K39" s="268"/>
      <c r="L39" s="252"/>
      <c r="M39" s="252"/>
      <c r="N39" s="252"/>
      <c r="O39" s="252"/>
      <c r="P39" s="252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69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56"/>
      <c r="AP39" s="256"/>
      <c r="AQ39" s="256"/>
      <c r="AR39" s="256"/>
      <c r="AS39" s="267"/>
      <c r="AT39" s="266"/>
      <c r="AU39" s="266"/>
      <c r="AV39" s="252"/>
      <c r="AW39" s="252"/>
      <c r="AX39" s="252"/>
      <c r="AY39" s="252"/>
      <c r="AZ39" s="266"/>
      <c r="BA39" s="271"/>
      <c r="BB39" s="271"/>
      <c r="BC39" s="266"/>
      <c r="BD39" s="261"/>
      <c r="BE39" s="234"/>
      <c r="BF39" s="260"/>
      <c r="BG39" s="234"/>
      <c r="BH39" s="261"/>
      <c r="BI39" s="234"/>
      <c r="BJ39" s="252"/>
      <c r="BK39" s="252"/>
      <c r="BL39" s="252"/>
      <c r="BM39" s="262"/>
      <c r="BN39" s="263"/>
      <c r="BO39" s="272"/>
      <c r="BP39" s="234"/>
      <c r="BQ39" s="234"/>
      <c r="BR39" s="234"/>
      <c r="BS39" s="234"/>
      <c r="BT39" s="234"/>
      <c r="BU39" s="234"/>
      <c r="BV39" s="234"/>
      <c r="BW39" s="234"/>
      <c r="BX39" s="234"/>
      <c r="BY39" s="234"/>
      <c r="BZ39" s="234"/>
      <c r="CA39" s="234"/>
      <c r="CB39" s="234"/>
    </row>
    <row r="40" spans="1:80" ht="17.25" x14ac:dyDescent="0.25">
      <c r="A40" s="265"/>
      <c r="B40" s="252"/>
      <c r="C40" s="266"/>
      <c r="D40" s="266"/>
      <c r="E40" s="266"/>
      <c r="F40" s="266"/>
      <c r="G40" s="270"/>
      <c r="H40" s="254"/>
      <c r="I40" s="254"/>
      <c r="J40" s="254"/>
      <c r="K40" s="268"/>
      <c r="L40" s="252"/>
      <c r="M40" s="252"/>
      <c r="N40" s="252"/>
      <c r="O40" s="252"/>
      <c r="P40" s="252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69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56"/>
      <c r="AP40" s="256"/>
      <c r="AQ40" s="256"/>
      <c r="AR40" s="256"/>
      <c r="AS40" s="267"/>
      <c r="AT40" s="266"/>
      <c r="AU40" s="266"/>
      <c r="AV40" s="252"/>
      <c r="AW40" s="252"/>
      <c r="AX40" s="252"/>
      <c r="AY40" s="252"/>
      <c r="AZ40" s="266"/>
      <c r="BA40" s="271"/>
      <c r="BB40" s="271"/>
      <c r="BC40" s="266"/>
      <c r="BD40" s="261"/>
      <c r="BE40" s="234"/>
      <c r="BF40" s="260"/>
      <c r="BG40" s="234"/>
      <c r="BH40" s="261"/>
      <c r="BI40" s="234"/>
      <c r="BJ40" s="252"/>
      <c r="BK40" s="252"/>
      <c r="BL40" s="252"/>
      <c r="BM40" s="262"/>
      <c r="BN40" s="263"/>
      <c r="BO40" s="272"/>
      <c r="BP40" s="234"/>
      <c r="BQ40" s="234"/>
      <c r="BR40" s="234"/>
      <c r="BS40" s="234"/>
      <c r="BT40" s="234"/>
      <c r="BU40" s="234"/>
      <c r="BV40" s="234"/>
      <c r="BW40" s="234"/>
      <c r="BX40" s="234"/>
      <c r="BY40" s="234"/>
      <c r="BZ40" s="234"/>
      <c r="CA40" s="234"/>
      <c r="CB40" s="234"/>
    </row>
    <row r="41" spans="1:80" ht="17.25" x14ac:dyDescent="0.25">
      <c r="A41" s="266"/>
      <c r="B41" s="252"/>
      <c r="C41" s="266"/>
      <c r="D41" s="266"/>
      <c r="E41" s="266"/>
      <c r="F41" s="268"/>
      <c r="G41" s="270"/>
      <c r="H41" s="254"/>
      <c r="I41" s="254"/>
      <c r="J41" s="254"/>
      <c r="K41" s="268"/>
      <c r="L41" s="252"/>
      <c r="M41" s="252"/>
      <c r="N41" s="252"/>
      <c r="O41" s="252"/>
      <c r="P41" s="252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69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56"/>
      <c r="AP41" s="256"/>
      <c r="AQ41" s="256"/>
      <c r="AR41" s="256"/>
      <c r="AS41" s="267"/>
      <c r="AT41" s="266"/>
      <c r="AU41" s="266"/>
      <c r="AV41" s="252"/>
      <c r="AW41" s="252"/>
      <c r="AX41" s="252"/>
      <c r="AY41" s="252"/>
      <c r="AZ41" s="266"/>
      <c r="BA41" s="271"/>
      <c r="BB41" s="271"/>
      <c r="BC41" s="266"/>
      <c r="BD41" s="261"/>
      <c r="BE41" s="234"/>
      <c r="BF41" s="260"/>
      <c r="BG41" s="234"/>
      <c r="BH41" s="261"/>
      <c r="BI41" s="234"/>
      <c r="BJ41" s="252"/>
      <c r="BK41" s="252"/>
      <c r="BL41" s="252"/>
      <c r="BM41" s="262"/>
      <c r="BN41" s="263"/>
      <c r="BO41" s="272"/>
      <c r="BP41" s="234"/>
      <c r="BQ41" s="234"/>
      <c r="BR41" s="234"/>
      <c r="BS41" s="234"/>
      <c r="BT41" s="234"/>
      <c r="BU41" s="234"/>
      <c r="BV41" s="234"/>
      <c r="BW41" s="234"/>
      <c r="BX41" s="234"/>
      <c r="BY41" s="234"/>
      <c r="BZ41" s="234"/>
      <c r="CA41" s="234"/>
      <c r="CB41" s="234"/>
    </row>
    <row r="42" spans="1:80" ht="17.25" x14ac:dyDescent="0.25">
      <c r="A42" s="265"/>
      <c r="B42" s="252"/>
      <c r="C42" s="266"/>
      <c r="D42" s="266"/>
      <c r="E42" s="266"/>
      <c r="F42" s="266"/>
      <c r="G42" s="270"/>
      <c r="H42" s="254"/>
      <c r="I42" s="254"/>
      <c r="J42" s="254"/>
      <c r="K42" s="268"/>
      <c r="L42" s="252"/>
      <c r="M42" s="252"/>
      <c r="N42" s="252"/>
      <c r="O42" s="252"/>
      <c r="P42" s="252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69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56"/>
      <c r="AP42" s="256"/>
      <c r="AQ42" s="256"/>
      <c r="AR42" s="256"/>
      <c r="AS42" s="267"/>
      <c r="AT42" s="266"/>
      <c r="AU42" s="266"/>
      <c r="AV42" s="252"/>
      <c r="AW42" s="252"/>
      <c r="AX42" s="252"/>
      <c r="AY42" s="252"/>
      <c r="AZ42" s="266"/>
      <c r="BA42" s="271"/>
      <c r="BB42" s="271"/>
      <c r="BC42" s="266"/>
      <c r="BD42" s="261"/>
      <c r="BE42" s="234"/>
      <c r="BF42" s="260"/>
      <c r="BG42" s="234"/>
      <c r="BH42" s="261"/>
      <c r="BI42" s="234"/>
      <c r="BJ42" s="252"/>
      <c r="BK42" s="252"/>
      <c r="BL42" s="252"/>
      <c r="BM42" s="262"/>
      <c r="BN42" s="263"/>
      <c r="BO42" s="272"/>
      <c r="BP42" s="234"/>
      <c r="BQ42" s="234"/>
      <c r="BR42" s="234"/>
      <c r="BS42" s="234"/>
      <c r="BT42" s="234"/>
      <c r="BU42" s="234"/>
      <c r="BV42" s="234"/>
      <c r="BW42" s="234"/>
      <c r="BX42" s="234"/>
      <c r="BY42" s="234"/>
      <c r="BZ42" s="234"/>
      <c r="CA42" s="234"/>
      <c r="CB42" s="234"/>
    </row>
    <row r="43" spans="1:80" ht="17.25" x14ac:dyDescent="0.25">
      <c r="A43" s="265"/>
      <c r="B43" s="252"/>
      <c r="C43" s="266"/>
      <c r="D43" s="266"/>
      <c r="E43" s="266"/>
      <c r="F43" s="266"/>
      <c r="G43" s="270"/>
      <c r="H43" s="254"/>
      <c r="I43" s="254"/>
      <c r="J43" s="254"/>
      <c r="K43" s="268"/>
      <c r="L43" s="252"/>
      <c r="M43" s="252"/>
      <c r="N43" s="252"/>
      <c r="O43" s="252"/>
      <c r="P43" s="252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69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56"/>
      <c r="AP43" s="256"/>
      <c r="AQ43" s="256"/>
      <c r="AR43" s="256"/>
      <c r="AS43" s="267"/>
      <c r="AT43" s="266"/>
      <c r="AU43" s="266"/>
      <c r="AV43" s="252"/>
      <c r="AW43" s="252"/>
      <c r="AX43" s="252"/>
      <c r="AY43" s="252"/>
      <c r="AZ43" s="266"/>
      <c r="BA43" s="271"/>
      <c r="BB43" s="271"/>
      <c r="BC43" s="266"/>
      <c r="BD43" s="261"/>
      <c r="BE43" s="234"/>
      <c r="BF43" s="260"/>
      <c r="BG43" s="234"/>
      <c r="BH43" s="261"/>
      <c r="BI43" s="234"/>
      <c r="BJ43" s="252"/>
      <c r="BK43" s="252"/>
      <c r="BL43" s="252"/>
      <c r="BM43" s="262"/>
      <c r="BN43" s="263"/>
      <c r="BO43" s="297"/>
      <c r="BP43" s="234"/>
      <c r="BQ43" s="234"/>
      <c r="BR43" s="234"/>
      <c r="BS43" s="234"/>
      <c r="BT43" s="234"/>
      <c r="BU43" s="234"/>
      <c r="BV43" s="234"/>
      <c r="BW43" s="234"/>
      <c r="BX43" s="234"/>
      <c r="BY43" s="234"/>
      <c r="BZ43" s="234"/>
      <c r="CA43" s="234"/>
      <c r="CB43" s="234"/>
    </row>
    <row r="44" spans="1:80" ht="17.25" x14ac:dyDescent="0.25">
      <c r="A44" s="265"/>
      <c r="B44" s="252"/>
      <c r="C44" s="266"/>
      <c r="D44" s="266"/>
      <c r="E44" s="266"/>
      <c r="F44" s="266"/>
      <c r="G44" s="270"/>
      <c r="H44" s="254"/>
      <c r="I44" s="254"/>
      <c r="J44" s="254"/>
      <c r="K44" s="268"/>
      <c r="L44" s="252"/>
      <c r="M44" s="252"/>
      <c r="N44" s="252"/>
      <c r="O44" s="252"/>
      <c r="P44" s="252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69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56"/>
      <c r="AP44" s="256"/>
      <c r="AQ44" s="256"/>
      <c r="AR44" s="256"/>
      <c r="AS44" s="267"/>
      <c r="AT44" s="266"/>
      <c r="AU44" s="266"/>
      <c r="AV44" s="252"/>
      <c r="AW44" s="252"/>
      <c r="AX44" s="252"/>
      <c r="AY44" s="252"/>
      <c r="AZ44" s="266"/>
      <c r="BA44" s="271"/>
      <c r="BB44" s="271"/>
      <c r="BC44" s="266"/>
      <c r="BD44" s="261"/>
      <c r="BE44" s="234"/>
      <c r="BF44" s="260"/>
      <c r="BG44" s="234"/>
      <c r="BH44" s="261"/>
      <c r="BI44" s="234"/>
      <c r="BJ44" s="252"/>
      <c r="BK44" s="252"/>
      <c r="BL44" s="252"/>
      <c r="BM44" s="262"/>
      <c r="BN44" s="263"/>
      <c r="BO44" s="272"/>
      <c r="BP44" s="234"/>
      <c r="BQ44" s="234"/>
      <c r="BR44" s="234"/>
      <c r="BS44" s="234"/>
      <c r="BT44" s="234"/>
      <c r="BU44" s="234"/>
      <c r="BV44" s="234"/>
      <c r="BW44" s="234"/>
      <c r="BX44" s="234"/>
      <c r="BY44" s="234"/>
      <c r="BZ44" s="234"/>
      <c r="CA44" s="234"/>
      <c r="CB44" s="234"/>
    </row>
    <row r="45" spans="1:80" ht="17.25" x14ac:dyDescent="0.25">
      <c r="A45" s="265"/>
      <c r="B45" s="252"/>
      <c r="C45" s="266"/>
      <c r="D45" s="266"/>
      <c r="E45" s="266"/>
      <c r="F45" s="266"/>
      <c r="G45" s="270"/>
      <c r="H45" s="254"/>
      <c r="I45" s="254"/>
      <c r="J45" s="254"/>
      <c r="K45" s="268"/>
      <c r="L45" s="252"/>
      <c r="M45" s="252"/>
      <c r="N45" s="252"/>
      <c r="O45" s="252"/>
      <c r="P45" s="252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69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56"/>
      <c r="AP45" s="256"/>
      <c r="AQ45" s="256"/>
      <c r="AR45" s="256"/>
      <c r="AS45" s="267"/>
      <c r="AT45" s="266"/>
      <c r="AU45" s="266"/>
      <c r="AV45" s="252"/>
      <c r="AW45" s="252"/>
      <c r="AX45" s="252"/>
      <c r="AY45" s="252"/>
      <c r="AZ45" s="266"/>
      <c r="BA45" s="271"/>
      <c r="BB45" s="271"/>
      <c r="BC45" s="266"/>
      <c r="BD45" s="261"/>
      <c r="BE45" s="234"/>
      <c r="BF45" s="260"/>
      <c r="BG45" s="234"/>
      <c r="BH45" s="261"/>
      <c r="BI45" s="234"/>
      <c r="BJ45" s="252"/>
      <c r="BK45" s="252"/>
      <c r="BL45" s="252"/>
      <c r="BM45" s="262"/>
      <c r="BN45" s="263"/>
      <c r="BO45" s="272"/>
      <c r="BP45" s="234"/>
      <c r="BQ45" s="234"/>
      <c r="BR45" s="234"/>
      <c r="BS45" s="234"/>
      <c r="BT45" s="234"/>
      <c r="BU45" s="234"/>
      <c r="BV45" s="234"/>
      <c r="BW45" s="234"/>
      <c r="BX45" s="234"/>
      <c r="BY45" s="234"/>
      <c r="BZ45" s="234"/>
      <c r="CA45" s="234"/>
      <c r="CB45" s="234"/>
    </row>
    <row r="46" spans="1:80" ht="17.25" x14ac:dyDescent="0.25">
      <c r="A46" s="265"/>
      <c r="B46" s="252"/>
      <c r="C46" s="266"/>
      <c r="D46" s="266"/>
      <c r="E46" s="266"/>
      <c r="F46" s="266"/>
      <c r="G46" s="267"/>
      <c r="H46" s="254"/>
      <c r="I46" s="254"/>
      <c r="J46" s="254"/>
      <c r="K46" s="268"/>
      <c r="L46" s="252"/>
      <c r="M46" s="252"/>
      <c r="N46" s="252"/>
      <c r="O46" s="252"/>
      <c r="P46" s="252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6"/>
      <c r="AD46" s="269"/>
      <c r="AE46" s="256"/>
      <c r="AF46" s="256"/>
      <c r="AG46" s="256"/>
      <c r="AH46" s="256"/>
      <c r="AI46" s="256"/>
      <c r="AJ46" s="256"/>
      <c r="AK46" s="256"/>
      <c r="AL46" s="256"/>
      <c r="AM46" s="256"/>
      <c r="AN46" s="256"/>
      <c r="AO46" s="256"/>
      <c r="AP46" s="256"/>
      <c r="AQ46" s="256"/>
      <c r="AR46" s="256"/>
      <c r="AS46" s="267"/>
      <c r="AT46" s="268"/>
      <c r="AU46" s="266"/>
      <c r="AV46" s="252"/>
      <c r="AW46" s="252"/>
      <c r="AX46" s="252"/>
      <c r="AY46" s="252"/>
      <c r="AZ46" s="266"/>
      <c r="BA46" s="271"/>
      <c r="BB46" s="271"/>
      <c r="BC46" s="266"/>
      <c r="BD46" s="261"/>
      <c r="BE46" s="234"/>
      <c r="BF46" s="260"/>
      <c r="BG46" s="234"/>
      <c r="BH46" s="261"/>
      <c r="BI46" s="234"/>
      <c r="BJ46" s="252"/>
      <c r="BK46" s="252"/>
      <c r="BL46" s="252"/>
      <c r="BM46" s="262"/>
      <c r="BN46" s="263"/>
      <c r="BO46" s="272"/>
      <c r="BP46" s="234"/>
      <c r="BQ46" s="234"/>
      <c r="BR46" s="234"/>
      <c r="BS46" s="234"/>
      <c r="BT46" s="234"/>
      <c r="BU46" s="234"/>
      <c r="BV46" s="234"/>
      <c r="BW46" s="234"/>
      <c r="BX46" s="234"/>
      <c r="BY46" s="234"/>
      <c r="BZ46" s="234"/>
      <c r="CA46" s="234"/>
      <c r="CB46" s="234"/>
    </row>
    <row r="47" spans="1:80" ht="17.25" x14ac:dyDescent="0.25">
      <c r="A47" s="265"/>
      <c r="B47" s="252"/>
      <c r="C47" s="266"/>
      <c r="D47" s="266"/>
      <c r="E47" s="266"/>
      <c r="F47" s="266"/>
      <c r="G47" s="267"/>
      <c r="H47" s="254"/>
      <c r="I47" s="254"/>
      <c r="J47" s="254"/>
      <c r="K47" s="268"/>
      <c r="L47" s="252"/>
      <c r="M47" s="252"/>
      <c r="N47" s="252"/>
      <c r="O47" s="252"/>
      <c r="P47" s="252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69"/>
      <c r="AE47" s="256"/>
      <c r="AF47" s="256"/>
      <c r="AG47" s="256"/>
      <c r="AH47" s="256"/>
      <c r="AI47" s="256"/>
      <c r="AJ47" s="256"/>
      <c r="AK47" s="256"/>
      <c r="AL47" s="256"/>
      <c r="AM47" s="256"/>
      <c r="AN47" s="256"/>
      <c r="AO47" s="256"/>
      <c r="AP47" s="256"/>
      <c r="AQ47" s="256"/>
      <c r="AR47" s="256"/>
      <c r="AS47" s="267"/>
      <c r="AT47" s="268"/>
      <c r="AU47" s="266"/>
      <c r="AV47" s="252"/>
      <c r="AW47" s="252"/>
      <c r="AX47" s="252"/>
      <c r="AY47" s="252"/>
      <c r="AZ47" s="266"/>
      <c r="BA47" s="271"/>
      <c r="BB47" s="271"/>
      <c r="BC47" s="266"/>
      <c r="BD47" s="261"/>
      <c r="BE47" s="234"/>
      <c r="BF47" s="260"/>
      <c r="BG47" s="234"/>
      <c r="BH47" s="261"/>
      <c r="BI47" s="234"/>
      <c r="BJ47" s="252"/>
      <c r="BK47" s="252"/>
      <c r="BL47" s="252"/>
      <c r="BM47" s="262"/>
      <c r="BN47" s="263"/>
      <c r="BO47" s="272"/>
      <c r="BP47" s="234"/>
      <c r="BQ47" s="234"/>
      <c r="BR47" s="234"/>
      <c r="BS47" s="234"/>
      <c r="BT47" s="234"/>
      <c r="BU47" s="234"/>
      <c r="BV47" s="234"/>
      <c r="BW47" s="234"/>
      <c r="BX47" s="234"/>
      <c r="BY47" s="234"/>
      <c r="BZ47" s="234"/>
      <c r="CA47" s="234"/>
      <c r="CB47" s="234"/>
    </row>
    <row r="48" spans="1:80" ht="17.25" x14ac:dyDescent="0.25">
      <c r="A48" s="265"/>
      <c r="B48" s="252"/>
      <c r="C48" s="266"/>
      <c r="D48" s="266"/>
      <c r="E48" s="266"/>
      <c r="F48" s="266"/>
      <c r="G48" s="267"/>
      <c r="H48" s="254"/>
      <c r="I48" s="254"/>
      <c r="J48" s="254"/>
      <c r="K48" s="268"/>
      <c r="L48" s="252"/>
      <c r="M48" s="252"/>
      <c r="N48" s="252"/>
      <c r="O48" s="252"/>
      <c r="P48" s="252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69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  <c r="AQ48" s="256"/>
      <c r="AR48" s="256"/>
      <c r="AS48" s="267"/>
      <c r="AT48" s="268"/>
      <c r="AU48" s="266"/>
      <c r="AV48" s="252"/>
      <c r="AW48" s="252"/>
      <c r="AX48" s="252"/>
      <c r="AY48" s="252"/>
      <c r="AZ48" s="266"/>
      <c r="BA48" s="271"/>
      <c r="BB48" s="271"/>
      <c r="BC48" s="266"/>
      <c r="BD48" s="261"/>
      <c r="BE48" s="234"/>
      <c r="BF48" s="260"/>
      <c r="BG48" s="234"/>
      <c r="BH48" s="261"/>
      <c r="BI48" s="234"/>
      <c r="BJ48" s="252"/>
      <c r="BK48" s="252"/>
      <c r="BL48" s="252"/>
      <c r="BM48" s="262"/>
      <c r="BN48" s="263"/>
      <c r="BO48" s="272"/>
      <c r="BP48" s="234"/>
      <c r="BQ48" s="234"/>
      <c r="BR48" s="234"/>
      <c r="BS48" s="234"/>
      <c r="BT48" s="234"/>
      <c r="BU48" s="234"/>
      <c r="BV48" s="234"/>
      <c r="BW48" s="234"/>
      <c r="BX48" s="234"/>
      <c r="BY48" s="234"/>
      <c r="BZ48" s="234"/>
      <c r="CA48" s="234"/>
      <c r="CB48" s="234"/>
    </row>
    <row r="49" spans="1:80" ht="17.25" x14ac:dyDescent="0.25">
      <c r="A49" s="265"/>
      <c r="B49" s="252"/>
      <c r="C49" s="266"/>
      <c r="D49" s="266"/>
      <c r="E49" s="266"/>
      <c r="F49" s="266"/>
      <c r="G49" s="267"/>
      <c r="H49" s="254"/>
      <c r="I49" s="254"/>
      <c r="J49" s="254"/>
      <c r="K49" s="268"/>
      <c r="L49" s="252"/>
      <c r="M49" s="252"/>
      <c r="N49" s="252"/>
      <c r="O49" s="252"/>
      <c r="P49" s="252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69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6"/>
      <c r="AP49" s="256"/>
      <c r="AQ49" s="256"/>
      <c r="AR49" s="256"/>
      <c r="AS49" s="267"/>
      <c r="AT49" s="268"/>
      <c r="AU49" s="266"/>
      <c r="AV49" s="252"/>
      <c r="AW49" s="252"/>
      <c r="AX49" s="252"/>
      <c r="AY49" s="252"/>
      <c r="AZ49" s="266"/>
      <c r="BA49" s="271"/>
      <c r="BB49" s="271"/>
      <c r="BC49" s="266"/>
      <c r="BD49" s="261"/>
      <c r="BE49" s="234"/>
      <c r="BF49" s="260"/>
      <c r="BG49" s="234"/>
      <c r="BH49" s="261"/>
      <c r="BI49" s="234"/>
      <c r="BJ49" s="252"/>
      <c r="BK49" s="252"/>
      <c r="BL49" s="252"/>
      <c r="BM49" s="262"/>
      <c r="BN49" s="263"/>
      <c r="BO49" s="272"/>
      <c r="BP49" s="234"/>
      <c r="BQ49" s="234"/>
      <c r="BR49" s="234"/>
      <c r="BS49" s="234"/>
      <c r="BT49" s="234"/>
      <c r="BU49" s="234"/>
      <c r="BV49" s="234"/>
      <c r="BW49" s="234"/>
      <c r="BX49" s="234"/>
      <c r="BY49" s="234"/>
      <c r="BZ49" s="234"/>
      <c r="CA49" s="234"/>
      <c r="CB49" s="234"/>
    </row>
    <row r="50" spans="1:80" ht="17.25" x14ac:dyDescent="0.25">
      <c r="A50" s="265"/>
      <c r="B50" s="252"/>
      <c r="C50" s="266"/>
      <c r="D50" s="266"/>
      <c r="E50" s="266"/>
      <c r="F50" s="266"/>
      <c r="G50" s="267"/>
      <c r="H50" s="254"/>
      <c r="I50" s="254"/>
      <c r="J50" s="254"/>
      <c r="K50" s="268"/>
      <c r="L50" s="252"/>
      <c r="M50" s="252"/>
      <c r="N50" s="252"/>
      <c r="O50" s="252"/>
      <c r="P50" s="252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69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6"/>
      <c r="AP50" s="256"/>
      <c r="AQ50" s="256"/>
      <c r="AR50" s="256"/>
      <c r="AS50" s="267"/>
      <c r="AT50" s="268"/>
      <c r="AU50" s="266"/>
      <c r="AV50" s="252"/>
      <c r="AW50" s="252"/>
      <c r="AX50" s="252"/>
      <c r="AY50" s="252"/>
      <c r="AZ50" s="266"/>
      <c r="BA50" s="271"/>
      <c r="BB50" s="271"/>
      <c r="BC50" s="266"/>
      <c r="BD50" s="261"/>
      <c r="BE50" s="234"/>
      <c r="BF50" s="260"/>
      <c r="BG50" s="234"/>
      <c r="BH50" s="261"/>
      <c r="BI50" s="234"/>
      <c r="BJ50" s="252"/>
      <c r="BK50" s="252"/>
      <c r="BL50" s="252"/>
      <c r="BM50" s="262"/>
      <c r="BN50" s="263"/>
      <c r="BO50" s="272"/>
      <c r="BP50" s="234"/>
      <c r="BQ50" s="234"/>
      <c r="BR50" s="234"/>
      <c r="BS50" s="234"/>
      <c r="BT50" s="234"/>
      <c r="BU50" s="234"/>
      <c r="BV50" s="234"/>
      <c r="BW50" s="234"/>
      <c r="BX50" s="234"/>
      <c r="BY50" s="234"/>
      <c r="BZ50" s="234"/>
      <c r="CA50" s="234"/>
      <c r="CB50" s="234"/>
    </row>
    <row r="51" spans="1:80" ht="17.25" x14ac:dyDescent="0.25">
      <c r="A51" s="265"/>
      <c r="B51" s="252"/>
      <c r="C51" s="266"/>
      <c r="D51" s="266"/>
      <c r="E51" s="266"/>
      <c r="F51" s="266"/>
      <c r="G51" s="267"/>
      <c r="H51" s="254"/>
      <c r="I51" s="254"/>
      <c r="J51" s="254"/>
      <c r="K51" s="268"/>
      <c r="L51" s="252"/>
      <c r="M51" s="252"/>
      <c r="N51" s="252"/>
      <c r="O51" s="252"/>
      <c r="P51" s="252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69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6"/>
      <c r="AP51" s="256"/>
      <c r="AQ51" s="256"/>
      <c r="AR51" s="256"/>
      <c r="AS51" s="267"/>
      <c r="AT51" s="268"/>
      <c r="AU51" s="266"/>
      <c r="AV51" s="252"/>
      <c r="AW51" s="252"/>
      <c r="AX51" s="252"/>
      <c r="AY51" s="252"/>
      <c r="AZ51" s="266"/>
      <c r="BA51" s="271"/>
      <c r="BB51" s="271"/>
      <c r="BC51" s="266"/>
      <c r="BD51" s="261"/>
      <c r="BE51" s="234"/>
      <c r="BF51" s="260"/>
      <c r="BG51" s="234"/>
      <c r="BH51" s="261"/>
      <c r="BI51" s="234"/>
      <c r="BJ51" s="252"/>
      <c r="BK51" s="252"/>
      <c r="BL51" s="252"/>
      <c r="BM51" s="262"/>
      <c r="BN51" s="263"/>
      <c r="BO51" s="272"/>
      <c r="BP51" s="234"/>
      <c r="BQ51" s="234"/>
      <c r="BR51" s="234"/>
      <c r="BS51" s="234"/>
      <c r="BT51" s="234"/>
      <c r="BU51" s="234"/>
      <c r="BV51" s="234"/>
      <c r="BW51" s="234"/>
      <c r="BX51" s="234"/>
      <c r="BY51" s="234"/>
      <c r="BZ51" s="234"/>
      <c r="CA51" s="234"/>
      <c r="CB51" s="234"/>
    </row>
    <row r="52" spans="1:80" ht="17.25" x14ac:dyDescent="0.25">
      <c r="A52" s="265"/>
      <c r="B52" s="252"/>
      <c r="C52" s="266"/>
      <c r="D52" s="266"/>
      <c r="E52" s="266"/>
      <c r="F52" s="266"/>
      <c r="G52" s="267"/>
      <c r="H52" s="254"/>
      <c r="I52" s="254"/>
      <c r="J52" s="254"/>
      <c r="K52" s="268"/>
      <c r="L52" s="252"/>
      <c r="M52" s="252"/>
      <c r="N52" s="252"/>
      <c r="O52" s="252"/>
      <c r="P52" s="252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69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6"/>
      <c r="AP52" s="256"/>
      <c r="AQ52" s="256"/>
      <c r="AR52" s="256"/>
      <c r="AS52" s="267"/>
      <c r="AT52" s="268"/>
      <c r="AU52" s="266"/>
      <c r="AV52" s="252"/>
      <c r="AW52" s="252"/>
      <c r="AX52" s="252"/>
      <c r="AY52" s="252"/>
      <c r="AZ52" s="266"/>
      <c r="BA52" s="271"/>
      <c r="BB52" s="271"/>
      <c r="BC52" s="266"/>
      <c r="BD52" s="261"/>
      <c r="BE52" s="234"/>
      <c r="BF52" s="260"/>
      <c r="BG52" s="234"/>
      <c r="BH52" s="261"/>
      <c r="BI52" s="234"/>
      <c r="BJ52" s="252"/>
      <c r="BK52" s="252"/>
      <c r="BL52" s="252"/>
      <c r="BM52" s="262"/>
      <c r="BN52" s="263"/>
      <c r="BO52" s="272"/>
      <c r="BP52" s="234"/>
      <c r="BQ52" s="234"/>
      <c r="BR52" s="234"/>
      <c r="BS52" s="234"/>
      <c r="BT52" s="234"/>
      <c r="BU52" s="234"/>
      <c r="BV52" s="234"/>
      <c r="BW52" s="234"/>
      <c r="BX52" s="234"/>
      <c r="BY52" s="234"/>
      <c r="BZ52" s="234"/>
      <c r="CA52" s="234"/>
      <c r="CB52" s="234"/>
    </row>
    <row r="53" spans="1:80" ht="17.25" x14ac:dyDescent="0.25">
      <c r="A53" s="265"/>
      <c r="B53" s="252"/>
      <c r="C53" s="266"/>
      <c r="D53" s="266"/>
      <c r="E53" s="266"/>
      <c r="F53" s="266"/>
      <c r="G53" s="267"/>
      <c r="H53" s="254"/>
      <c r="I53" s="254"/>
      <c r="J53" s="254"/>
      <c r="K53" s="268"/>
      <c r="L53" s="252"/>
      <c r="M53" s="252"/>
      <c r="N53" s="252"/>
      <c r="O53" s="252"/>
      <c r="P53" s="252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69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67"/>
      <c r="AT53" s="268"/>
      <c r="AU53" s="266"/>
      <c r="AV53" s="252"/>
      <c r="AW53" s="252"/>
      <c r="AX53" s="252"/>
      <c r="AY53" s="252"/>
      <c r="AZ53" s="266"/>
      <c r="BA53" s="271"/>
      <c r="BB53" s="271"/>
      <c r="BC53" s="266"/>
      <c r="BD53" s="261"/>
      <c r="BE53" s="234"/>
      <c r="BF53" s="260"/>
      <c r="BG53" s="234"/>
      <c r="BH53" s="261"/>
      <c r="BI53" s="234"/>
      <c r="BJ53" s="252"/>
      <c r="BK53" s="252"/>
      <c r="BL53" s="252"/>
      <c r="BM53" s="262"/>
      <c r="BN53" s="263"/>
      <c r="BO53" s="272"/>
      <c r="BP53" s="234"/>
      <c r="BQ53" s="234"/>
      <c r="BR53" s="234"/>
      <c r="BS53" s="234"/>
      <c r="BT53" s="234"/>
      <c r="BU53" s="234"/>
      <c r="BV53" s="234"/>
      <c r="BW53" s="234"/>
      <c r="BX53" s="234"/>
      <c r="BY53" s="234"/>
      <c r="BZ53" s="234"/>
      <c r="CA53" s="234"/>
      <c r="CB53" s="234"/>
    </row>
    <row r="54" spans="1:80" ht="17.25" x14ac:dyDescent="0.25">
      <c r="A54" s="265"/>
      <c r="B54" s="252"/>
      <c r="C54" s="266"/>
      <c r="D54" s="266"/>
      <c r="E54" s="266"/>
      <c r="F54" s="266"/>
      <c r="G54" s="267"/>
      <c r="H54" s="254"/>
      <c r="I54" s="254"/>
      <c r="J54" s="254"/>
      <c r="K54" s="268"/>
      <c r="L54" s="252"/>
      <c r="M54" s="252"/>
      <c r="N54" s="252"/>
      <c r="O54" s="252"/>
      <c r="P54" s="252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69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70"/>
      <c r="AT54" s="266"/>
      <c r="AU54" s="266"/>
      <c r="AV54" s="252"/>
      <c r="AW54" s="252"/>
      <c r="AX54" s="252"/>
      <c r="AY54" s="252"/>
      <c r="AZ54" s="266"/>
      <c r="BA54" s="271"/>
      <c r="BB54" s="271"/>
      <c r="BC54" s="268"/>
      <c r="BD54" s="261"/>
      <c r="BE54" s="234"/>
      <c r="BF54" s="260"/>
      <c r="BG54" s="234"/>
      <c r="BH54" s="261"/>
      <c r="BI54" s="234"/>
      <c r="BJ54" s="252"/>
      <c r="BK54" s="252"/>
      <c r="BL54" s="252"/>
      <c r="BM54" s="262"/>
      <c r="BN54" s="263"/>
      <c r="BO54" s="272"/>
      <c r="BP54" s="234"/>
      <c r="BQ54" s="234"/>
      <c r="BR54" s="234"/>
      <c r="BS54" s="234"/>
      <c r="BT54" s="234"/>
      <c r="BU54" s="234"/>
      <c r="BV54" s="234"/>
      <c r="BW54" s="234"/>
      <c r="BX54" s="234"/>
      <c r="BY54" s="234"/>
      <c r="BZ54" s="234"/>
      <c r="CA54" s="234"/>
      <c r="CB54" s="234"/>
    </row>
    <row r="55" spans="1:80" ht="17.25" x14ac:dyDescent="0.25">
      <c r="A55" s="298"/>
      <c r="B55" s="252"/>
      <c r="C55" s="266"/>
      <c r="D55" s="266"/>
      <c r="E55" s="266"/>
      <c r="F55" s="266"/>
      <c r="G55" s="267"/>
      <c r="H55" s="254"/>
      <c r="I55" s="254"/>
      <c r="J55" s="254"/>
      <c r="K55" s="268"/>
      <c r="L55" s="252"/>
      <c r="M55" s="252"/>
      <c r="N55" s="252"/>
      <c r="O55" s="252"/>
      <c r="P55" s="252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69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6"/>
      <c r="AP55" s="256"/>
      <c r="AQ55" s="256"/>
      <c r="AR55" s="256"/>
      <c r="AS55" s="270"/>
      <c r="AT55" s="266"/>
      <c r="AU55" s="266"/>
      <c r="AV55" s="252"/>
      <c r="AW55" s="252"/>
      <c r="AX55" s="252"/>
      <c r="AY55" s="252"/>
      <c r="AZ55" s="266"/>
      <c r="BA55" s="271"/>
      <c r="BB55" s="271"/>
      <c r="BC55" s="268"/>
      <c r="BD55" s="261"/>
      <c r="BE55" s="234"/>
      <c r="BF55" s="260"/>
      <c r="BG55" s="234"/>
      <c r="BH55" s="261"/>
      <c r="BI55" s="234"/>
      <c r="BJ55" s="252"/>
      <c r="BK55" s="252"/>
      <c r="BL55" s="252"/>
      <c r="BM55" s="262"/>
      <c r="BN55" s="263"/>
      <c r="BO55" s="272"/>
      <c r="BP55" s="234"/>
      <c r="BQ55" s="234"/>
      <c r="BR55" s="234"/>
      <c r="BS55" s="234"/>
      <c r="BT55" s="234"/>
      <c r="BU55" s="234"/>
      <c r="BV55" s="234"/>
      <c r="BW55" s="234"/>
      <c r="BX55" s="234"/>
      <c r="BY55" s="234"/>
      <c r="BZ55" s="234"/>
      <c r="CA55" s="234"/>
      <c r="CB55" s="234"/>
    </row>
    <row r="56" spans="1:80" ht="17.25" x14ac:dyDescent="0.25">
      <c r="A56" s="265"/>
      <c r="B56" s="252"/>
      <c r="C56" s="266"/>
      <c r="D56" s="266"/>
      <c r="E56" s="266"/>
      <c r="F56" s="266"/>
      <c r="G56" s="267"/>
      <c r="H56" s="254"/>
      <c r="I56" s="254"/>
      <c r="J56" s="254"/>
      <c r="K56" s="268"/>
      <c r="L56" s="252"/>
      <c r="M56" s="252"/>
      <c r="N56" s="252"/>
      <c r="O56" s="252"/>
      <c r="P56" s="252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69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70"/>
      <c r="AT56" s="266"/>
      <c r="AU56" s="266"/>
      <c r="AV56" s="252"/>
      <c r="AW56" s="252"/>
      <c r="AX56" s="252"/>
      <c r="AY56" s="252"/>
      <c r="AZ56" s="266"/>
      <c r="BA56" s="271"/>
      <c r="BB56" s="271"/>
      <c r="BC56" s="266"/>
      <c r="BD56" s="261"/>
      <c r="BE56" s="234"/>
      <c r="BF56" s="260"/>
      <c r="BG56" s="234"/>
      <c r="BH56" s="261"/>
      <c r="BI56" s="234"/>
      <c r="BJ56" s="252"/>
      <c r="BK56" s="252"/>
      <c r="BL56" s="252"/>
      <c r="BM56" s="262"/>
      <c r="BN56" s="263"/>
      <c r="BO56" s="272"/>
      <c r="BP56" s="234"/>
      <c r="BQ56" s="234"/>
      <c r="BR56" s="234"/>
      <c r="BS56" s="234"/>
      <c r="BT56" s="234"/>
      <c r="BU56" s="234"/>
      <c r="BV56" s="234"/>
      <c r="BW56" s="234"/>
      <c r="BX56" s="234"/>
      <c r="BY56" s="234"/>
      <c r="BZ56" s="234"/>
      <c r="CA56" s="234"/>
      <c r="CB56" s="234"/>
    </row>
    <row r="57" spans="1:80" ht="17.25" x14ac:dyDescent="0.25">
      <c r="A57" s="265"/>
      <c r="B57" s="252"/>
      <c r="C57" s="266"/>
      <c r="D57" s="266"/>
      <c r="E57" s="266"/>
      <c r="F57" s="266"/>
      <c r="G57" s="267"/>
      <c r="H57" s="254"/>
      <c r="I57" s="254"/>
      <c r="J57" s="254"/>
      <c r="K57" s="268"/>
      <c r="L57" s="252"/>
      <c r="M57" s="252"/>
      <c r="N57" s="252"/>
      <c r="O57" s="252"/>
      <c r="P57" s="252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69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70"/>
      <c r="AT57" s="266"/>
      <c r="AU57" s="266"/>
      <c r="AV57" s="252"/>
      <c r="AW57" s="252"/>
      <c r="AX57" s="252"/>
      <c r="AY57" s="252"/>
      <c r="AZ57" s="266"/>
      <c r="BA57" s="271"/>
      <c r="BB57" s="271"/>
      <c r="BC57" s="266"/>
      <c r="BD57" s="261"/>
      <c r="BE57" s="234"/>
      <c r="BF57" s="260"/>
      <c r="BG57" s="234"/>
      <c r="BH57" s="261"/>
      <c r="BI57" s="234"/>
      <c r="BJ57" s="252"/>
      <c r="BK57" s="252"/>
      <c r="BL57" s="252"/>
      <c r="BM57" s="262"/>
      <c r="BN57" s="263"/>
      <c r="BO57" s="272"/>
      <c r="BP57" s="234"/>
      <c r="BQ57" s="234"/>
      <c r="BR57" s="234"/>
      <c r="BS57" s="234"/>
      <c r="BT57" s="234"/>
      <c r="BU57" s="234"/>
      <c r="BV57" s="234"/>
      <c r="BW57" s="234"/>
      <c r="BX57" s="234"/>
      <c r="BY57" s="234"/>
      <c r="BZ57" s="234"/>
      <c r="CA57" s="234"/>
      <c r="CB57" s="234"/>
    </row>
    <row r="58" spans="1:80" ht="17.25" x14ac:dyDescent="0.25">
      <c r="A58" s="265"/>
      <c r="B58" s="252"/>
      <c r="C58" s="266"/>
      <c r="D58" s="266"/>
      <c r="E58" s="266"/>
      <c r="F58" s="266"/>
      <c r="G58" s="267"/>
      <c r="H58" s="254"/>
      <c r="I58" s="254"/>
      <c r="J58" s="254"/>
      <c r="K58" s="268"/>
      <c r="L58" s="252"/>
      <c r="M58" s="252"/>
      <c r="N58" s="252"/>
      <c r="O58" s="252"/>
      <c r="P58" s="252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69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70"/>
      <c r="AT58" s="266"/>
      <c r="AU58" s="266"/>
      <c r="AV58" s="252"/>
      <c r="AW58" s="252"/>
      <c r="AX58" s="252"/>
      <c r="AY58" s="252"/>
      <c r="AZ58" s="266"/>
      <c r="BA58" s="271"/>
      <c r="BB58" s="271"/>
      <c r="BC58" s="266"/>
      <c r="BD58" s="261"/>
      <c r="BE58" s="234"/>
      <c r="BF58" s="260"/>
      <c r="BG58" s="234"/>
      <c r="BH58" s="261"/>
      <c r="BI58" s="234"/>
      <c r="BJ58" s="252"/>
      <c r="BK58" s="252"/>
      <c r="BL58" s="252"/>
      <c r="BM58" s="262"/>
      <c r="BN58" s="263"/>
      <c r="BO58" s="272"/>
      <c r="BP58" s="234"/>
      <c r="BQ58" s="234"/>
      <c r="BR58" s="234"/>
      <c r="BS58" s="234"/>
      <c r="BT58" s="234"/>
      <c r="BU58" s="234"/>
      <c r="BV58" s="234"/>
      <c r="BW58" s="234"/>
      <c r="BX58" s="234"/>
      <c r="BY58" s="234"/>
      <c r="BZ58" s="234"/>
      <c r="CA58" s="234"/>
      <c r="CB58" s="234"/>
    </row>
    <row r="59" spans="1:80" ht="17.25" x14ac:dyDescent="0.25">
      <c r="A59" s="265"/>
      <c r="B59" s="252"/>
      <c r="C59" s="266"/>
      <c r="D59" s="266"/>
      <c r="E59" s="266"/>
      <c r="F59" s="266"/>
      <c r="G59" s="267"/>
      <c r="H59" s="254"/>
      <c r="I59" s="254"/>
      <c r="J59" s="254"/>
      <c r="K59" s="268"/>
      <c r="L59" s="252"/>
      <c r="M59" s="252"/>
      <c r="N59" s="252"/>
      <c r="O59" s="252"/>
      <c r="P59" s="252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69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56"/>
      <c r="AP59" s="256"/>
      <c r="AQ59" s="256"/>
      <c r="AR59" s="256"/>
      <c r="AS59" s="270"/>
      <c r="AT59" s="266"/>
      <c r="AU59" s="266"/>
      <c r="AV59" s="252"/>
      <c r="AW59" s="252"/>
      <c r="AX59" s="252"/>
      <c r="AY59" s="252"/>
      <c r="AZ59" s="266"/>
      <c r="BA59" s="271"/>
      <c r="BB59" s="271"/>
      <c r="BC59" s="266"/>
      <c r="BD59" s="261"/>
      <c r="BE59" s="234"/>
      <c r="BF59" s="260"/>
      <c r="BG59" s="234"/>
      <c r="BH59" s="261"/>
      <c r="BI59" s="234"/>
      <c r="BJ59" s="252"/>
      <c r="BK59" s="252"/>
      <c r="BL59" s="252"/>
      <c r="BM59" s="262"/>
      <c r="BN59" s="263"/>
      <c r="BO59" s="272"/>
      <c r="BP59" s="234"/>
      <c r="BQ59" s="234"/>
      <c r="BR59" s="234"/>
      <c r="BS59" s="234"/>
      <c r="BT59" s="234"/>
      <c r="BU59" s="234"/>
      <c r="BV59" s="234"/>
      <c r="BW59" s="234"/>
      <c r="BX59" s="234"/>
      <c r="BY59" s="234"/>
      <c r="BZ59" s="234"/>
      <c r="CA59" s="234"/>
      <c r="CB59" s="234"/>
    </row>
    <row r="60" spans="1:80" ht="17.25" x14ac:dyDescent="0.25">
      <c r="A60" s="265"/>
      <c r="B60" s="252"/>
      <c r="C60" s="266"/>
      <c r="D60" s="266"/>
      <c r="E60" s="266"/>
      <c r="F60" s="266"/>
      <c r="G60" s="267"/>
      <c r="H60" s="254"/>
      <c r="I60" s="254"/>
      <c r="J60" s="254"/>
      <c r="K60" s="268"/>
      <c r="L60" s="252"/>
      <c r="M60" s="252"/>
      <c r="N60" s="252"/>
      <c r="O60" s="252"/>
      <c r="P60" s="252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69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70"/>
      <c r="AT60" s="266"/>
      <c r="AU60" s="266"/>
      <c r="AV60" s="252"/>
      <c r="AW60" s="252"/>
      <c r="AX60" s="252"/>
      <c r="AY60" s="252"/>
      <c r="AZ60" s="266"/>
      <c r="BA60" s="271"/>
      <c r="BB60" s="271"/>
      <c r="BC60" s="266"/>
      <c r="BD60" s="261"/>
      <c r="BE60" s="234"/>
      <c r="BF60" s="260"/>
      <c r="BG60" s="234"/>
      <c r="BH60" s="261"/>
      <c r="BI60" s="234"/>
      <c r="BJ60" s="252"/>
      <c r="BK60" s="252"/>
      <c r="BL60" s="252"/>
      <c r="BM60" s="262"/>
      <c r="BN60" s="263"/>
      <c r="BO60" s="272"/>
      <c r="BP60" s="234"/>
      <c r="BQ60" s="234"/>
      <c r="BR60" s="234"/>
      <c r="BS60" s="234"/>
      <c r="BT60" s="234"/>
      <c r="BU60" s="234"/>
      <c r="BV60" s="234"/>
      <c r="BW60" s="234"/>
      <c r="BX60" s="234"/>
      <c r="BY60" s="234"/>
      <c r="BZ60" s="234"/>
      <c r="CA60" s="234"/>
      <c r="CB60" s="234"/>
    </row>
    <row r="61" spans="1:80" ht="17.25" x14ac:dyDescent="0.25">
      <c r="A61" s="265"/>
      <c r="B61" s="252"/>
      <c r="C61" s="266"/>
      <c r="D61" s="266"/>
      <c r="E61" s="266"/>
      <c r="F61" s="266"/>
      <c r="G61" s="267"/>
      <c r="H61" s="254"/>
      <c r="I61" s="254"/>
      <c r="J61" s="254"/>
      <c r="K61" s="268"/>
      <c r="L61" s="252"/>
      <c r="M61" s="252"/>
      <c r="N61" s="252"/>
      <c r="O61" s="252"/>
      <c r="P61" s="252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69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56"/>
      <c r="AP61" s="256"/>
      <c r="AQ61" s="256"/>
      <c r="AR61" s="256"/>
      <c r="AS61" s="270"/>
      <c r="AT61" s="266"/>
      <c r="AU61" s="266"/>
      <c r="AV61" s="252"/>
      <c r="AW61" s="252"/>
      <c r="AX61" s="252"/>
      <c r="AY61" s="252"/>
      <c r="AZ61" s="266"/>
      <c r="BA61" s="271"/>
      <c r="BB61" s="271"/>
      <c r="BC61" s="266"/>
      <c r="BD61" s="261"/>
      <c r="BE61" s="234"/>
      <c r="BF61" s="260"/>
      <c r="BG61" s="234"/>
      <c r="BH61" s="261"/>
      <c r="BI61" s="234"/>
      <c r="BJ61" s="252"/>
      <c r="BK61" s="252"/>
      <c r="BL61" s="252"/>
      <c r="BM61" s="262"/>
      <c r="BN61" s="263"/>
      <c r="BO61" s="272"/>
      <c r="BP61" s="234"/>
      <c r="BQ61" s="234"/>
      <c r="BR61" s="234"/>
      <c r="BS61" s="234"/>
      <c r="BT61" s="234"/>
      <c r="BU61" s="234"/>
      <c r="BV61" s="234"/>
      <c r="BW61" s="234"/>
      <c r="BX61" s="234"/>
      <c r="BY61" s="234"/>
      <c r="BZ61" s="234"/>
      <c r="CA61" s="234"/>
      <c r="CB61" s="234"/>
    </row>
    <row r="62" spans="1:80" ht="17.25" x14ac:dyDescent="0.25">
      <c r="A62" s="265"/>
      <c r="B62" s="252"/>
      <c r="C62" s="266"/>
      <c r="D62" s="266"/>
      <c r="E62" s="266"/>
      <c r="F62" s="266"/>
      <c r="G62" s="267"/>
      <c r="H62" s="254"/>
      <c r="I62" s="254"/>
      <c r="J62" s="254"/>
      <c r="K62" s="268"/>
      <c r="L62" s="252"/>
      <c r="M62" s="252"/>
      <c r="N62" s="252"/>
      <c r="O62" s="252"/>
      <c r="P62" s="252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69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70"/>
      <c r="AT62" s="266"/>
      <c r="AU62" s="266"/>
      <c r="AV62" s="252"/>
      <c r="AW62" s="252"/>
      <c r="AX62" s="252"/>
      <c r="AY62" s="252"/>
      <c r="AZ62" s="266"/>
      <c r="BA62" s="271"/>
      <c r="BB62" s="271"/>
      <c r="BC62" s="266"/>
      <c r="BD62" s="261"/>
      <c r="BE62" s="234"/>
      <c r="BF62" s="260"/>
      <c r="BG62" s="234"/>
      <c r="BH62" s="261"/>
      <c r="BI62" s="234"/>
      <c r="BJ62" s="252"/>
      <c r="BK62" s="252"/>
      <c r="BL62" s="252"/>
      <c r="BM62" s="262"/>
      <c r="BN62" s="263"/>
      <c r="BO62" s="272"/>
      <c r="BP62" s="234"/>
      <c r="BQ62" s="234"/>
      <c r="BR62" s="234"/>
      <c r="BS62" s="234"/>
      <c r="BT62" s="234"/>
      <c r="BU62" s="234"/>
      <c r="BV62" s="234"/>
      <c r="BW62" s="234"/>
      <c r="BX62" s="234"/>
      <c r="BY62" s="234"/>
      <c r="BZ62" s="234"/>
      <c r="CA62" s="234"/>
      <c r="CB62" s="234"/>
    </row>
    <row r="63" spans="1:80" ht="17.25" x14ac:dyDescent="0.25">
      <c r="A63" s="265"/>
      <c r="B63" s="252"/>
      <c r="C63" s="266"/>
      <c r="D63" s="266"/>
      <c r="E63" s="266"/>
      <c r="F63" s="266"/>
      <c r="G63" s="267"/>
      <c r="H63" s="254"/>
      <c r="I63" s="254"/>
      <c r="J63" s="254"/>
      <c r="K63" s="268"/>
      <c r="L63" s="252"/>
      <c r="M63" s="252"/>
      <c r="N63" s="252"/>
      <c r="O63" s="252"/>
      <c r="P63" s="252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69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70"/>
      <c r="AT63" s="266"/>
      <c r="AU63" s="266"/>
      <c r="AV63" s="252"/>
      <c r="AW63" s="252"/>
      <c r="AX63" s="252"/>
      <c r="AY63" s="252"/>
      <c r="AZ63" s="266"/>
      <c r="BA63" s="271"/>
      <c r="BB63" s="271"/>
      <c r="BC63" s="266"/>
      <c r="BD63" s="261"/>
      <c r="BE63" s="234"/>
      <c r="BF63" s="260"/>
      <c r="BG63" s="234"/>
      <c r="BH63" s="261"/>
      <c r="BI63" s="234"/>
      <c r="BJ63" s="252"/>
      <c r="BK63" s="252"/>
      <c r="BL63" s="252"/>
      <c r="BM63" s="262"/>
      <c r="BN63" s="263"/>
      <c r="BO63" s="272"/>
      <c r="BP63" s="234"/>
      <c r="BQ63" s="234"/>
      <c r="BR63" s="234"/>
      <c r="BS63" s="234"/>
      <c r="BT63" s="234"/>
      <c r="BU63" s="234"/>
      <c r="BV63" s="234"/>
      <c r="BW63" s="234"/>
      <c r="BX63" s="234"/>
      <c r="BY63" s="234"/>
      <c r="BZ63" s="234"/>
      <c r="CA63" s="234"/>
      <c r="CB63" s="234"/>
    </row>
    <row r="64" spans="1:80" ht="17.25" x14ac:dyDescent="0.25">
      <c r="A64" s="265"/>
      <c r="B64" s="252"/>
      <c r="C64" s="266"/>
      <c r="D64" s="266"/>
      <c r="E64" s="266"/>
      <c r="F64" s="266"/>
      <c r="G64" s="267"/>
      <c r="H64" s="254"/>
      <c r="I64" s="254"/>
      <c r="J64" s="254"/>
      <c r="K64" s="268"/>
      <c r="L64" s="252"/>
      <c r="M64" s="252"/>
      <c r="N64" s="252"/>
      <c r="O64" s="252"/>
      <c r="P64" s="252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69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70"/>
      <c r="AT64" s="266"/>
      <c r="AU64" s="266"/>
      <c r="AV64" s="252"/>
      <c r="AW64" s="252"/>
      <c r="AX64" s="252"/>
      <c r="AY64" s="252"/>
      <c r="AZ64" s="266"/>
      <c r="BA64" s="271"/>
      <c r="BB64" s="271"/>
      <c r="BC64" s="266"/>
      <c r="BD64" s="261"/>
      <c r="BE64" s="234"/>
      <c r="BF64" s="260"/>
      <c r="BG64" s="234"/>
      <c r="BH64" s="261"/>
      <c r="BI64" s="234"/>
      <c r="BJ64" s="252"/>
      <c r="BK64" s="252"/>
      <c r="BL64" s="252"/>
      <c r="BM64" s="262"/>
      <c r="BN64" s="263"/>
      <c r="BO64" s="272"/>
      <c r="BP64" s="234"/>
      <c r="BQ64" s="234"/>
      <c r="BR64" s="234"/>
      <c r="BS64" s="234"/>
      <c r="BT64" s="234"/>
      <c r="BU64" s="234"/>
      <c r="BV64" s="234"/>
      <c r="BW64" s="234"/>
      <c r="BX64" s="234"/>
      <c r="BY64" s="234"/>
      <c r="BZ64" s="234"/>
      <c r="CA64" s="234"/>
      <c r="CB64" s="234"/>
    </row>
    <row r="65" spans="1:80" ht="17.25" x14ac:dyDescent="0.25">
      <c r="A65" s="265"/>
      <c r="B65" s="252"/>
      <c r="C65" s="266"/>
      <c r="D65" s="266"/>
      <c r="E65" s="266"/>
      <c r="F65" s="266"/>
      <c r="G65" s="267"/>
      <c r="H65" s="254"/>
      <c r="I65" s="254"/>
      <c r="J65" s="254"/>
      <c r="K65" s="268"/>
      <c r="L65" s="252"/>
      <c r="M65" s="252"/>
      <c r="N65" s="252"/>
      <c r="O65" s="252"/>
      <c r="P65" s="252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69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70"/>
      <c r="AT65" s="266"/>
      <c r="AU65" s="266"/>
      <c r="AV65" s="252"/>
      <c r="AW65" s="252"/>
      <c r="AX65" s="252"/>
      <c r="AY65" s="252"/>
      <c r="AZ65" s="266"/>
      <c r="BA65" s="271"/>
      <c r="BB65" s="271"/>
      <c r="BC65" s="266"/>
      <c r="BD65" s="261"/>
      <c r="BE65" s="234"/>
      <c r="BF65" s="260"/>
      <c r="BG65" s="234"/>
      <c r="BH65" s="261"/>
      <c r="BI65" s="234"/>
      <c r="BJ65" s="252"/>
      <c r="BK65" s="252"/>
      <c r="BL65" s="252"/>
      <c r="BM65" s="262"/>
      <c r="BN65" s="263"/>
      <c r="BO65" s="272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</row>
    <row r="66" spans="1:80" ht="17.25" x14ac:dyDescent="0.25">
      <c r="A66" s="265"/>
      <c r="B66" s="252"/>
      <c r="C66" s="266"/>
      <c r="D66" s="266"/>
      <c r="E66" s="266"/>
      <c r="F66" s="266"/>
      <c r="G66" s="267"/>
      <c r="H66" s="254"/>
      <c r="I66" s="254"/>
      <c r="J66" s="254"/>
      <c r="K66" s="268"/>
      <c r="L66" s="252"/>
      <c r="M66" s="252"/>
      <c r="N66" s="252"/>
      <c r="O66" s="252"/>
      <c r="P66" s="252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69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70"/>
      <c r="AT66" s="266"/>
      <c r="AU66" s="266"/>
      <c r="AV66" s="252"/>
      <c r="AW66" s="252"/>
      <c r="AX66" s="252"/>
      <c r="AY66" s="252"/>
      <c r="AZ66" s="266"/>
      <c r="BA66" s="271"/>
      <c r="BB66" s="271"/>
      <c r="BC66" s="266"/>
      <c r="BD66" s="261"/>
      <c r="BE66" s="234"/>
      <c r="BF66" s="260"/>
      <c r="BG66" s="234"/>
      <c r="BH66" s="261"/>
      <c r="BI66" s="234"/>
      <c r="BJ66" s="252"/>
      <c r="BK66" s="252"/>
      <c r="BL66" s="252"/>
      <c r="BM66" s="262"/>
      <c r="BN66" s="263"/>
      <c r="BO66" s="272"/>
      <c r="BP66" s="234"/>
      <c r="BQ66" s="234"/>
      <c r="BR66" s="234"/>
      <c r="BS66" s="234"/>
      <c r="BT66" s="234"/>
      <c r="BU66" s="234"/>
      <c r="BV66" s="234"/>
      <c r="BW66" s="234"/>
      <c r="BX66" s="234"/>
      <c r="BY66" s="234"/>
      <c r="BZ66" s="234"/>
      <c r="CA66" s="234"/>
      <c r="CB66" s="234"/>
    </row>
    <row r="67" spans="1:80" ht="17.25" x14ac:dyDescent="0.25">
      <c r="A67" s="265"/>
      <c r="B67" s="252"/>
      <c r="C67" s="266"/>
      <c r="D67" s="266"/>
      <c r="E67" s="266"/>
      <c r="F67" s="266"/>
      <c r="G67" s="267"/>
      <c r="H67" s="254"/>
      <c r="I67" s="254"/>
      <c r="J67" s="254"/>
      <c r="K67" s="268"/>
      <c r="L67" s="252"/>
      <c r="M67" s="252"/>
      <c r="N67" s="252"/>
      <c r="O67" s="252"/>
      <c r="P67" s="252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69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56"/>
      <c r="AP67" s="256"/>
      <c r="AQ67" s="256"/>
      <c r="AR67" s="256"/>
      <c r="AS67" s="270"/>
      <c r="AT67" s="266"/>
      <c r="AU67" s="266"/>
      <c r="AV67" s="252"/>
      <c r="AW67" s="252"/>
      <c r="AX67" s="252"/>
      <c r="AY67" s="252"/>
      <c r="AZ67" s="266"/>
      <c r="BA67" s="271"/>
      <c r="BB67" s="271"/>
      <c r="BC67" s="266"/>
      <c r="BD67" s="261"/>
      <c r="BE67" s="234"/>
      <c r="BF67" s="260"/>
      <c r="BG67" s="234"/>
      <c r="BH67" s="261"/>
      <c r="BI67" s="234"/>
      <c r="BJ67" s="252"/>
      <c r="BK67" s="252"/>
      <c r="BL67" s="252"/>
      <c r="BM67" s="262"/>
      <c r="BN67" s="263"/>
      <c r="BO67" s="272"/>
      <c r="BP67" s="234"/>
      <c r="BQ67" s="234"/>
      <c r="BR67" s="234"/>
      <c r="BS67" s="234"/>
      <c r="BT67" s="234"/>
      <c r="BU67" s="234"/>
      <c r="BV67" s="234"/>
      <c r="BW67" s="234"/>
      <c r="BX67" s="234"/>
      <c r="BY67" s="234"/>
      <c r="BZ67" s="234"/>
      <c r="CA67" s="234"/>
      <c r="CB67" s="234"/>
    </row>
    <row r="68" spans="1:80" ht="17.25" x14ac:dyDescent="0.25">
      <c r="A68" s="265"/>
      <c r="B68" s="252"/>
      <c r="C68" s="266"/>
      <c r="D68" s="266"/>
      <c r="E68" s="266"/>
      <c r="F68" s="266"/>
      <c r="G68" s="267"/>
      <c r="H68" s="254"/>
      <c r="I68" s="254"/>
      <c r="J68" s="254"/>
      <c r="K68" s="268"/>
      <c r="L68" s="252"/>
      <c r="M68" s="252"/>
      <c r="N68" s="252"/>
      <c r="O68" s="252"/>
      <c r="P68" s="252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69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56"/>
      <c r="AP68" s="256"/>
      <c r="AQ68" s="256"/>
      <c r="AR68" s="256"/>
      <c r="AS68" s="270"/>
      <c r="AT68" s="266"/>
      <c r="AU68" s="266"/>
      <c r="AV68" s="252"/>
      <c r="AW68" s="252"/>
      <c r="AX68" s="252"/>
      <c r="AY68" s="252"/>
      <c r="AZ68" s="266"/>
      <c r="BA68" s="271"/>
      <c r="BB68" s="271"/>
      <c r="BC68" s="266"/>
      <c r="BD68" s="261"/>
      <c r="BE68" s="234"/>
      <c r="BF68" s="260"/>
      <c r="BG68" s="234"/>
      <c r="BH68" s="261"/>
      <c r="BI68" s="234"/>
      <c r="BJ68" s="252"/>
      <c r="BK68" s="252"/>
      <c r="BL68" s="252"/>
      <c r="BM68" s="262"/>
      <c r="BN68" s="263"/>
      <c r="BO68" s="272"/>
      <c r="BP68" s="234"/>
      <c r="BQ68" s="234"/>
      <c r="BR68" s="234"/>
      <c r="BS68" s="234"/>
      <c r="BT68" s="234"/>
      <c r="BU68" s="234"/>
      <c r="BV68" s="234"/>
      <c r="BW68" s="234"/>
      <c r="BX68" s="234"/>
      <c r="BY68" s="234"/>
      <c r="BZ68" s="234"/>
      <c r="CA68" s="234"/>
      <c r="CB68" s="234"/>
    </row>
    <row r="69" spans="1:80" ht="17.25" x14ac:dyDescent="0.25">
      <c r="A69" s="265"/>
      <c r="B69" s="252"/>
      <c r="C69" s="266"/>
      <c r="D69" s="266"/>
      <c r="E69" s="266"/>
      <c r="F69" s="266"/>
      <c r="G69" s="267"/>
      <c r="H69" s="254"/>
      <c r="I69" s="254"/>
      <c r="J69" s="254"/>
      <c r="K69" s="268"/>
      <c r="L69" s="252"/>
      <c r="M69" s="252"/>
      <c r="N69" s="252"/>
      <c r="O69" s="252"/>
      <c r="P69" s="252"/>
      <c r="Q69" s="256"/>
      <c r="R69" s="256"/>
      <c r="S69" s="256"/>
      <c r="T69" s="256"/>
      <c r="U69" s="256"/>
      <c r="V69" s="256"/>
      <c r="W69" s="256"/>
      <c r="X69" s="256"/>
      <c r="Y69" s="256"/>
      <c r="Z69" s="256"/>
      <c r="AA69" s="256"/>
      <c r="AB69" s="256"/>
      <c r="AC69" s="256"/>
      <c r="AD69" s="269"/>
      <c r="AE69" s="256"/>
      <c r="AF69" s="256"/>
      <c r="AG69" s="256"/>
      <c r="AH69" s="256"/>
      <c r="AI69" s="256"/>
      <c r="AJ69" s="256"/>
      <c r="AK69" s="256"/>
      <c r="AL69" s="256"/>
      <c r="AM69" s="256"/>
      <c r="AN69" s="256"/>
      <c r="AO69" s="256"/>
      <c r="AP69" s="256"/>
      <c r="AQ69" s="256"/>
      <c r="AR69" s="256"/>
      <c r="AS69" s="270"/>
      <c r="AT69" s="266"/>
      <c r="AU69" s="266"/>
      <c r="AV69" s="252"/>
      <c r="AW69" s="252"/>
      <c r="AX69" s="252"/>
      <c r="AY69" s="252"/>
      <c r="AZ69" s="266"/>
      <c r="BA69" s="271"/>
      <c r="BB69" s="271"/>
      <c r="BC69" s="266"/>
      <c r="BD69" s="261"/>
      <c r="BE69" s="234"/>
      <c r="BF69" s="260"/>
      <c r="BG69" s="234"/>
      <c r="BH69" s="261"/>
      <c r="BI69" s="234"/>
      <c r="BJ69" s="252"/>
      <c r="BK69" s="252"/>
      <c r="BL69" s="252"/>
      <c r="BM69" s="262"/>
      <c r="BN69" s="263"/>
      <c r="BO69" s="272"/>
      <c r="BP69" s="234"/>
      <c r="BQ69" s="234"/>
      <c r="BR69" s="234"/>
      <c r="BS69" s="234"/>
      <c r="BT69" s="234"/>
      <c r="BU69" s="234"/>
      <c r="BV69" s="234"/>
      <c r="BW69" s="234"/>
      <c r="BX69" s="234"/>
      <c r="BY69" s="234"/>
      <c r="BZ69" s="234"/>
      <c r="CA69" s="234"/>
      <c r="CB69" s="234"/>
    </row>
    <row r="70" spans="1:80" ht="17.25" x14ac:dyDescent="0.25">
      <c r="A70" s="265"/>
      <c r="B70" s="252"/>
      <c r="C70" s="266"/>
      <c r="D70" s="266"/>
      <c r="E70" s="266"/>
      <c r="F70" s="266"/>
      <c r="G70" s="267"/>
      <c r="H70" s="254"/>
      <c r="I70" s="254"/>
      <c r="J70" s="254"/>
      <c r="K70" s="268"/>
      <c r="L70" s="252"/>
      <c r="M70" s="252"/>
      <c r="N70" s="252"/>
      <c r="O70" s="252"/>
      <c r="P70" s="252"/>
      <c r="Q70" s="256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  <c r="AD70" s="269"/>
      <c r="AE70" s="256"/>
      <c r="AF70" s="256"/>
      <c r="AG70" s="256"/>
      <c r="AH70" s="256"/>
      <c r="AI70" s="256"/>
      <c r="AJ70" s="256"/>
      <c r="AK70" s="256"/>
      <c r="AL70" s="256"/>
      <c r="AM70" s="256"/>
      <c r="AN70" s="256"/>
      <c r="AO70" s="256"/>
      <c r="AP70" s="256"/>
      <c r="AQ70" s="256"/>
      <c r="AR70" s="256"/>
      <c r="AS70" s="270"/>
      <c r="AT70" s="266"/>
      <c r="AU70" s="266"/>
      <c r="AV70" s="252"/>
      <c r="AW70" s="252"/>
      <c r="AX70" s="252"/>
      <c r="AY70" s="252"/>
      <c r="AZ70" s="266"/>
      <c r="BA70" s="271"/>
      <c r="BB70" s="271"/>
      <c r="BC70" s="266"/>
      <c r="BD70" s="261"/>
      <c r="BE70" s="234"/>
      <c r="BF70" s="260"/>
      <c r="BG70" s="234"/>
      <c r="BH70" s="261"/>
      <c r="BI70" s="234"/>
      <c r="BJ70" s="252"/>
      <c r="BK70" s="252"/>
      <c r="BL70" s="252"/>
      <c r="BM70" s="262"/>
      <c r="BN70" s="263"/>
      <c r="BO70" s="272"/>
      <c r="BP70" s="234"/>
      <c r="BQ70" s="234"/>
      <c r="BR70" s="234"/>
      <c r="BS70" s="234"/>
      <c r="BT70" s="234"/>
      <c r="BU70" s="234"/>
      <c r="BV70" s="234"/>
      <c r="BW70" s="234"/>
      <c r="BX70" s="234"/>
      <c r="BY70" s="234"/>
      <c r="BZ70" s="234"/>
      <c r="CA70" s="234"/>
      <c r="CB70" s="234"/>
    </row>
    <row r="71" spans="1:80" ht="17.25" x14ac:dyDescent="0.25">
      <c r="A71" s="265"/>
      <c r="B71" s="252"/>
      <c r="C71" s="266"/>
      <c r="D71" s="266"/>
      <c r="E71" s="266"/>
      <c r="F71" s="266"/>
      <c r="G71" s="267"/>
      <c r="H71" s="254"/>
      <c r="I71" s="254"/>
      <c r="J71" s="254"/>
      <c r="K71" s="268"/>
      <c r="L71" s="252"/>
      <c r="M71" s="252"/>
      <c r="N71" s="252"/>
      <c r="O71" s="252"/>
      <c r="P71" s="252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69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70"/>
      <c r="AT71" s="266"/>
      <c r="AU71" s="266"/>
      <c r="AV71" s="252"/>
      <c r="AW71" s="252"/>
      <c r="AX71" s="252"/>
      <c r="AY71" s="252"/>
      <c r="AZ71" s="266"/>
      <c r="BA71" s="271"/>
      <c r="BB71" s="271"/>
      <c r="BC71" s="266"/>
      <c r="BD71" s="261"/>
      <c r="BE71" s="234"/>
      <c r="BF71" s="260"/>
      <c r="BG71" s="234"/>
      <c r="BH71" s="261"/>
      <c r="BI71" s="234"/>
      <c r="BJ71" s="252"/>
      <c r="BK71" s="252"/>
      <c r="BL71" s="252"/>
      <c r="BM71" s="262"/>
      <c r="BN71" s="263"/>
      <c r="BO71" s="297"/>
      <c r="BP71" s="234"/>
      <c r="BQ71" s="234"/>
      <c r="BR71" s="234"/>
      <c r="BS71" s="234"/>
      <c r="BT71" s="234"/>
      <c r="BU71" s="234"/>
      <c r="BV71" s="234"/>
      <c r="BW71" s="234"/>
      <c r="BX71" s="234"/>
      <c r="BY71" s="234"/>
      <c r="BZ71" s="234"/>
      <c r="CA71" s="234"/>
      <c r="CB71" s="234"/>
    </row>
    <row r="72" spans="1:80" ht="17.25" x14ac:dyDescent="0.25">
      <c r="A72" s="265"/>
      <c r="B72" s="252"/>
      <c r="C72" s="266"/>
      <c r="D72" s="266"/>
      <c r="E72" s="266"/>
      <c r="F72" s="266"/>
      <c r="G72" s="267"/>
      <c r="H72" s="254"/>
      <c r="I72" s="254"/>
      <c r="J72" s="254"/>
      <c r="K72" s="268"/>
      <c r="L72" s="252"/>
      <c r="M72" s="252"/>
      <c r="N72" s="252"/>
      <c r="O72" s="252"/>
      <c r="P72" s="252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69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6"/>
      <c r="AP72" s="256"/>
      <c r="AQ72" s="256"/>
      <c r="AR72" s="256"/>
      <c r="AS72" s="270"/>
      <c r="AT72" s="266"/>
      <c r="AU72" s="266"/>
      <c r="AV72" s="252"/>
      <c r="AW72" s="252"/>
      <c r="AX72" s="252"/>
      <c r="AY72" s="252"/>
      <c r="AZ72" s="266"/>
      <c r="BA72" s="271"/>
      <c r="BB72" s="271"/>
      <c r="BC72" s="266"/>
      <c r="BD72" s="261"/>
      <c r="BE72" s="234"/>
      <c r="BF72" s="260"/>
      <c r="BG72" s="234"/>
      <c r="BH72" s="261"/>
      <c r="BI72" s="234"/>
      <c r="BJ72" s="252"/>
      <c r="BK72" s="252"/>
      <c r="BL72" s="252"/>
      <c r="BM72" s="262"/>
      <c r="BN72" s="263"/>
      <c r="BO72" s="272"/>
      <c r="BP72" s="234"/>
      <c r="BQ72" s="234"/>
      <c r="BR72" s="234"/>
      <c r="BS72" s="234"/>
      <c r="BT72" s="234"/>
      <c r="BU72" s="234"/>
      <c r="BV72" s="234"/>
      <c r="BW72" s="234"/>
      <c r="BX72" s="234"/>
      <c r="BY72" s="234"/>
      <c r="BZ72" s="234"/>
      <c r="CA72" s="234"/>
      <c r="CB72" s="234"/>
    </row>
    <row r="73" spans="1:80" ht="17.25" x14ac:dyDescent="0.25">
      <c r="A73" s="265"/>
      <c r="B73" s="252"/>
      <c r="C73" s="266"/>
      <c r="D73" s="266"/>
      <c r="E73" s="266"/>
      <c r="F73" s="266"/>
      <c r="G73" s="267"/>
      <c r="H73" s="254"/>
      <c r="I73" s="254"/>
      <c r="J73" s="254"/>
      <c r="K73" s="268"/>
      <c r="L73" s="252"/>
      <c r="M73" s="252"/>
      <c r="N73" s="252"/>
      <c r="O73" s="252"/>
      <c r="P73" s="252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69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6"/>
      <c r="AP73" s="256"/>
      <c r="AQ73" s="256"/>
      <c r="AR73" s="256"/>
      <c r="AS73" s="270"/>
      <c r="AT73" s="266"/>
      <c r="AU73" s="266"/>
      <c r="AV73" s="252"/>
      <c r="AW73" s="252"/>
      <c r="AX73" s="252"/>
      <c r="AY73" s="252"/>
      <c r="AZ73" s="266"/>
      <c r="BA73" s="271"/>
      <c r="BB73" s="271"/>
      <c r="BC73" s="266"/>
      <c r="BD73" s="261"/>
      <c r="BE73" s="234"/>
      <c r="BF73" s="260"/>
      <c r="BG73" s="234"/>
      <c r="BH73" s="261"/>
      <c r="BI73" s="234"/>
      <c r="BJ73" s="252"/>
      <c r="BK73" s="252"/>
      <c r="BL73" s="252"/>
      <c r="BM73" s="262"/>
      <c r="BN73" s="263"/>
      <c r="BO73" s="272"/>
      <c r="BP73" s="234"/>
      <c r="BQ73" s="234"/>
      <c r="BR73" s="234"/>
      <c r="BS73" s="234"/>
      <c r="BT73" s="234"/>
      <c r="BU73" s="234"/>
      <c r="BV73" s="234"/>
      <c r="BW73" s="234"/>
      <c r="BX73" s="234"/>
      <c r="BY73" s="234"/>
      <c r="BZ73" s="234"/>
      <c r="CA73" s="234"/>
      <c r="CB73" s="234"/>
    </row>
    <row r="74" spans="1:80" ht="17.25" x14ac:dyDescent="0.25">
      <c r="A74" s="265"/>
      <c r="B74" s="252"/>
      <c r="C74" s="266"/>
      <c r="D74" s="266"/>
      <c r="E74" s="266"/>
      <c r="F74" s="266"/>
      <c r="G74" s="267"/>
      <c r="H74" s="254"/>
      <c r="I74" s="254"/>
      <c r="J74" s="254"/>
      <c r="K74" s="268"/>
      <c r="L74" s="252"/>
      <c r="M74" s="252"/>
      <c r="N74" s="252"/>
      <c r="O74" s="252"/>
      <c r="P74" s="252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69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6"/>
      <c r="AP74" s="256"/>
      <c r="AQ74" s="256"/>
      <c r="AR74" s="256"/>
      <c r="AS74" s="270"/>
      <c r="AT74" s="266"/>
      <c r="AU74" s="266"/>
      <c r="AV74" s="252"/>
      <c r="AW74" s="252"/>
      <c r="AX74" s="252"/>
      <c r="AY74" s="252"/>
      <c r="AZ74" s="266"/>
      <c r="BA74" s="271"/>
      <c r="BB74" s="271"/>
      <c r="BC74" s="266"/>
      <c r="BD74" s="261"/>
      <c r="BE74" s="234"/>
      <c r="BF74" s="260"/>
      <c r="BG74" s="234"/>
      <c r="BH74" s="261"/>
      <c r="BI74" s="234"/>
      <c r="BJ74" s="252"/>
      <c r="BK74" s="252"/>
      <c r="BL74" s="252"/>
      <c r="BM74" s="262"/>
      <c r="BN74" s="263"/>
      <c r="BO74" s="272"/>
      <c r="BP74" s="234"/>
      <c r="BQ74" s="234"/>
      <c r="BR74" s="234"/>
      <c r="BS74" s="234"/>
      <c r="BT74" s="234"/>
      <c r="BU74" s="234"/>
      <c r="BV74" s="234"/>
      <c r="BW74" s="234"/>
      <c r="BX74" s="234"/>
      <c r="BY74" s="234"/>
      <c r="BZ74" s="234"/>
      <c r="CA74" s="234"/>
      <c r="CB74" s="234"/>
    </row>
    <row r="75" spans="1:80" ht="17.25" x14ac:dyDescent="0.25">
      <c r="A75" s="265"/>
      <c r="B75" s="252"/>
      <c r="C75" s="266"/>
      <c r="D75" s="266"/>
      <c r="E75" s="266"/>
      <c r="F75" s="266"/>
      <c r="G75" s="267"/>
      <c r="H75" s="254"/>
      <c r="I75" s="254"/>
      <c r="J75" s="254"/>
      <c r="K75" s="268"/>
      <c r="L75" s="252"/>
      <c r="M75" s="252"/>
      <c r="N75" s="252"/>
      <c r="O75" s="252"/>
      <c r="P75" s="252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69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256"/>
      <c r="AP75" s="256"/>
      <c r="AQ75" s="256"/>
      <c r="AR75" s="256"/>
      <c r="AS75" s="270"/>
      <c r="AT75" s="266"/>
      <c r="AU75" s="266"/>
      <c r="AV75" s="252"/>
      <c r="AW75" s="252"/>
      <c r="AX75" s="252"/>
      <c r="AY75" s="252"/>
      <c r="AZ75" s="266"/>
      <c r="BA75" s="271"/>
      <c r="BB75" s="271"/>
      <c r="BC75" s="266"/>
      <c r="BD75" s="299"/>
      <c r="BE75" s="234"/>
      <c r="BF75" s="260"/>
      <c r="BG75" s="234"/>
      <c r="BH75" s="261"/>
      <c r="BI75" s="234"/>
      <c r="BJ75" s="252"/>
      <c r="BK75" s="252"/>
      <c r="BL75" s="252"/>
      <c r="BM75" s="262"/>
      <c r="BN75" s="263"/>
      <c r="BO75" s="272"/>
      <c r="BP75" s="234"/>
      <c r="BQ75" s="234"/>
      <c r="BR75" s="234"/>
      <c r="BS75" s="234"/>
      <c r="BT75" s="234"/>
      <c r="BU75" s="234"/>
      <c r="BV75" s="234"/>
      <c r="BW75" s="234"/>
      <c r="BX75" s="234"/>
      <c r="BY75" s="234"/>
      <c r="BZ75" s="234"/>
      <c r="CA75" s="234"/>
      <c r="CB75" s="234"/>
    </row>
    <row r="76" spans="1:80" ht="17.25" x14ac:dyDescent="0.25">
      <c r="A76" s="265"/>
      <c r="B76" s="252"/>
      <c r="C76" s="266"/>
      <c r="D76" s="266"/>
      <c r="E76" s="266"/>
      <c r="F76" s="266"/>
      <c r="G76" s="267"/>
      <c r="H76" s="254"/>
      <c r="I76" s="254"/>
      <c r="J76" s="254"/>
      <c r="K76" s="268"/>
      <c r="L76" s="252"/>
      <c r="M76" s="252"/>
      <c r="N76" s="252"/>
      <c r="O76" s="252"/>
      <c r="P76" s="252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69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6"/>
      <c r="AP76" s="256"/>
      <c r="AQ76" s="256"/>
      <c r="AR76" s="256"/>
      <c r="AS76" s="270"/>
      <c r="AT76" s="266"/>
      <c r="AU76" s="266"/>
      <c r="AV76" s="252"/>
      <c r="AW76" s="252"/>
      <c r="AX76" s="252"/>
      <c r="AY76" s="252"/>
      <c r="AZ76" s="266"/>
      <c r="BA76" s="271"/>
      <c r="BB76" s="271"/>
      <c r="BC76" s="266"/>
      <c r="BD76" s="299"/>
      <c r="BE76" s="234"/>
      <c r="BF76" s="260"/>
      <c r="BG76" s="234"/>
      <c r="BH76" s="261"/>
      <c r="BI76" s="234"/>
      <c r="BJ76" s="252"/>
      <c r="BK76" s="252"/>
      <c r="BL76" s="252"/>
      <c r="BM76" s="262"/>
      <c r="BN76" s="263"/>
      <c r="BO76" s="272"/>
      <c r="BP76" s="234"/>
      <c r="BQ76" s="234"/>
      <c r="BR76" s="234"/>
      <c r="BS76" s="234"/>
      <c r="BT76" s="234"/>
      <c r="BU76" s="234"/>
      <c r="BV76" s="234"/>
      <c r="BW76" s="234"/>
      <c r="BX76" s="234"/>
      <c r="BY76" s="234"/>
      <c r="BZ76" s="234"/>
      <c r="CA76" s="234"/>
      <c r="CB76" s="234"/>
    </row>
    <row r="77" spans="1:80" ht="17.25" x14ac:dyDescent="0.25">
      <c r="A77" s="265"/>
      <c r="B77" s="252"/>
      <c r="C77" s="266"/>
      <c r="D77" s="266"/>
      <c r="E77" s="266"/>
      <c r="F77" s="266"/>
      <c r="G77" s="267"/>
      <c r="H77" s="254"/>
      <c r="I77" s="254"/>
      <c r="J77" s="254"/>
      <c r="K77" s="268"/>
      <c r="L77" s="252"/>
      <c r="M77" s="252"/>
      <c r="N77" s="252"/>
      <c r="O77" s="252"/>
      <c r="P77" s="252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69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6"/>
      <c r="AP77" s="256"/>
      <c r="AQ77" s="256"/>
      <c r="AR77" s="256"/>
      <c r="AS77" s="270"/>
      <c r="AT77" s="266"/>
      <c r="AU77" s="266"/>
      <c r="AV77" s="252"/>
      <c r="AW77" s="252"/>
      <c r="AX77" s="252"/>
      <c r="AY77" s="252"/>
      <c r="AZ77" s="266"/>
      <c r="BA77" s="271"/>
      <c r="BB77" s="300"/>
      <c r="BC77" s="266"/>
      <c r="BD77" s="299"/>
      <c r="BE77" s="234"/>
      <c r="BF77" s="260"/>
      <c r="BG77" s="234"/>
      <c r="BH77" s="261"/>
      <c r="BI77" s="234"/>
      <c r="BJ77" s="252"/>
      <c r="BK77" s="252"/>
      <c r="BL77" s="252"/>
      <c r="BM77" s="262"/>
      <c r="BN77" s="263"/>
      <c r="BO77" s="272"/>
      <c r="BP77" s="234"/>
      <c r="BQ77" s="234"/>
      <c r="BR77" s="234"/>
      <c r="BS77" s="234"/>
      <c r="BT77" s="234"/>
      <c r="BU77" s="234"/>
      <c r="BV77" s="234"/>
      <c r="BW77" s="234"/>
      <c r="BX77" s="234"/>
      <c r="BY77" s="234"/>
      <c r="BZ77" s="234"/>
      <c r="CA77" s="234"/>
      <c r="CB77" s="234"/>
    </row>
    <row r="78" spans="1:80" ht="17.25" x14ac:dyDescent="0.25">
      <c r="A78" s="265"/>
      <c r="B78" s="252"/>
      <c r="C78" s="266"/>
      <c r="D78" s="266"/>
      <c r="E78" s="266"/>
      <c r="F78" s="266"/>
      <c r="G78" s="267"/>
      <c r="H78" s="254"/>
      <c r="I78" s="254"/>
      <c r="J78" s="254"/>
      <c r="K78" s="268"/>
      <c r="L78" s="252"/>
      <c r="M78" s="252"/>
      <c r="N78" s="252"/>
      <c r="O78" s="252"/>
      <c r="P78" s="252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69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6"/>
      <c r="AP78" s="256"/>
      <c r="AQ78" s="256"/>
      <c r="AR78" s="256"/>
      <c r="AS78" s="270"/>
      <c r="AT78" s="266"/>
      <c r="AU78" s="266"/>
      <c r="AV78" s="252"/>
      <c r="AW78" s="252"/>
      <c r="AX78" s="252"/>
      <c r="AY78" s="252"/>
      <c r="AZ78" s="266"/>
      <c r="BA78" s="271"/>
      <c r="BB78" s="300"/>
      <c r="BC78" s="266"/>
      <c r="BD78" s="299"/>
      <c r="BE78" s="234"/>
      <c r="BF78" s="260"/>
      <c r="BG78" s="234"/>
      <c r="BH78" s="261"/>
      <c r="BI78" s="234"/>
      <c r="BJ78" s="252"/>
      <c r="BK78" s="252"/>
      <c r="BL78" s="252"/>
      <c r="BM78" s="262"/>
      <c r="BN78" s="263"/>
      <c r="BO78" s="272"/>
      <c r="BP78" s="234"/>
      <c r="BQ78" s="234"/>
      <c r="BR78" s="234"/>
      <c r="BS78" s="234"/>
      <c r="BT78" s="234"/>
      <c r="BU78" s="234"/>
      <c r="BV78" s="234"/>
      <c r="BW78" s="234"/>
      <c r="BX78" s="234"/>
      <c r="BY78" s="234"/>
      <c r="BZ78" s="234"/>
      <c r="CA78" s="234"/>
      <c r="CB78" s="234"/>
    </row>
    <row r="79" spans="1:80" ht="17.25" x14ac:dyDescent="0.25">
      <c r="A79" s="265"/>
      <c r="B79" s="252"/>
      <c r="C79" s="266"/>
      <c r="D79" s="266"/>
      <c r="E79" s="266"/>
      <c r="F79" s="266"/>
      <c r="G79" s="267"/>
      <c r="H79" s="254"/>
      <c r="I79" s="254"/>
      <c r="J79" s="254"/>
      <c r="K79" s="268"/>
      <c r="L79" s="252"/>
      <c r="M79" s="252"/>
      <c r="N79" s="252"/>
      <c r="O79" s="252"/>
      <c r="P79" s="252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69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6"/>
      <c r="AP79" s="256"/>
      <c r="AQ79" s="256"/>
      <c r="AR79" s="256"/>
      <c r="AS79" s="270"/>
      <c r="AT79" s="266"/>
      <c r="AU79" s="266"/>
      <c r="AV79" s="252"/>
      <c r="AW79" s="252"/>
      <c r="AX79" s="252"/>
      <c r="AY79" s="252"/>
      <c r="AZ79" s="266"/>
      <c r="BA79" s="271"/>
      <c r="BB79" s="271"/>
      <c r="BC79" s="266"/>
      <c r="BD79" s="299"/>
      <c r="BE79" s="234"/>
      <c r="BF79" s="260"/>
      <c r="BG79" s="234"/>
      <c r="BH79" s="261"/>
      <c r="BI79" s="234"/>
      <c r="BJ79" s="252"/>
      <c r="BK79" s="252"/>
      <c r="BL79" s="252"/>
      <c r="BM79" s="262"/>
      <c r="BN79" s="263"/>
      <c r="BO79" s="297"/>
      <c r="BP79" s="234"/>
      <c r="BQ79" s="234"/>
      <c r="BR79" s="234"/>
      <c r="BS79" s="234"/>
      <c r="BT79" s="234"/>
      <c r="BU79" s="234"/>
      <c r="BV79" s="234"/>
      <c r="BW79" s="234"/>
      <c r="BX79" s="234"/>
      <c r="BY79" s="234"/>
      <c r="BZ79" s="234"/>
      <c r="CA79" s="234"/>
      <c r="CB79" s="234"/>
    </row>
    <row r="80" spans="1:80" ht="17.25" x14ac:dyDescent="0.25">
      <c r="A80" s="265"/>
      <c r="B80" s="252"/>
      <c r="C80" s="266"/>
      <c r="D80" s="266"/>
      <c r="E80" s="266"/>
      <c r="F80" s="266"/>
      <c r="G80" s="267"/>
      <c r="H80" s="254"/>
      <c r="I80" s="254"/>
      <c r="J80" s="254"/>
      <c r="K80" s="268"/>
      <c r="L80" s="252"/>
      <c r="M80" s="252"/>
      <c r="N80" s="252"/>
      <c r="O80" s="252"/>
      <c r="P80" s="252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69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6"/>
      <c r="AP80" s="256"/>
      <c r="AQ80" s="256"/>
      <c r="AR80" s="256"/>
      <c r="AS80" s="270"/>
      <c r="AT80" s="266"/>
      <c r="AU80" s="266"/>
      <c r="AV80" s="252"/>
      <c r="AW80" s="252"/>
      <c r="AX80" s="252"/>
      <c r="AY80" s="252"/>
      <c r="AZ80" s="266"/>
      <c r="BA80" s="271"/>
      <c r="BB80" s="271"/>
      <c r="BC80" s="266"/>
      <c r="BD80" s="299"/>
      <c r="BE80" s="234"/>
      <c r="BF80" s="260"/>
      <c r="BG80" s="234"/>
      <c r="BH80" s="261"/>
      <c r="BI80" s="234"/>
      <c r="BJ80" s="252"/>
      <c r="BK80" s="252"/>
      <c r="BL80" s="252"/>
      <c r="BM80" s="262"/>
      <c r="BN80" s="263"/>
      <c r="BO80" s="272"/>
      <c r="BP80" s="234"/>
      <c r="BQ80" s="234"/>
      <c r="BR80" s="234"/>
      <c r="BS80" s="234"/>
      <c r="BT80" s="234"/>
      <c r="BU80" s="234"/>
      <c r="BV80" s="234"/>
      <c r="BW80" s="234"/>
      <c r="BX80" s="234"/>
      <c r="BY80" s="234"/>
      <c r="BZ80" s="234"/>
      <c r="CA80" s="234"/>
      <c r="CB80" s="234"/>
    </row>
    <row r="81" spans="1:80" ht="17.25" x14ac:dyDescent="0.25">
      <c r="A81" s="265"/>
      <c r="B81" s="252"/>
      <c r="C81" s="266"/>
      <c r="D81" s="266"/>
      <c r="E81" s="266"/>
      <c r="F81" s="266"/>
      <c r="G81" s="267"/>
      <c r="H81" s="254"/>
      <c r="I81" s="254"/>
      <c r="J81" s="254"/>
      <c r="K81" s="268"/>
      <c r="L81" s="252"/>
      <c r="M81" s="252"/>
      <c r="N81" s="252"/>
      <c r="O81" s="252"/>
      <c r="P81" s="252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69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6"/>
      <c r="AP81" s="256"/>
      <c r="AQ81" s="256"/>
      <c r="AR81" s="256"/>
      <c r="AS81" s="270"/>
      <c r="AT81" s="266"/>
      <c r="AU81" s="266"/>
      <c r="AV81" s="252"/>
      <c r="AW81" s="252"/>
      <c r="AX81" s="252"/>
      <c r="AY81" s="252"/>
      <c r="AZ81" s="266"/>
      <c r="BA81" s="271"/>
      <c r="BB81" s="300"/>
      <c r="BC81" s="266"/>
      <c r="BD81" s="299"/>
      <c r="BE81" s="234"/>
      <c r="BF81" s="260"/>
      <c r="BG81" s="234"/>
      <c r="BH81" s="261"/>
      <c r="BI81" s="234"/>
      <c r="BJ81" s="252"/>
      <c r="BK81" s="252"/>
      <c r="BL81" s="252"/>
      <c r="BM81" s="262"/>
      <c r="BN81" s="263"/>
      <c r="BO81" s="272"/>
      <c r="BP81" s="234"/>
      <c r="BQ81" s="234"/>
      <c r="BR81" s="234"/>
      <c r="BS81" s="234"/>
      <c r="BT81" s="234"/>
      <c r="BU81" s="234"/>
      <c r="BV81" s="234"/>
      <c r="BW81" s="234"/>
      <c r="BX81" s="234"/>
      <c r="BY81" s="234"/>
      <c r="BZ81" s="234"/>
      <c r="CA81" s="234"/>
      <c r="CB81" s="234"/>
    </row>
    <row r="82" spans="1:80" ht="17.25" x14ac:dyDescent="0.25">
      <c r="A82" s="265"/>
      <c r="B82" s="252"/>
      <c r="C82" s="266"/>
      <c r="D82" s="266"/>
      <c r="E82" s="266"/>
      <c r="F82" s="266"/>
      <c r="G82" s="267"/>
      <c r="H82" s="254"/>
      <c r="I82" s="254"/>
      <c r="J82" s="254"/>
      <c r="K82" s="268"/>
      <c r="L82" s="252"/>
      <c r="M82" s="252"/>
      <c r="N82" s="252"/>
      <c r="O82" s="252"/>
      <c r="P82" s="252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69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256"/>
      <c r="AP82" s="256"/>
      <c r="AQ82" s="256"/>
      <c r="AR82" s="256"/>
      <c r="AS82" s="270"/>
      <c r="AT82" s="266"/>
      <c r="AU82" s="266"/>
      <c r="AV82" s="252"/>
      <c r="AW82" s="252"/>
      <c r="AX82" s="252"/>
      <c r="AY82" s="252"/>
      <c r="AZ82" s="266"/>
      <c r="BA82" s="271"/>
      <c r="BB82" s="300"/>
      <c r="BC82" s="266"/>
      <c r="BD82" s="299"/>
      <c r="BE82" s="234"/>
      <c r="BF82" s="260"/>
      <c r="BG82" s="234"/>
      <c r="BH82" s="261"/>
      <c r="BI82" s="234"/>
      <c r="BJ82" s="252"/>
      <c r="BK82" s="252"/>
      <c r="BL82" s="252"/>
      <c r="BM82" s="262"/>
      <c r="BN82" s="263"/>
      <c r="BO82" s="297"/>
      <c r="BP82" s="234"/>
      <c r="BQ82" s="234"/>
      <c r="BR82" s="234"/>
      <c r="BS82" s="234"/>
      <c r="BT82" s="234"/>
      <c r="BU82" s="234"/>
      <c r="BV82" s="234"/>
      <c r="BW82" s="234"/>
      <c r="BX82" s="234"/>
      <c r="BY82" s="234"/>
      <c r="BZ82" s="234"/>
      <c r="CA82" s="234"/>
      <c r="CB82" s="234"/>
    </row>
    <row r="83" spans="1:80" ht="17.25" x14ac:dyDescent="0.25">
      <c r="A83" s="265"/>
      <c r="B83" s="252"/>
      <c r="C83" s="266"/>
      <c r="D83" s="266"/>
      <c r="E83" s="266"/>
      <c r="F83" s="266"/>
      <c r="G83" s="267"/>
      <c r="H83" s="254"/>
      <c r="I83" s="254"/>
      <c r="J83" s="254"/>
      <c r="K83" s="268"/>
      <c r="L83" s="252"/>
      <c r="M83" s="252"/>
      <c r="N83" s="252"/>
      <c r="O83" s="252"/>
      <c r="P83" s="252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69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56"/>
      <c r="AP83" s="256"/>
      <c r="AQ83" s="256"/>
      <c r="AR83" s="256"/>
      <c r="AS83" s="270"/>
      <c r="AT83" s="266"/>
      <c r="AU83" s="266"/>
      <c r="AV83" s="252"/>
      <c r="AW83" s="252"/>
      <c r="AX83" s="252"/>
      <c r="AY83" s="252"/>
      <c r="AZ83" s="266"/>
      <c r="BA83" s="271"/>
      <c r="BB83" s="271"/>
      <c r="BC83" s="266"/>
      <c r="BD83" s="299"/>
      <c r="BE83" s="234"/>
      <c r="BF83" s="260"/>
      <c r="BG83" s="234"/>
      <c r="BH83" s="261"/>
      <c r="BI83" s="234"/>
      <c r="BJ83" s="252"/>
      <c r="BK83" s="252"/>
      <c r="BL83" s="252"/>
      <c r="BM83" s="262"/>
      <c r="BN83" s="263"/>
      <c r="BO83" s="272"/>
      <c r="BP83" s="234"/>
      <c r="BQ83" s="234"/>
      <c r="BR83" s="234"/>
      <c r="BS83" s="234"/>
      <c r="BT83" s="234"/>
      <c r="BU83" s="234"/>
      <c r="BV83" s="234"/>
      <c r="BW83" s="234"/>
      <c r="BX83" s="234"/>
      <c r="BY83" s="234"/>
      <c r="BZ83" s="234"/>
      <c r="CA83" s="234"/>
      <c r="CB83" s="234"/>
    </row>
    <row r="84" spans="1:80" ht="17.25" x14ac:dyDescent="0.25">
      <c r="A84" s="265"/>
      <c r="B84" s="252"/>
      <c r="C84" s="266"/>
      <c r="D84" s="266"/>
      <c r="E84" s="266"/>
      <c r="F84" s="266"/>
      <c r="G84" s="267"/>
      <c r="H84" s="254"/>
      <c r="I84" s="254"/>
      <c r="J84" s="254"/>
      <c r="K84" s="268"/>
      <c r="L84" s="252"/>
      <c r="M84" s="252"/>
      <c r="N84" s="252"/>
      <c r="O84" s="252"/>
      <c r="P84" s="252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69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56"/>
      <c r="AP84" s="256"/>
      <c r="AQ84" s="256"/>
      <c r="AR84" s="256"/>
      <c r="AS84" s="270"/>
      <c r="AT84" s="266"/>
      <c r="AU84" s="266"/>
      <c r="AV84" s="252"/>
      <c r="AW84" s="252"/>
      <c r="AX84" s="252"/>
      <c r="AY84" s="252"/>
      <c r="AZ84" s="266"/>
      <c r="BA84" s="271"/>
      <c r="BB84" s="271"/>
      <c r="BC84" s="266"/>
      <c r="BD84" s="261"/>
      <c r="BE84" s="234"/>
      <c r="BF84" s="260"/>
      <c r="BG84" s="234"/>
      <c r="BH84" s="261"/>
      <c r="BI84" s="234"/>
      <c r="BJ84" s="252"/>
      <c r="BK84" s="252"/>
      <c r="BL84" s="252"/>
      <c r="BM84" s="262"/>
      <c r="BN84" s="263"/>
      <c r="BO84" s="272"/>
      <c r="BP84" s="234"/>
      <c r="BQ84" s="234"/>
      <c r="BR84" s="234"/>
      <c r="BS84" s="234"/>
      <c r="BT84" s="234"/>
      <c r="BU84" s="234"/>
      <c r="BV84" s="234"/>
      <c r="BW84" s="234"/>
      <c r="BX84" s="234"/>
      <c r="BY84" s="234"/>
      <c r="BZ84" s="234"/>
      <c r="CA84" s="234"/>
      <c r="CB84" s="234"/>
    </row>
    <row r="85" spans="1:80" ht="17.25" x14ac:dyDescent="0.25">
      <c r="A85" s="265"/>
      <c r="B85" s="252"/>
      <c r="C85" s="266"/>
      <c r="D85" s="266"/>
      <c r="E85" s="266"/>
      <c r="F85" s="266"/>
      <c r="G85" s="267"/>
      <c r="H85" s="254"/>
      <c r="I85" s="254"/>
      <c r="J85" s="254"/>
      <c r="K85" s="268"/>
      <c r="L85" s="252"/>
      <c r="M85" s="252"/>
      <c r="N85" s="252"/>
      <c r="O85" s="252"/>
      <c r="P85" s="252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69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56"/>
      <c r="AP85" s="256"/>
      <c r="AQ85" s="256"/>
      <c r="AR85" s="256"/>
      <c r="AS85" s="270"/>
      <c r="AT85" s="266"/>
      <c r="AU85" s="266"/>
      <c r="AV85" s="252"/>
      <c r="AW85" s="252"/>
      <c r="AX85" s="252"/>
      <c r="AY85" s="252"/>
      <c r="AZ85" s="266"/>
      <c r="BA85" s="271"/>
      <c r="BB85" s="271"/>
      <c r="BC85" s="266"/>
      <c r="BD85" s="261"/>
      <c r="BE85" s="234"/>
      <c r="BF85" s="260"/>
      <c r="BG85" s="234"/>
      <c r="BH85" s="261"/>
      <c r="BI85" s="234"/>
      <c r="BJ85" s="252"/>
      <c r="BK85" s="252"/>
      <c r="BL85" s="252"/>
      <c r="BM85" s="262"/>
      <c r="BN85" s="263"/>
      <c r="BO85" s="272"/>
      <c r="BP85" s="234"/>
      <c r="BQ85" s="234"/>
      <c r="BR85" s="234"/>
      <c r="BS85" s="234"/>
      <c r="BT85" s="234"/>
      <c r="BU85" s="234"/>
      <c r="BV85" s="234"/>
      <c r="BW85" s="234"/>
      <c r="BX85" s="234"/>
      <c r="BY85" s="234"/>
      <c r="BZ85" s="234"/>
      <c r="CA85" s="234"/>
      <c r="CB85" s="234"/>
    </row>
    <row r="86" spans="1:80" ht="17.25" x14ac:dyDescent="0.25">
      <c r="A86" s="265"/>
      <c r="B86" s="252"/>
      <c r="C86" s="266"/>
      <c r="D86" s="266"/>
      <c r="E86" s="266"/>
      <c r="F86" s="266"/>
      <c r="G86" s="267"/>
      <c r="H86" s="254"/>
      <c r="I86" s="254"/>
      <c r="J86" s="254"/>
      <c r="K86" s="268"/>
      <c r="L86" s="252"/>
      <c r="M86" s="252"/>
      <c r="N86" s="252"/>
      <c r="O86" s="252"/>
      <c r="P86" s="252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69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56"/>
      <c r="AP86" s="256"/>
      <c r="AQ86" s="256"/>
      <c r="AR86" s="256"/>
      <c r="AS86" s="270"/>
      <c r="AT86" s="266"/>
      <c r="AU86" s="266"/>
      <c r="AV86" s="252"/>
      <c r="AW86" s="252"/>
      <c r="AX86" s="252"/>
      <c r="AY86" s="252"/>
      <c r="AZ86" s="266"/>
      <c r="BA86" s="271"/>
      <c r="BB86" s="271"/>
      <c r="BC86" s="266"/>
      <c r="BD86" s="261"/>
      <c r="BE86" s="234"/>
      <c r="BF86" s="260"/>
      <c r="BG86" s="234"/>
      <c r="BH86" s="261"/>
      <c r="BI86" s="234"/>
      <c r="BJ86" s="252"/>
      <c r="BK86" s="252"/>
      <c r="BL86" s="252"/>
      <c r="BM86" s="262"/>
      <c r="BN86" s="263"/>
      <c r="BO86" s="272"/>
      <c r="BP86" s="234"/>
      <c r="BQ86" s="234"/>
      <c r="BR86" s="234"/>
      <c r="BS86" s="234"/>
      <c r="BT86" s="234"/>
      <c r="BU86" s="234"/>
      <c r="BV86" s="234"/>
      <c r="BW86" s="234"/>
      <c r="BX86" s="234"/>
      <c r="BY86" s="234"/>
      <c r="BZ86" s="234"/>
      <c r="CA86" s="234"/>
      <c r="CB86" s="234"/>
    </row>
    <row r="87" spans="1:80" ht="17.25" x14ac:dyDescent="0.25">
      <c r="A87" s="265"/>
      <c r="B87" s="252"/>
      <c r="C87" s="266"/>
      <c r="D87" s="266"/>
      <c r="E87" s="266"/>
      <c r="F87" s="266"/>
      <c r="G87" s="267"/>
      <c r="H87" s="254"/>
      <c r="I87" s="254"/>
      <c r="J87" s="254"/>
      <c r="K87" s="268"/>
      <c r="L87" s="252"/>
      <c r="M87" s="252"/>
      <c r="N87" s="252"/>
      <c r="O87" s="252"/>
      <c r="P87" s="252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69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56"/>
      <c r="AP87" s="256"/>
      <c r="AQ87" s="256"/>
      <c r="AR87" s="256"/>
      <c r="AS87" s="270"/>
      <c r="AT87" s="266"/>
      <c r="AU87" s="266"/>
      <c r="AV87" s="252"/>
      <c r="AW87" s="252"/>
      <c r="AX87" s="252"/>
      <c r="AY87" s="252"/>
      <c r="AZ87" s="266"/>
      <c r="BA87" s="271"/>
      <c r="BB87" s="271"/>
      <c r="BC87" s="266"/>
      <c r="BD87" s="261"/>
      <c r="BE87" s="234"/>
      <c r="BF87" s="260"/>
      <c r="BG87" s="234"/>
      <c r="BH87" s="261"/>
      <c r="BI87" s="234"/>
      <c r="BJ87" s="252"/>
      <c r="BK87" s="252"/>
      <c r="BL87" s="252"/>
      <c r="BM87" s="262"/>
      <c r="BN87" s="263"/>
      <c r="BO87" s="272"/>
      <c r="BP87" s="234"/>
      <c r="BQ87" s="234"/>
      <c r="BR87" s="234"/>
      <c r="BS87" s="234"/>
      <c r="BT87" s="234"/>
      <c r="BU87" s="234"/>
      <c r="BV87" s="234"/>
      <c r="BW87" s="234"/>
      <c r="BX87" s="234"/>
      <c r="BY87" s="234"/>
      <c r="BZ87" s="234"/>
      <c r="CA87" s="234"/>
      <c r="CB87" s="234"/>
    </row>
    <row r="88" spans="1:80" ht="17.25" x14ac:dyDescent="0.25">
      <c r="A88" s="265"/>
      <c r="B88" s="252"/>
      <c r="C88" s="266"/>
      <c r="D88" s="266"/>
      <c r="E88" s="266"/>
      <c r="F88" s="266"/>
      <c r="G88" s="267"/>
      <c r="H88" s="254"/>
      <c r="I88" s="254"/>
      <c r="J88" s="254"/>
      <c r="K88" s="268"/>
      <c r="L88" s="252"/>
      <c r="M88" s="252"/>
      <c r="N88" s="252"/>
      <c r="O88" s="252"/>
      <c r="P88" s="252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69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56"/>
      <c r="AP88" s="256"/>
      <c r="AQ88" s="256"/>
      <c r="AR88" s="256"/>
      <c r="AS88" s="270"/>
      <c r="AT88" s="266"/>
      <c r="AU88" s="266"/>
      <c r="AV88" s="252"/>
      <c r="AW88" s="252"/>
      <c r="AX88" s="252"/>
      <c r="AY88" s="252"/>
      <c r="AZ88" s="266"/>
      <c r="BA88" s="271"/>
      <c r="BB88" s="271"/>
      <c r="BC88" s="266"/>
      <c r="BD88" s="261"/>
      <c r="BE88" s="234"/>
      <c r="BF88" s="260"/>
      <c r="BG88" s="234"/>
      <c r="BH88" s="261"/>
      <c r="BI88" s="234"/>
      <c r="BJ88" s="252"/>
      <c r="BK88" s="252"/>
      <c r="BL88" s="252"/>
      <c r="BM88" s="262"/>
      <c r="BN88" s="263"/>
      <c r="BO88" s="272"/>
      <c r="BP88" s="234"/>
      <c r="BQ88" s="234"/>
      <c r="BR88" s="234"/>
      <c r="BS88" s="234"/>
      <c r="BT88" s="234"/>
      <c r="BU88" s="234"/>
      <c r="BV88" s="234"/>
      <c r="BW88" s="234"/>
      <c r="BX88" s="234"/>
      <c r="BY88" s="234"/>
      <c r="BZ88" s="234"/>
      <c r="CA88" s="234"/>
      <c r="CB88" s="234"/>
    </row>
    <row r="89" spans="1:80" ht="17.25" x14ac:dyDescent="0.25">
      <c r="A89" s="265"/>
      <c r="B89" s="252"/>
      <c r="C89" s="266"/>
      <c r="D89" s="266"/>
      <c r="E89" s="266"/>
      <c r="F89" s="266"/>
      <c r="G89" s="267"/>
      <c r="H89" s="254"/>
      <c r="I89" s="254"/>
      <c r="J89" s="254"/>
      <c r="K89" s="268"/>
      <c r="L89" s="252"/>
      <c r="M89" s="252"/>
      <c r="N89" s="252"/>
      <c r="O89" s="252"/>
      <c r="P89" s="252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69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56"/>
      <c r="AP89" s="256"/>
      <c r="AQ89" s="256"/>
      <c r="AR89" s="256"/>
      <c r="AS89" s="267"/>
      <c r="AT89" s="268"/>
      <c r="AU89" s="266"/>
      <c r="AV89" s="252"/>
      <c r="AW89" s="252"/>
      <c r="AX89" s="252"/>
      <c r="AY89" s="252"/>
      <c r="AZ89" s="266"/>
      <c r="BA89" s="271"/>
      <c r="BB89" s="300"/>
      <c r="BC89" s="266"/>
      <c r="BD89" s="261"/>
      <c r="BE89" s="234"/>
      <c r="BF89" s="260"/>
      <c r="BG89" s="234"/>
      <c r="BH89" s="261"/>
      <c r="BI89" s="234"/>
      <c r="BJ89" s="252"/>
      <c r="BK89" s="252"/>
      <c r="BL89" s="252"/>
      <c r="BM89" s="262"/>
      <c r="BN89" s="263"/>
      <c r="BO89" s="272"/>
      <c r="BP89" s="234"/>
      <c r="BQ89" s="234"/>
      <c r="BR89" s="234"/>
      <c r="BS89" s="234"/>
      <c r="BT89" s="234"/>
      <c r="BU89" s="234"/>
      <c r="BV89" s="234"/>
      <c r="BW89" s="234"/>
      <c r="BX89" s="234"/>
      <c r="BY89" s="234"/>
      <c r="BZ89" s="234"/>
      <c r="CA89" s="234"/>
      <c r="CB89" s="234"/>
    </row>
    <row r="90" spans="1:80" ht="17.25" x14ac:dyDescent="0.25">
      <c r="A90" s="265"/>
      <c r="B90" s="252"/>
      <c r="C90" s="266"/>
      <c r="D90" s="266"/>
      <c r="E90" s="266"/>
      <c r="F90" s="266"/>
      <c r="G90" s="267"/>
      <c r="H90" s="254"/>
      <c r="I90" s="254"/>
      <c r="J90" s="254"/>
      <c r="K90" s="268"/>
      <c r="L90" s="252"/>
      <c r="M90" s="252"/>
      <c r="N90" s="252"/>
      <c r="O90" s="252"/>
      <c r="P90" s="252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69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56"/>
      <c r="AP90" s="256"/>
      <c r="AQ90" s="256"/>
      <c r="AR90" s="256"/>
      <c r="AS90" s="267"/>
      <c r="AT90" s="268"/>
      <c r="AU90" s="266"/>
      <c r="AV90" s="252"/>
      <c r="AW90" s="252"/>
      <c r="AX90" s="252"/>
      <c r="AY90" s="252"/>
      <c r="AZ90" s="266"/>
      <c r="BA90" s="271"/>
      <c r="BB90" s="271"/>
      <c r="BC90" s="266"/>
      <c r="BD90" s="261"/>
      <c r="BE90" s="234"/>
      <c r="BF90" s="260"/>
      <c r="BG90" s="234"/>
      <c r="BH90" s="261"/>
      <c r="BI90" s="234"/>
      <c r="BJ90" s="252"/>
      <c r="BK90" s="252"/>
      <c r="BL90" s="252"/>
      <c r="BM90" s="262"/>
      <c r="BN90" s="263"/>
      <c r="BO90" s="272"/>
      <c r="BP90" s="234"/>
      <c r="BQ90" s="234"/>
      <c r="BR90" s="234"/>
      <c r="BS90" s="234"/>
      <c r="BT90" s="234"/>
      <c r="BU90" s="234"/>
      <c r="BV90" s="234"/>
      <c r="BW90" s="234"/>
      <c r="BX90" s="234"/>
      <c r="BY90" s="234"/>
      <c r="BZ90" s="234"/>
      <c r="CA90" s="234"/>
      <c r="CB90" s="234"/>
    </row>
    <row r="91" spans="1:80" ht="17.25" x14ac:dyDescent="0.25">
      <c r="A91" s="265"/>
      <c r="B91" s="252"/>
      <c r="C91" s="266"/>
      <c r="D91" s="266"/>
      <c r="E91" s="266"/>
      <c r="F91" s="266"/>
      <c r="G91" s="267"/>
      <c r="H91" s="254"/>
      <c r="I91" s="254"/>
      <c r="J91" s="254"/>
      <c r="K91" s="268"/>
      <c r="L91" s="252"/>
      <c r="M91" s="252"/>
      <c r="N91" s="252"/>
      <c r="O91" s="252"/>
      <c r="P91" s="252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69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56"/>
      <c r="AP91" s="256"/>
      <c r="AQ91" s="256"/>
      <c r="AR91" s="256"/>
      <c r="AS91" s="267"/>
      <c r="AT91" s="268"/>
      <c r="AU91" s="266"/>
      <c r="AV91" s="252"/>
      <c r="AW91" s="252"/>
      <c r="AX91" s="252"/>
      <c r="AY91" s="252"/>
      <c r="AZ91" s="266"/>
      <c r="BA91" s="271"/>
      <c r="BB91" s="271"/>
      <c r="BC91" s="266"/>
      <c r="BD91" s="261"/>
      <c r="BE91" s="234"/>
      <c r="BF91" s="260"/>
      <c r="BG91" s="234"/>
      <c r="BH91" s="261"/>
      <c r="BI91" s="234"/>
      <c r="BJ91" s="252"/>
      <c r="BK91" s="252"/>
      <c r="BL91" s="252"/>
      <c r="BM91" s="262"/>
      <c r="BN91" s="263"/>
      <c r="BO91" s="272"/>
      <c r="BP91" s="234"/>
      <c r="BQ91" s="234"/>
      <c r="BR91" s="234"/>
      <c r="BS91" s="234"/>
      <c r="BT91" s="234"/>
      <c r="BU91" s="234"/>
      <c r="BV91" s="234"/>
      <c r="BW91" s="234"/>
      <c r="BX91" s="234"/>
      <c r="BY91" s="234"/>
      <c r="BZ91" s="234"/>
      <c r="CA91" s="234"/>
      <c r="CB91" s="234"/>
    </row>
    <row r="92" spans="1:80" ht="17.25" x14ac:dyDescent="0.25">
      <c r="A92" s="265"/>
      <c r="B92" s="252"/>
      <c r="C92" s="266"/>
      <c r="D92" s="266"/>
      <c r="E92" s="266"/>
      <c r="F92" s="266"/>
      <c r="G92" s="267"/>
      <c r="H92" s="254"/>
      <c r="I92" s="254"/>
      <c r="J92" s="254"/>
      <c r="K92" s="268"/>
      <c r="L92" s="252"/>
      <c r="M92" s="252"/>
      <c r="N92" s="252"/>
      <c r="O92" s="252"/>
      <c r="P92" s="252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69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56"/>
      <c r="AP92" s="256"/>
      <c r="AQ92" s="256"/>
      <c r="AR92" s="256"/>
      <c r="AS92" s="267"/>
      <c r="AT92" s="268"/>
      <c r="AU92" s="266"/>
      <c r="AV92" s="252"/>
      <c r="AW92" s="252"/>
      <c r="AX92" s="252"/>
      <c r="AY92" s="252"/>
      <c r="AZ92" s="266"/>
      <c r="BA92" s="271"/>
      <c r="BB92" s="271"/>
      <c r="BC92" s="266"/>
      <c r="BD92" s="261"/>
      <c r="BE92" s="234"/>
      <c r="BF92" s="260"/>
      <c r="BG92" s="234"/>
      <c r="BH92" s="261"/>
      <c r="BI92" s="234"/>
      <c r="BJ92" s="252"/>
      <c r="BK92" s="252"/>
      <c r="BL92" s="252"/>
      <c r="BM92" s="262"/>
      <c r="BN92" s="263"/>
      <c r="BO92" s="272"/>
      <c r="BP92" s="234"/>
      <c r="BQ92" s="234"/>
      <c r="BR92" s="234"/>
      <c r="BS92" s="234"/>
      <c r="BT92" s="234"/>
      <c r="BU92" s="234"/>
      <c r="BV92" s="234"/>
      <c r="BW92" s="234"/>
      <c r="BX92" s="234"/>
      <c r="BY92" s="234"/>
      <c r="BZ92" s="234"/>
      <c r="CA92" s="234"/>
      <c r="CB92" s="234"/>
    </row>
    <row r="93" spans="1:80" ht="17.25" x14ac:dyDescent="0.25">
      <c r="A93" s="265"/>
      <c r="B93" s="252"/>
      <c r="C93" s="266"/>
      <c r="D93" s="266"/>
      <c r="E93" s="266"/>
      <c r="F93" s="266"/>
      <c r="G93" s="270"/>
      <c r="H93" s="254"/>
      <c r="I93" s="254"/>
      <c r="J93" s="254"/>
      <c r="K93" s="268"/>
      <c r="L93" s="252"/>
      <c r="M93" s="252"/>
      <c r="N93" s="252"/>
      <c r="O93" s="252"/>
      <c r="P93" s="252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6"/>
      <c r="AC93" s="256"/>
      <c r="AD93" s="269"/>
      <c r="AE93" s="256"/>
      <c r="AF93" s="256"/>
      <c r="AG93" s="256"/>
      <c r="AH93" s="256"/>
      <c r="AI93" s="256"/>
      <c r="AJ93" s="256"/>
      <c r="AK93" s="256"/>
      <c r="AL93" s="256"/>
      <c r="AM93" s="256"/>
      <c r="AN93" s="256"/>
      <c r="AO93" s="256"/>
      <c r="AP93" s="256"/>
      <c r="AQ93" s="256"/>
      <c r="AR93" s="256"/>
      <c r="AS93" s="267"/>
      <c r="AT93" s="268"/>
      <c r="AU93" s="266"/>
      <c r="AV93" s="252"/>
      <c r="AW93" s="252"/>
      <c r="AX93" s="252"/>
      <c r="AY93" s="252"/>
      <c r="AZ93" s="266"/>
      <c r="BA93" s="271"/>
      <c r="BB93" s="271"/>
      <c r="BC93" s="266"/>
      <c r="BD93" s="261"/>
      <c r="BE93" s="234"/>
      <c r="BF93" s="260"/>
      <c r="BG93" s="234"/>
      <c r="BH93" s="261"/>
      <c r="BI93" s="234"/>
      <c r="BJ93" s="252"/>
      <c r="BK93" s="252"/>
      <c r="BL93" s="252"/>
      <c r="BM93" s="262"/>
      <c r="BN93" s="263"/>
      <c r="BO93" s="272"/>
      <c r="BP93" s="234"/>
      <c r="BQ93" s="234"/>
      <c r="BR93" s="234"/>
      <c r="BS93" s="234"/>
      <c r="BT93" s="234"/>
      <c r="BU93" s="234"/>
      <c r="BV93" s="234"/>
      <c r="BW93" s="234"/>
      <c r="BX93" s="234"/>
      <c r="BY93" s="234"/>
      <c r="BZ93" s="234"/>
      <c r="CA93" s="234"/>
      <c r="CB93" s="234"/>
    </row>
    <row r="94" spans="1:80" ht="17.25" x14ac:dyDescent="0.25">
      <c r="A94" s="265"/>
      <c r="B94" s="252"/>
      <c r="C94" s="266"/>
      <c r="D94" s="266"/>
      <c r="E94" s="266"/>
      <c r="F94" s="266"/>
      <c r="G94" s="270"/>
      <c r="H94" s="254"/>
      <c r="I94" s="254"/>
      <c r="J94" s="254"/>
      <c r="K94" s="268"/>
      <c r="L94" s="252"/>
      <c r="M94" s="252"/>
      <c r="N94" s="252"/>
      <c r="O94" s="252"/>
      <c r="P94" s="252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69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6"/>
      <c r="AP94" s="256"/>
      <c r="AQ94" s="256"/>
      <c r="AR94" s="256"/>
      <c r="AS94" s="267"/>
      <c r="AT94" s="268"/>
      <c r="AU94" s="266"/>
      <c r="AV94" s="252"/>
      <c r="AW94" s="252"/>
      <c r="AX94" s="252"/>
      <c r="AY94" s="252"/>
      <c r="AZ94" s="268"/>
      <c r="BA94" s="271"/>
      <c r="BB94" s="271"/>
      <c r="BC94" s="266"/>
      <c r="BD94" s="261"/>
      <c r="BE94" s="234"/>
      <c r="BF94" s="260"/>
      <c r="BG94" s="234"/>
      <c r="BH94" s="261"/>
      <c r="BI94" s="234"/>
      <c r="BJ94" s="252"/>
      <c r="BK94" s="252"/>
      <c r="BL94" s="252"/>
      <c r="BM94" s="262"/>
      <c r="BN94" s="263"/>
      <c r="BO94" s="272"/>
      <c r="BP94" s="234"/>
      <c r="BQ94" s="234"/>
      <c r="BR94" s="234"/>
      <c r="BS94" s="234"/>
      <c r="BT94" s="234"/>
      <c r="BU94" s="234"/>
      <c r="BV94" s="234"/>
      <c r="BW94" s="234"/>
      <c r="BX94" s="234"/>
      <c r="BY94" s="234"/>
      <c r="BZ94" s="234"/>
      <c r="CA94" s="234"/>
      <c r="CB94" s="234"/>
    </row>
    <row r="95" spans="1:80" ht="17.25" x14ac:dyDescent="0.25">
      <c r="A95" s="265"/>
      <c r="B95" s="252"/>
      <c r="C95" s="266"/>
      <c r="D95" s="266"/>
      <c r="E95" s="266"/>
      <c r="F95" s="266"/>
      <c r="G95" s="267"/>
      <c r="H95" s="254"/>
      <c r="I95" s="254"/>
      <c r="J95" s="254"/>
      <c r="K95" s="268"/>
      <c r="L95" s="252"/>
      <c r="M95" s="252"/>
      <c r="N95" s="252"/>
      <c r="O95" s="252"/>
      <c r="P95" s="252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69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6"/>
      <c r="AP95" s="256"/>
      <c r="AQ95" s="256"/>
      <c r="AR95" s="256"/>
      <c r="AS95" s="270"/>
      <c r="AT95" s="266"/>
      <c r="AU95" s="266"/>
      <c r="AV95" s="252"/>
      <c r="AW95" s="252"/>
      <c r="AX95" s="252"/>
      <c r="AY95" s="252"/>
      <c r="AZ95" s="266"/>
      <c r="BA95" s="271"/>
      <c r="BB95" s="271"/>
      <c r="BC95" s="266"/>
      <c r="BD95" s="261"/>
      <c r="BE95" s="234"/>
      <c r="BF95" s="260"/>
      <c r="BG95" s="234"/>
      <c r="BH95" s="261"/>
      <c r="BI95" s="234"/>
      <c r="BJ95" s="252"/>
      <c r="BK95" s="252"/>
      <c r="BL95" s="252"/>
      <c r="BM95" s="262"/>
      <c r="BN95" s="263"/>
      <c r="BO95" s="272"/>
      <c r="BP95" s="234"/>
      <c r="BQ95" s="234"/>
      <c r="BR95" s="234"/>
      <c r="BS95" s="234"/>
      <c r="BT95" s="234"/>
      <c r="BU95" s="234"/>
      <c r="BV95" s="234"/>
      <c r="BW95" s="234"/>
      <c r="BX95" s="234"/>
      <c r="BY95" s="234"/>
      <c r="BZ95" s="234"/>
      <c r="CA95" s="234"/>
      <c r="CB95" s="234"/>
    </row>
    <row r="96" spans="1:80" ht="17.25" x14ac:dyDescent="0.25">
      <c r="A96" s="265"/>
      <c r="B96" s="252"/>
      <c r="C96" s="266"/>
      <c r="D96" s="266"/>
      <c r="E96" s="266"/>
      <c r="F96" s="266"/>
      <c r="G96" s="267"/>
      <c r="H96" s="254"/>
      <c r="I96" s="254"/>
      <c r="J96" s="254"/>
      <c r="K96" s="268"/>
      <c r="L96" s="252"/>
      <c r="M96" s="252"/>
      <c r="N96" s="252"/>
      <c r="O96" s="252"/>
      <c r="P96" s="252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69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6"/>
      <c r="AP96" s="256"/>
      <c r="AQ96" s="256"/>
      <c r="AR96" s="256"/>
      <c r="AS96" s="270"/>
      <c r="AT96" s="266"/>
      <c r="AU96" s="266"/>
      <c r="AV96" s="252"/>
      <c r="AW96" s="252"/>
      <c r="AX96" s="252"/>
      <c r="AY96" s="252"/>
      <c r="AZ96" s="266"/>
      <c r="BA96" s="271"/>
      <c r="BB96" s="271"/>
      <c r="BC96" s="266"/>
      <c r="BD96" s="261"/>
      <c r="BE96" s="234"/>
      <c r="BF96" s="260"/>
      <c r="BG96" s="234"/>
      <c r="BH96" s="261"/>
      <c r="BI96" s="234"/>
      <c r="BJ96" s="252"/>
      <c r="BK96" s="252"/>
      <c r="BL96" s="252"/>
      <c r="BM96" s="262"/>
      <c r="BN96" s="263"/>
      <c r="BO96" s="272"/>
      <c r="BP96" s="234"/>
      <c r="BQ96" s="234"/>
      <c r="BR96" s="234"/>
      <c r="BS96" s="234"/>
      <c r="BT96" s="234"/>
      <c r="BU96" s="234"/>
      <c r="BV96" s="234"/>
      <c r="BW96" s="234"/>
      <c r="BX96" s="234"/>
      <c r="BY96" s="234"/>
      <c r="BZ96" s="234"/>
      <c r="CA96" s="234"/>
      <c r="CB96" s="234"/>
    </row>
    <row r="97" spans="1:80" ht="17.25" x14ac:dyDescent="0.25">
      <c r="A97" s="265"/>
      <c r="B97" s="252"/>
      <c r="C97" s="266"/>
      <c r="D97" s="266"/>
      <c r="E97" s="266"/>
      <c r="F97" s="266"/>
      <c r="G97" s="267"/>
      <c r="H97" s="254"/>
      <c r="I97" s="254"/>
      <c r="J97" s="254"/>
      <c r="K97" s="268"/>
      <c r="L97" s="252"/>
      <c r="M97" s="252"/>
      <c r="N97" s="252"/>
      <c r="O97" s="252"/>
      <c r="P97" s="252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69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6"/>
      <c r="AP97" s="256"/>
      <c r="AQ97" s="256"/>
      <c r="AR97" s="256"/>
      <c r="AS97" s="270"/>
      <c r="AT97" s="266"/>
      <c r="AU97" s="266"/>
      <c r="AV97" s="252"/>
      <c r="AW97" s="252"/>
      <c r="AX97" s="252"/>
      <c r="AY97" s="252"/>
      <c r="AZ97" s="266"/>
      <c r="BA97" s="271"/>
      <c r="BB97" s="271"/>
      <c r="BC97" s="266"/>
      <c r="BD97" s="261"/>
      <c r="BE97" s="234"/>
      <c r="BF97" s="260"/>
      <c r="BG97" s="234"/>
      <c r="BH97" s="261"/>
      <c r="BI97" s="234"/>
      <c r="BJ97" s="252"/>
      <c r="BK97" s="252"/>
      <c r="BL97" s="252"/>
      <c r="BM97" s="262"/>
      <c r="BN97" s="263"/>
      <c r="BO97" s="272"/>
      <c r="BP97" s="234"/>
      <c r="BQ97" s="234"/>
      <c r="BR97" s="234"/>
      <c r="BS97" s="234"/>
      <c r="BT97" s="234"/>
      <c r="BU97" s="234"/>
      <c r="BV97" s="234"/>
      <c r="BW97" s="234"/>
      <c r="BX97" s="234"/>
      <c r="BY97" s="234"/>
      <c r="BZ97" s="234"/>
      <c r="CA97" s="234"/>
      <c r="CB97" s="234"/>
    </row>
    <row r="98" spans="1:80" ht="17.25" x14ac:dyDescent="0.25">
      <c r="A98" s="265"/>
      <c r="B98" s="252"/>
      <c r="C98" s="266"/>
      <c r="D98" s="266"/>
      <c r="E98" s="266"/>
      <c r="F98" s="266"/>
      <c r="G98" s="301"/>
      <c r="H98" s="254"/>
      <c r="I98" s="254"/>
      <c r="J98" s="254"/>
      <c r="K98" s="268"/>
      <c r="L98" s="252"/>
      <c r="M98" s="252"/>
      <c r="N98" s="252"/>
      <c r="O98" s="252"/>
      <c r="P98" s="252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69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6"/>
      <c r="AP98" s="256"/>
      <c r="AQ98" s="256"/>
      <c r="AR98" s="256"/>
      <c r="AS98" s="270"/>
      <c r="AT98" s="266"/>
      <c r="AU98" s="266"/>
      <c r="AV98" s="252"/>
      <c r="AW98" s="252"/>
      <c r="AX98" s="252"/>
      <c r="AY98" s="252"/>
      <c r="AZ98" s="266"/>
      <c r="BA98" s="271"/>
      <c r="BB98" s="271"/>
      <c r="BC98" s="266"/>
      <c r="BD98" s="261"/>
      <c r="BE98" s="234"/>
      <c r="BF98" s="260"/>
      <c r="BG98" s="234"/>
      <c r="BH98" s="261"/>
      <c r="BI98" s="234"/>
      <c r="BJ98" s="252"/>
      <c r="BK98" s="252"/>
      <c r="BL98" s="252"/>
      <c r="BM98" s="262"/>
      <c r="BN98" s="263"/>
      <c r="BO98" s="272"/>
      <c r="BP98" s="234"/>
      <c r="BQ98" s="234"/>
      <c r="BR98" s="234"/>
      <c r="BS98" s="234"/>
      <c r="BT98" s="234"/>
      <c r="BU98" s="234"/>
      <c r="BV98" s="234"/>
      <c r="BW98" s="234"/>
      <c r="BX98" s="234"/>
      <c r="BY98" s="234"/>
      <c r="BZ98" s="234"/>
      <c r="CA98" s="234"/>
      <c r="CB98" s="234"/>
    </row>
    <row r="99" spans="1:80" ht="17.25" x14ac:dyDescent="0.25">
      <c r="A99" s="265"/>
      <c r="B99" s="252"/>
      <c r="C99" s="266"/>
      <c r="D99" s="266"/>
      <c r="E99" s="266"/>
      <c r="F99" s="266"/>
      <c r="G99" s="270"/>
      <c r="H99" s="254"/>
      <c r="I99" s="254"/>
      <c r="J99" s="254"/>
      <c r="K99" s="268"/>
      <c r="L99" s="252"/>
      <c r="M99" s="252"/>
      <c r="N99" s="252"/>
      <c r="O99" s="252"/>
      <c r="P99" s="252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69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70"/>
      <c r="AT99" s="266"/>
      <c r="AU99" s="266"/>
      <c r="AV99" s="252"/>
      <c r="AW99" s="252"/>
      <c r="AX99" s="252"/>
      <c r="AY99" s="252"/>
      <c r="AZ99" s="266"/>
      <c r="BA99" s="271"/>
      <c r="BB99" s="271"/>
      <c r="BC99" s="266"/>
      <c r="BD99" s="261"/>
      <c r="BE99" s="234"/>
      <c r="BF99" s="260"/>
      <c r="BG99" s="234"/>
      <c r="BH99" s="261"/>
      <c r="BI99" s="234"/>
      <c r="BJ99" s="252"/>
      <c r="BK99" s="252"/>
      <c r="BL99" s="252"/>
      <c r="BM99" s="262"/>
      <c r="BN99" s="263"/>
      <c r="BO99" s="272"/>
      <c r="BP99" s="234"/>
      <c r="BQ99" s="234"/>
      <c r="BR99" s="234"/>
      <c r="BS99" s="234"/>
      <c r="BT99" s="234"/>
      <c r="BU99" s="234"/>
      <c r="BV99" s="234"/>
      <c r="BW99" s="234"/>
      <c r="BX99" s="234"/>
      <c r="BY99" s="234"/>
      <c r="BZ99" s="234"/>
      <c r="CA99" s="234"/>
      <c r="CB99" s="234"/>
    </row>
    <row r="100" spans="1:80" ht="17.25" x14ac:dyDescent="0.25">
      <c r="A100" s="265"/>
      <c r="B100" s="252"/>
      <c r="C100" s="266"/>
      <c r="D100" s="266"/>
      <c r="E100" s="266"/>
      <c r="F100" s="266"/>
      <c r="G100" s="270"/>
      <c r="H100" s="254"/>
      <c r="I100" s="254"/>
      <c r="J100" s="254"/>
      <c r="K100" s="268"/>
      <c r="L100" s="252"/>
      <c r="M100" s="252"/>
      <c r="N100" s="252"/>
      <c r="O100" s="252"/>
      <c r="P100" s="252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69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70"/>
      <c r="AT100" s="266"/>
      <c r="AU100" s="266"/>
      <c r="AV100" s="252"/>
      <c r="AW100" s="252"/>
      <c r="AX100" s="252"/>
      <c r="AY100" s="252"/>
      <c r="AZ100" s="266"/>
      <c r="BA100" s="271"/>
      <c r="BB100" s="271"/>
      <c r="BC100" s="266"/>
      <c r="BD100" s="261"/>
      <c r="BE100" s="234"/>
      <c r="BF100" s="260"/>
      <c r="BG100" s="234"/>
      <c r="BH100" s="261"/>
      <c r="BI100" s="234"/>
      <c r="BJ100" s="252"/>
      <c r="BK100" s="252"/>
      <c r="BL100" s="252"/>
      <c r="BM100" s="262"/>
      <c r="BN100" s="263"/>
      <c r="BO100" s="272"/>
      <c r="BP100" s="234"/>
      <c r="BQ100" s="234"/>
      <c r="BR100" s="234"/>
      <c r="BS100" s="234"/>
      <c r="BT100" s="234"/>
      <c r="BU100" s="234"/>
      <c r="BV100" s="234"/>
      <c r="BW100" s="234"/>
      <c r="BX100" s="234"/>
      <c r="BY100" s="234"/>
      <c r="BZ100" s="234"/>
      <c r="CA100" s="234"/>
      <c r="CB100" s="234"/>
    </row>
    <row r="101" spans="1:80" ht="17.25" x14ac:dyDescent="0.25">
      <c r="A101" s="265"/>
      <c r="B101" s="252"/>
      <c r="C101" s="266"/>
      <c r="D101" s="266"/>
      <c r="E101" s="266"/>
      <c r="F101" s="266"/>
      <c r="G101" s="267"/>
      <c r="H101" s="254"/>
      <c r="I101" s="254"/>
      <c r="J101" s="254"/>
      <c r="K101" s="268"/>
      <c r="L101" s="252"/>
      <c r="M101" s="252"/>
      <c r="N101" s="252"/>
      <c r="O101" s="252"/>
      <c r="P101" s="252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69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67"/>
      <c r="AT101" s="268"/>
      <c r="AU101" s="266"/>
      <c r="AV101" s="252"/>
      <c r="AW101" s="252"/>
      <c r="AX101" s="252"/>
      <c r="AY101" s="252"/>
      <c r="AZ101" s="266"/>
      <c r="BA101" s="271"/>
      <c r="BB101" s="271"/>
      <c r="BC101" s="266"/>
      <c r="BD101" s="261"/>
      <c r="BE101" s="234"/>
      <c r="BF101" s="260"/>
      <c r="BG101" s="234"/>
      <c r="BH101" s="261"/>
      <c r="BI101" s="234"/>
      <c r="BJ101" s="252"/>
      <c r="BK101" s="252"/>
      <c r="BL101" s="252"/>
      <c r="BM101" s="262"/>
      <c r="BN101" s="263"/>
      <c r="BO101" s="272"/>
      <c r="BP101" s="234"/>
      <c r="BQ101" s="234"/>
      <c r="BR101" s="234"/>
      <c r="BS101" s="234"/>
      <c r="BT101" s="234"/>
      <c r="BU101" s="234"/>
      <c r="BV101" s="234"/>
      <c r="BW101" s="234"/>
      <c r="BX101" s="234"/>
      <c r="BY101" s="234"/>
      <c r="BZ101" s="234"/>
      <c r="CA101" s="234"/>
      <c r="CB101" s="234"/>
    </row>
    <row r="102" spans="1:80" ht="17.25" x14ac:dyDescent="0.25">
      <c r="A102" s="265"/>
      <c r="B102" s="252"/>
      <c r="C102" s="266"/>
      <c r="D102" s="266"/>
      <c r="E102" s="266"/>
      <c r="F102" s="266"/>
      <c r="G102" s="267"/>
      <c r="H102" s="254"/>
      <c r="I102" s="254"/>
      <c r="J102" s="254"/>
      <c r="K102" s="268"/>
      <c r="L102" s="252"/>
      <c r="M102" s="252"/>
      <c r="N102" s="252"/>
      <c r="O102" s="252"/>
      <c r="P102" s="252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69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67"/>
      <c r="AT102" s="268"/>
      <c r="AU102" s="266"/>
      <c r="AV102" s="252"/>
      <c r="AW102" s="252"/>
      <c r="AX102" s="252"/>
      <c r="AY102" s="252"/>
      <c r="AZ102" s="266"/>
      <c r="BA102" s="271"/>
      <c r="BB102" s="271"/>
      <c r="BC102" s="266"/>
      <c r="BD102" s="261"/>
      <c r="BE102" s="234"/>
      <c r="BF102" s="260"/>
      <c r="BG102" s="234"/>
      <c r="BH102" s="261"/>
      <c r="BI102" s="234"/>
      <c r="BJ102" s="252"/>
      <c r="BK102" s="252"/>
      <c r="BL102" s="252"/>
      <c r="BM102" s="262"/>
      <c r="BN102" s="263"/>
      <c r="BO102" s="272"/>
      <c r="BP102" s="234"/>
      <c r="BQ102" s="234"/>
      <c r="BR102" s="234"/>
      <c r="BS102" s="234"/>
      <c r="BT102" s="234"/>
      <c r="BU102" s="234"/>
      <c r="BV102" s="234"/>
      <c r="BW102" s="234"/>
      <c r="BX102" s="234"/>
      <c r="BY102" s="234"/>
      <c r="BZ102" s="234"/>
      <c r="CA102" s="234"/>
      <c r="CB102" s="234"/>
    </row>
    <row r="103" spans="1:80" ht="17.25" x14ac:dyDescent="0.25">
      <c r="A103" s="265"/>
      <c r="B103" s="252"/>
      <c r="C103" s="266"/>
      <c r="D103" s="266"/>
      <c r="E103" s="266"/>
      <c r="F103" s="266"/>
      <c r="G103" s="267"/>
      <c r="H103" s="254"/>
      <c r="I103" s="254"/>
      <c r="J103" s="254"/>
      <c r="K103" s="268"/>
      <c r="L103" s="252"/>
      <c r="M103" s="252"/>
      <c r="N103" s="252"/>
      <c r="O103" s="252"/>
      <c r="P103" s="252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69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6"/>
      <c r="AP103" s="256"/>
      <c r="AQ103" s="256"/>
      <c r="AR103" s="256"/>
      <c r="AS103" s="267"/>
      <c r="AT103" s="268"/>
      <c r="AU103" s="266"/>
      <c r="AV103" s="252"/>
      <c r="AW103" s="252"/>
      <c r="AX103" s="252"/>
      <c r="AY103" s="252"/>
      <c r="AZ103" s="266"/>
      <c r="BA103" s="271"/>
      <c r="BB103" s="271"/>
      <c r="BC103" s="266"/>
      <c r="BD103" s="261"/>
      <c r="BE103" s="234"/>
      <c r="BF103" s="260"/>
      <c r="BG103" s="234"/>
      <c r="BH103" s="261"/>
      <c r="BI103" s="234"/>
      <c r="BJ103" s="252"/>
      <c r="BK103" s="252"/>
      <c r="BL103" s="252"/>
      <c r="BM103" s="262"/>
      <c r="BN103" s="263"/>
      <c r="BO103" s="272"/>
      <c r="BP103" s="234"/>
      <c r="BQ103" s="234"/>
      <c r="BR103" s="234"/>
      <c r="BS103" s="234"/>
      <c r="BT103" s="234"/>
      <c r="BU103" s="234"/>
      <c r="BV103" s="234"/>
      <c r="BW103" s="234"/>
      <c r="BX103" s="234"/>
      <c r="BY103" s="234"/>
      <c r="BZ103" s="234"/>
      <c r="CA103" s="234"/>
      <c r="CB103" s="234"/>
    </row>
    <row r="104" spans="1:80" ht="17.25" x14ac:dyDescent="0.25">
      <c r="A104" s="265"/>
      <c r="B104" s="252"/>
      <c r="C104" s="266"/>
      <c r="D104" s="266"/>
      <c r="E104" s="266"/>
      <c r="F104" s="266"/>
      <c r="G104" s="267"/>
      <c r="H104" s="254"/>
      <c r="I104" s="254"/>
      <c r="J104" s="254"/>
      <c r="K104" s="268"/>
      <c r="L104" s="252"/>
      <c r="M104" s="252"/>
      <c r="N104" s="252"/>
      <c r="O104" s="252"/>
      <c r="P104" s="252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302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56"/>
      <c r="AP104" s="256"/>
      <c r="AQ104" s="256"/>
      <c r="AR104" s="256"/>
      <c r="AS104" s="267"/>
      <c r="AT104" s="268"/>
      <c r="AU104" s="266"/>
      <c r="AV104" s="252"/>
      <c r="AW104" s="252"/>
      <c r="AX104" s="252"/>
      <c r="AY104" s="252"/>
      <c r="AZ104" s="266"/>
      <c r="BA104" s="271"/>
      <c r="BB104" s="271"/>
      <c r="BC104" s="266"/>
      <c r="BD104" s="261"/>
      <c r="BE104" s="234"/>
      <c r="BF104" s="260"/>
      <c r="BG104" s="234"/>
      <c r="BH104" s="261"/>
      <c r="BI104" s="234"/>
      <c r="BJ104" s="252"/>
      <c r="BK104" s="252"/>
      <c r="BL104" s="252"/>
      <c r="BM104" s="262"/>
      <c r="BN104" s="263"/>
      <c r="BO104" s="297"/>
      <c r="BP104" s="234"/>
      <c r="BQ104" s="234"/>
      <c r="BR104" s="234"/>
      <c r="BS104" s="234"/>
      <c r="BT104" s="234"/>
      <c r="BU104" s="234"/>
      <c r="BV104" s="234"/>
      <c r="BW104" s="234"/>
      <c r="BX104" s="234"/>
      <c r="BY104" s="234"/>
      <c r="BZ104" s="234"/>
      <c r="CA104" s="234"/>
      <c r="CB104" s="234"/>
    </row>
    <row r="105" spans="1:80" ht="17.25" x14ac:dyDescent="0.25">
      <c r="A105" s="265"/>
      <c r="B105" s="252"/>
      <c r="C105" s="266"/>
      <c r="D105" s="266"/>
      <c r="E105" s="266"/>
      <c r="F105" s="266"/>
      <c r="G105" s="267"/>
      <c r="H105" s="254"/>
      <c r="I105" s="254"/>
      <c r="J105" s="254"/>
      <c r="K105" s="268"/>
      <c r="L105" s="252"/>
      <c r="M105" s="252"/>
      <c r="N105" s="252"/>
      <c r="O105" s="252"/>
      <c r="P105" s="252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69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56"/>
      <c r="AP105" s="256"/>
      <c r="AQ105" s="256"/>
      <c r="AR105" s="256"/>
      <c r="AS105" s="270"/>
      <c r="AT105" s="266"/>
      <c r="AU105" s="266"/>
      <c r="AV105" s="252"/>
      <c r="AW105" s="252"/>
      <c r="AX105" s="252"/>
      <c r="AY105" s="252"/>
      <c r="AZ105" s="266"/>
      <c r="BA105" s="271"/>
      <c r="BB105" s="271"/>
      <c r="BC105" s="266"/>
      <c r="BD105" s="261"/>
      <c r="BE105" s="234"/>
      <c r="BF105" s="260"/>
      <c r="BG105" s="234"/>
      <c r="BH105" s="261"/>
      <c r="BI105" s="234"/>
      <c r="BJ105" s="252"/>
      <c r="BK105" s="252"/>
      <c r="BL105" s="252"/>
      <c r="BM105" s="262"/>
      <c r="BN105" s="263"/>
      <c r="BO105" s="297"/>
      <c r="BP105" s="234"/>
      <c r="BQ105" s="234"/>
      <c r="BR105" s="234"/>
      <c r="BS105" s="234"/>
      <c r="BT105" s="234"/>
      <c r="BU105" s="234"/>
      <c r="BV105" s="234"/>
      <c r="BW105" s="234"/>
      <c r="BX105" s="234"/>
      <c r="BY105" s="234"/>
      <c r="BZ105" s="234"/>
      <c r="CA105" s="234"/>
      <c r="CB105" s="234"/>
    </row>
    <row r="106" spans="1:80" ht="17.25" x14ac:dyDescent="0.25">
      <c r="A106" s="265"/>
      <c r="B106" s="252"/>
      <c r="C106" s="266"/>
      <c r="D106" s="266"/>
      <c r="E106" s="266"/>
      <c r="F106" s="266"/>
      <c r="G106" s="267"/>
      <c r="H106" s="254"/>
      <c r="I106" s="254"/>
      <c r="J106" s="254"/>
      <c r="K106" s="268"/>
      <c r="L106" s="252"/>
      <c r="M106" s="252"/>
      <c r="N106" s="252"/>
      <c r="O106" s="252"/>
      <c r="P106" s="252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69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56"/>
      <c r="AP106" s="256"/>
      <c r="AQ106" s="256"/>
      <c r="AR106" s="256"/>
      <c r="AS106" s="270"/>
      <c r="AT106" s="266"/>
      <c r="AU106" s="266"/>
      <c r="AV106" s="252"/>
      <c r="AW106" s="252"/>
      <c r="AX106" s="252"/>
      <c r="AY106" s="252"/>
      <c r="AZ106" s="266"/>
      <c r="BA106" s="271"/>
      <c r="BB106" s="271"/>
      <c r="BC106" s="266"/>
      <c r="BD106" s="261"/>
      <c r="BE106" s="234"/>
      <c r="BF106" s="260"/>
      <c r="BG106" s="234"/>
      <c r="BH106" s="261"/>
      <c r="BI106" s="234"/>
      <c r="BJ106" s="252"/>
      <c r="BK106" s="252"/>
      <c r="BL106" s="252"/>
      <c r="BM106" s="262"/>
      <c r="BN106" s="263"/>
      <c r="BO106" s="272"/>
      <c r="BP106" s="234"/>
      <c r="BQ106" s="234"/>
      <c r="BR106" s="234"/>
      <c r="BS106" s="234"/>
      <c r="BT106" s="234"/>
      <c r="BU106" s="234"/>
      <c r="BV106" s="234"/>
      <c r="BW106" s="234"/>
      <c r="BX106" s="234"/>
      <c r="BY106" s="234"/>
      <c r="BZ106" s="234"/>
      <c r="CA106" s="234"/>
      <c r="CB106" s="234"/>
    </row>
    <row r="107" spans="1:80" ht="17.25" x14ac:dyDescent="0.25">
      <c r="A107" s="265"/>
      <c r="B107" s="252"/>
      <c r="C107" s="266"/>
      <c r="D107" s="266"/>
      <c r="E107" s="266"/>
      <c r="F107" s="266"/>
      <c r="G107" s="270"/>
      <c r="H107" s="254"/>
      <c r="I107" s="254"/>
      <c r="J107" s="254"/>
      <c r="K107" s="268"/>
      <c r="L107" s="252"/>
      <c r="M107" s="252"/>
      <c r="N107" s="252"/>
      <c r="O107" s="252"/>
      <c r="P107" s="252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69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56"/>
      <c r="AP107" s="256"/>
      <c r="AQ107" s="256"/>
      <c r="AR107" s="256"/>
      <c r="AS107" s="270"/>
      <c r="AT107" s="266"/>
      <c r="AU107" s="266"/>
      <c r="AV107" s="252"/>
      <c r="AW107" s="252"/>
      <c r="AX107" s="252"/>
      <c r="AY107" s="252"/>
      <c r="AZ107" s="266"/>
      <c r="BA107" s="271"/>
      <c r="BB107" s="271"/>
      <c r="BC107" s="266"/>
      <c r="BD107" s="261"/>
      <c r="BE107" s="234"/>
      <c r="BF107" s="260"/>
      <c r="BG107" s="234"/>
      <c r="BH107" s="261"/>
      <c r="BI107" s="234"/>
      <c r="BJ107" s="252"/>
      <c r="BK107" s="252"/>
      <c r="BL107" s="252"/>
      <c r="BM107" s="262"/>
      <c r="BN107" s="263"/>
      <c r="BO107" s="297"/>
      <c r="BP107" s="234"/>
      <c r="BQ107" s="234"/>
      <c r="BR107" s="234"/>
      <c r="BS107" s="234"/>
      <c r="BT107" s="234"/>
      <c r="BU107" s="234"/>
      <c r="BV107" s="234"/>
      <c r="BW107" s="234"/>
      <c r="BX107" s="234"/>
      <c r="BY107" s="234"/>
      <c r="BZ107" s="234"/>
      <c r="CA107" s="234"/>
      <c r="CB107" s="234"/>
    </row>
    <row r="108" spans="1:80" ht="17.25" x14ac:dyDescent="0.25">
      <c r="A108" s="265"/>
      <c r="B108" s="252"/>
      <c r="C108" s="266"/>
      <c r="D108" s="266"/>
      <c r="E108" s="266"/>
      <c r="F108" s="266"/>
      <c r="G108" s="270"/>
      <c r="H108" s="254"/>
      <c r="I108" s="254"/>
      <c r="J108" s="254"/>
      <c r="K108" s="268"/>
      <c r="L108" s="252"/>
      <c r="M108" s="252"/>
      <c r="N108" s="252"/>
      <c r="O108" s="252"/>
      <c r="P108" s="252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69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56"/>
      <c r="AP108" s="256"/>
      <c r="AQ108" s="256"/>
      <c r="AR108" s="256"/>
      <c r="AS108" s="270"/>
      <c r="AT108" s="266"/>
      <c r="AU108" s="266"/>
      <c r="AV108" s="252"/>
      <c r="AW108" s="252"/>
      <c r="AX108" s="252"/>
      <c r="AY108" s="252"/>
      <c r="AZ108" s="266"/>
      <c r="BA108" s="271"/>
      <c r="BB108" s="271"/>
      <c r="BC108" s="266"/>
      <c r="BD108" s="261"/>
      <c r="BE108" s="234"/>
      <c r="BF108" s="260"/>
      <c r="BG108" s="234"/>
      <c r="BH108" s="261"/>
      <c r="BI108" s="234"/>
      <c r="BJ108" s="252"/>
      <c r="BK108" s="252"/>
      <c r="BL108" s="252"/>
      <c r="BM108" s="262"/>
      <c r="BN108" s="263"/>
      <c r="BO108" s="272"/>
      <c r="BP108" s="234"/>
      <c r="BQ108" s="234"/>
      <c r="BR108" s="234"/>
      <c r="BS108" s="234"/>
      <c r="BT108" s="234"/>
      <c r="BU108" s="234"/>
      <c r="BV108" s="234"/>
      <c r="BW108" s="234"/>
      <c r="BX108" s="234"/>
      <c r="BY108" s="234"/>
      <c r="BZ108" s="234"/>
      <c r="CA108" s="234"/>
      <c r="CB108" s="234"/>
    </row>
    <row r="109" spans="1:80" ht="17.25" x14ac:dyDescent="0.25">
      <c r="A109" s="265"/>
      <c r="B109" s="252"/>
      <c r="C109" s="266"/>
      <c r="D109" s="266"/>
      <c r="E109" s="266"/>
      <c r="F109" s="266"/>
      <c r="G109" s="270"/>
      <c r="H109" s="254"/>
      <c r="I109" s="254"/>
      <c r="J109" s="254"/>
      <c r="K109" s="268"/>
      <c r="L109" s="252"/>
      <c r="M109" s="252"/>
      <c r="N109" s="252"/>
      <c r="O109" s="252"/>
      <c r="P109" s="252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69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56"/>
      <c r="AP109" s="256"/>
      <c r="AQ109" s="256"/>
      <c r="AR109" s="256"/>
      <c r="AS109" s="270"/>
      <c r="AT109" s="266"/>
      <c r="AU109" s="266"/>
      <c r="AV109" s="252"/>
      <c r="AW109" s="252"/>
      <c r="AX109" s="252"/>
      <c r="AY109" s="252"/>
      <c r="AZ109" s="266"/>
      <c r="BA109" s="271"/>
      <c r="BB109" s="271"/>
      <c r="BC109" s="266"/>
      <c r="BD109" s="261"/>
      <c r="BE109" s="234"/>
      <c r="BF109" s="260"/>
      <c r="BG109" s="234"/>
      <c r="BH109" s="261"/>
      <c r="BI109" s="234"/>
      <c r="BJ109" s="252"/>
      <c r="BK109" s="252"/>
      <c r="BL109" s="252"/>
      <c r="BM109" s="262"/>
      <c r="BN109" s="263"/>
      <c r="BO109" s="272"/>
      <c r="BP109" s="234"/>
      <c r="BQ109" s="234"/>
      <c r="BR109" s="234"/>
      <c r="BS109" s="234"/>
      <c r="BT109" s="234"/>
      <c r="BU109" s="234"/>
      <c r="BV109" s="234"/>
      <c r="BW109" s="234"/>
      <c r="BX109" s="234"/>
      <c r="BY109" s="234"/>
      <c r="BZ109" s="234"/>
      <c r="CA109" s="234"/>
      <c r="CB109" s="234"/>
    </row>
    <row r="110" spans="1:80" ht="17.25" x14ac:dyDescent="0.25">
      <c r="A110" s="265"/>
      <c r="B110" s="252"/>
      <c r="C110" s="266"/>
      <c r="D110" s="266"/>
      <c r="E110" s="266"/>
      <c r="F110" s="266"/>
      <c r="G110" s="270"/>
      <c r="H110" s="254"/>
      <c r="I110" s="254"/>
      <c r="J110" s="254"/>
      <c r="K110" s="268"/>
      <c r="L110" s="252"/>
      <c r="M110" s="252"/>
      <c r="N110" s="252"/>
      <c r="O110" s="252"/>
      <c r="P110" s="252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69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56"/>
      <c r="AP110" s="256"/>
      <c r="AQ110" s="256"/>
      <c r="AR110" s="256"/>
      <c r="AS110" s="270"/>
      <c r="AT110" s="266"/>
      <c r="AU110" s="266"/>
      <c r="AV110" s="252"/>
      <c r="AW110" s="252"/>
      <c r="AX110" s="252"/>
      <c r="AY110" s="252"/>
      <c r="AZ110" s="266"/>
      <c r="BA110" s="271"/>
      <c r="BB110" s="271"/>
      <c r="BC110" s="266"/>
      <c r="BD110" s="261"/>
      <c r="BE110" s="234"/>
      <c r="BF110" s="260"/>
      <c r="BG110" s="234"/>
      <c r="BH110" s="261"/>
      <c r="BI110" s="234"/>
      <c r="BJ110" s="252"/>
      <c r="BK110" s="252"/>
      <c r="BL110" s="252"/>
      <c r="BM110" s="262"/>
      <c r="BN110" s="263"/>
      <c r="BO110" s="297"/>
      <c r="BP110" s="234"/>
      <c r="BQ110" s="234"/>
      <c r="BR110" s="234"/>
      <c r="BS110" s="234"/>
      <c r="BT110" s="234"/>
      <c r="BU110" s="234"/>
      <c r="BV110" s="234"/>
      <c r="BW110" s="234"/>
      <c r="BX110" s="234"/>
      <c r="BY110" s="234"/>
      <c r="BZ110" s="234"/>
      <c r="CA110" s="234"/>
      <c r="CB110" s="234"/>
    </row>
    <row r="111" spans="1:80" ht="17.25" x14ac:dyDescent="0.25">
      <c r="A111" s="265"/>
      <c r="B111" s="252"/>
      <c r="C111" s="266"/>
      <c r="D111" s="266"/>
      <c r="E111" s="266"/>
      <c r="F111" s="266"/>
      <c r="G111" s="270"/>
      <c r="H111" s="254"/>
      <c r="I111" s="254"/>
      <c r="J111" s="254"/>
      <c r="K111" s="268"/>
      <c r="L111" s="252"/>
      <c r="M111" s="252"/>
      <c r="N111" s="252"/>
      <c r="O111" s="252"/>
      <c r="P111" s="252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69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56"/>
      <c r="AP111" s="256"/>
      <c r="AQ111" s="256"/>
      <c r="AR111" s="256"/>
      <c r="AS111" s="270"/>
      <c r="AT111" s="266"/>
      <c r="AU111" s="266"/>
      <c r="AV111" s="252"/>
      <c r="AW111" s="252"/>
      <c r="AX111" s="252"/>
      <c r="AY111" s="252"/>
      <c r="AZ111" s="266"/>
      <c r="BA111" s="271"/>
      <c r="BB111" s="271"/>
      <c r="BC111" s="266"/>
      <c r="BD111" s="261"/>
      <c r="BE111" s="234"/>
      <c r="BF111" s="260"/>
      <c r="BG111" s="234"/>
      <c r="BH111" s="261"/>
      <c r="BI111" s="234"/>
      <c r="BJ111" s="252"/>
      <c r="BK111" s="252"/>
      <c r="BL111" s="252"/>
      <c r="BM111" s="262"/>
      <c r="BN111" s="263"/>
      <c r="BO111" s="297"/>
      <c r="BP111" s="234"/>
      <c r="BQ111" s="234"/>
      <c r="BR111" s="234"/>
      <c r="BS111" s="234"/>
      <c r="BT111" s="234"/>
      <c r="BU111" s="234"/>
      <c r="BV111" s="234"/>
      <c r="BW111" s="234"/>
      <c r="BX111" s="234"/>
      <c r="BY111" s="234"/>
      <c r="BZ111" s="234"/>
      <c r="CA111" s="234"/>
      <c r="CB111" s="234"/>
    </row>
    <row r="112" spans="1:80" ht="17.25" x14ac:dyDescent="0.25">
      <c r="A112" s="265"/>
      <c r="B112" s="252"/>
      <c r="C112" s="266"/>
      <c r="D112" s="266"/>
      <c r="E112" s="266"/>
      <c r="F112" s="266"/>
      <c r="G112" s="267"/>
      <c r="H112" s="254"/>
      <c r="I112" s="254"/>
      <c r="J112" s="254"/>
      <c r="K112" s="268"/>
      <c r="L112" s="252"/>
      <c r="M112" s="252"/>
      <c r="N112" s="252"/>
      <c r="O112" s="252"/>
      <c r="P112" s="252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69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56"/>
      <c r="AP112" s="256"/>
      <c r="AQ112" s="256"/>
      <c r="AR112" s="256"/>
      <c r="AS112" s="267"/>
      <c r="AT112" s="268"/>
      <c r="AU112" s="266"/>
      <c r="AV112" s="252"/>
      <c r="AW112" s="252"/>
      <c r="AX112" s="252"/>
      <c r="AY112" s="252"/>
      <c r="AZ112" s="266"/>
      <c r="BA112" s="271"/>
      <c r="BB112" s="271"/>
      <c r="BC112" s="266"/>
      <c r="BD112" s="261"/>
      <c r="BE112" s="234"/>
      <c r="BF112" s="260"/>
      <c r="BG112" s="234"/>
      <c r="BH112" s="261"/>
      <c r="BI112" s="234"/>
      <c r="BJ112" s="252"/>
      <c r="BK112" s="252"/>
      <c r="BL112" s="252"/>
      <c r="BM112" s="262"/>
      <c r="BN112" s="263"/>
      <c r="BO112" s="272"/>
      <c r="BP112" s="234"/>
      <c r="BQ112" s="234"/>
      <c r="BR112" s="234"/>
      <c r="BS112" s="234"/>
      <c r="BT112" s="234"/>
      <c r="BU112" s="234"/>
      <c r="BV112" s="234"/>
      <c r="BW112" s="234"/>
      <c r="BX112" s="234"/>
      <c r="BY112" s="234"/>
      <c r="BZ112" s="234"/>
      <c r="CA112" s="234"/>
      <c r="CB112" s="234"/>
    </row>
    <row r="113" spans="1:80" ht="17.25" x14ac:dyDescent="0.25">
      <c r="A113" s="265"/>
      <c r="B113" s="252"/>
      <c r="C113" s="266"/>
      <c r="D113" s="266"/>
      <c r="E113" s="266"/>
      <c r="F113" s="266"/>
      <c r="G113" s="267"/>
      <c r="H113" s="254"/>
      <c r="I113" s="254"/>
      <c r="J113" s="254"/>
      <c r="K113" s="268"/>
      <c r="L113" s="252"/>
      <c r="M113" s="252"/>
      <c r="N113" s="252"/>
      <c r="O113" s="252"/>
      <c r="P113" s="252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69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56"/>
      <c r="AP113" s="256"/>
      <c r="AQ113" s="256"/>
      <c r="AR113" s="256"/>
      <c r="AS113" s="267"/>
      <c r="AT113" s="268"/>
      <c r="AU113" s="266"/>
      <c r="AV113" s="252"/>
      <c r="AW113" s="252"/>
      <c r="AX113" s="252"/>
      <c r="AY113" s="252"/>
      <c r="AZ113" s="266"/>
      <c r="BA113" s="271"/>
      <c r="BB113" s="271"/>
      <c r="BC113" s="266"/>
      <c r="BD113" s="261"/>
      <c r="BE113" s="234"/>
      <c r="BF113" s="260"/>
      <c r="BG113" s="234"/>
      <c r="BH113" s="261"/>
      <c r="BI113" s="234"/>
      <c r="BJ113" s="252"/>
      <c r="BK113" s="252"/>
      <c r="BL113" s="252"/>
      <c r="BM113" s="262"/>
      <c r="BN113" s="263"/>
      <c r="BO113" s="297"/>
      <c r="BP113" s="234"/>
      <c r="BQ113" s="234"/>
      <c r="BR113" s="234"/>
      <c r="BS113" s="234"/>
      <c r="BT113" s="234"/>
      <c r="BU113" s="234"/>
      <c r="BV113" s="234"/>
      <c r="BW113" s="234"/>
      <c r="BX113" s="234"/>
      <c r="BY113" s="234"/>
      <c r="BZ113" s="234"/>
      <c r="CA113" s="234"/>
      <c r="CB113" s="234"/>
    </row>
    <row r="114" spans="1:80" ht="17.25" x14ac:dyDescent="0.25">
      <c r="A114" s="265"/>
      <c r="B114" s="252"/>
      <c r="C114" s="266"/>
      <c r="D114" s="266"/>
      <c r="E114" s="266"/>
      <c r="F114" s="266"/>
      <c r="G114" s="267"/>
      <c r="H114" s="254"/>
      <c r="I114" s="254"/>
      <c r="J114" s="254"/>
      <c r="K114" s="268"/>
      <c r="L114" s="252"/>
      <c r="M114" s="252"/>
      <c r="N114" s="252"/>
      <c r="O114" s="252"/>
      <c r="P114" s="252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69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56"/>
      <c r="AP114" s="256"/>
      <c r="AQ114" s="256"/>
      <c r="AR114" s="256"/>
      <c r="AS114" s="267"/>
      <c r="AT114" s="268"/>
      <c r="AU114" s="266"/>
      <c r="AV114" s="252"/>
      <c r="AW114" s="252"/>
      <c r="AX114" s="252"/>
      <c r="AY114" s="252"/>
      <c r="AZ114" s="266"/>
      <c r="BA114" s="271"/>
      <c r="BB114" s="271"/>
      <c r="BC114" s="266"/>
      <c r="BD114" s="261"/>
      <c r="BE114" s="234"/>
      <c r="BF114" s="260"/>
      <c r="BG114" s="234"/>
      <c r="BH114" s="261"/>
      <c r="BI114" s="234"/>
      <c r="BJ114" s="252"/>
      <c r="BK114" s="252"/>
      <c r="BL114" s="252"/>
      <c r="BM114" s="262"/>
      <c r="BN114" s="263"/>
      <c r="BO114" s="272"/>
      <c r="BP114" s="234"/>
      <c r="BQ114" s="234"/>
      <c r="BR114" s="234"/>
      <c r="BS114" s="234"/>
      <c r="BT114" s="234"/>
      <c r="BU114" s="234"/>
      <c r="BV114" s="234"/>
      <c r="BW114" s="234"/>
      <c r="BX114" s="234"/>
      <c r="BY114" s="234"/>
      <c r="BZ114" s="234"/>
      <c r="CA114" s="234"/>
      <c r="CB114" s="234"/>
    </row>
    <row r="115" spans="1:80" ht="17.25" x14ac:dyDescent="0.25">
      <c r="A115" s="265"/>
      <c r="B115" s="252"/>
      <c r="C115" s="266"/>
      <c r="D115" s="266"/>
      <c r="E115" s="266"/>
      <c r="F115" s="266"/>
      <c r="G115" s="267"/>
      <c r="H115" s="254"/>
      <c r="I115" s="254"/>
      <c r="J115" s="254"/>
      <c r="K115" s="268"/>
      <c r="L115" s="252"/>
      <c r="M115" s="252"/>
      <c r="N115" s="252"/>
      <c r="O115" s="252"/>
      <c r="P115" s="252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69"/>
      <c r="AE115" s="256"/>
      <c r="AF115" s="256"/>
      <c r="AG115" s="256"/>
      <c r="AH115" s="256"/>
      <c r="AI115" s="256"/>
      <c r="AJ115" s="256"/>
      <c r="AK115" s="256"/>
      <c r="AL115" s="256"/>
      <c r="AM115" s="256"/>
      <c r="AN115" s="256"/>
      <c r="AO115" s="256"/>
      <c r="AP115" s="256"/>
      <c r="AQ115" s="256"/>
      <c r="AR115" s="256"/>
      <c r="AS115" s="267"/>
      <c r="AT115" s="268"/>
      <c r="AU115" s="266"/>
      <c r="AV115" s="252"/>
      <c r="AW115" s="252"/>
      <c r="AX115" s="252"/>
      <c r="AY115" s="252"/>
      <c r="AZ115" s="266"/>
      <c r="BA115" s="271"/>
      <c r="BB115" s="271"/>
      <c r="BC115" s="266"/>
      <c r="BD115" s="261"/>
      <c r="BE115" s="234"/>
      <c r="BF115" s="260"/>
      <c r="BG115" s="234"/>
      <c r="BH115" s="261"/>
      <c r="BI115" s="234"/>
      <c r="BJ115" s="252"/>
      <c r="BK115" s="252"/>
      <c r="BL115" s="252"/>
      <c r="BM115" s="262"/>
      <c r="BN115" s="263"/>
      <c r="BO115" s="272"/>
      <c r="BP115" s="234"/>
      <c r="BQ115" s="234"/>
      <c r="BR115" s="234"/>
      <c r="BS115" s="234"/>
      <c r="BT115" s="234"/>
      <c r="BU115" s="234"/>
      <c r="BV115" s="234"/>
      <c r="BW115" s="234"/>
      <c r="BX115" s="234"/>
      <c r="BY115" s="234"/>
      <c r="BZ115" s="234"/>
      <c r="CA115" s="234"/>
      <c r="CB115" s="234"/>
    </row>
    <row r="116" spans="1:80" ht="17.25" x14ac:dyDescent="0.25">
      <c r="A116" s="265"/>
      <c r="B116" s="252"/>
      <c r="C116" s="266"/>
      <c r="D116" s="266"/>
      <c r="E116" s="266"/>
      <c r="F116" s="266"/>
      <c r="G116" s="267"/>
      <c r="H116" s="254"/>
      <c r="I116" s="254"/>
      <c r="J116" s="254"/>
      <c r="K116" s="268"/>
      <c r="L116" s="252"/>
      <c r="M116" s="252"/>
      <c r="N116" s="252"/>
      <c r="O116" s="252"/>
      <c r="P116" s="252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  <c r="AD116" s="269"/>
      <c r="AE116" s="256"/>
      <c r="AF116" s="256"/>
      <c r="AG116" s="256"/>
      <c r="AH116" s="256"/>
      <c r="AI116" s="256"/>
      <c r="AJ116" s="256"/>
      <c r="AK116" s="256"/>
      <c r="AL116" s="256"/>
      <c r="AM116" s="256"/>
      <c r="AN116" s="256"/>
      <c r="AO116" s="256"/>
      <c r="AP116" s="256"/>
      <c r="AQ116" s="256"/>
      <c r="AR116" s="256"/>
      <c r="AS116" s="267"/>
      <c r="AT116" s="268"/>
      <c r="AU116" s="266"/>
      <c r="AV116" s="252"/>
      <c r="AW116" s="252"/>
      <c r="AX116" s="252"/>
      <c r="AY116" s="252"/>
      <c r="AZ116" s="266"/>
      <c r="BA116" s="271"/>
      <c r="BB116" s="271"/>
      <c r="BC116" s="266"/>
      <c r="BD116" s="261"/>
      <c r="BE116" s="234"/>
      <c r="BF116" s="260"/>
      <c r="BG116" s="234"/>
      <c r="BH116" s="261"/>
      <c r="BI116" s="234"/>
      <c r="BJ116" s="252"/>
      <c r="BK116" s="252"/>
      <c r="BL116" s="252"/>
      <c r="BM116" s="262"/>
      <c r="BN116" s="263"/>
      <c r="BO116" s="272"/>
      <c r="BP116" s="234"/>
      <c r="BQ116" s="234"/>
      <c r="BR116" s="234"/>
      <c r="BS116" s="234"/>
      <c r="BT116" s="234"/>
      <c r="BU116" s="234"/>
      <c r="BV116" s="234"/>
      <c r="BW116" s="234"/>
      <c r="BX116" s="234"/>
      <c r="BY116" s="234"/>
      <c r="BZ116" s="234"/>
      <c r="CA116" s="234"/>
      <c r="CB116" s="234"/>
    </row>
    <row r="117" spans="1:80" ht="17.25" x14ac:dyDescent="0.25">
      <c r="A117" s="265"/>
      <c r="B117" s="252"/>
      <c r="C117" s="266"/>
      <c r="D117" s="266"/>
      <c r="E117" s="266"/>
      <c r="F117" s="266"/>
      <c r="G117" s="270"/>
      <c r="H117" s="254"/>
      <c r="I117" s="254"/>
      <c r="J117" s="254"/>
      <c r="K117" s="268"/>
      <c r="L117" s="252"/>
      <c r="M117" s="252"/>
      <c r="N117" s="252"/>
      <c r="O117" s="252"/>
      <c r="P117" s="252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69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6"/>
      <c r="AP117" s="256"/>
      <c r="AQ117" s="256"/>
      <c r="AR117" s="256"/>
      <c r="AS117" s="267"/>
      <c r="AT117" s="266"/>
      <c r="AU117" s="266"/>
      <c r="AV117" s="252"/>
      <c r="AW117" s="252"/>
      <c r="AX117" s="252"/>
      <c r="AY117" s="252"/>
      <c r="AZ117" s="266"/>
      <c r="BA117" s="271"/>
      <c r="BB117" s="271"/>
      <c r="BC117" s="266"/>
      <c r="BD117" s="261"/>
      <c r="BE117" s="234"/>
      <c r="BF117" s="260"/>
      <c r="BG117" s="234"/>
      <c r="BH117" s="261"/>
      <c r="BI117" s="234"/>
      <c r="BJ117" s="252"/>
      <c r="BK117" s="252"/>
      <c r="BL117" s="252"/>
      <c r="BM117" s="262"/>
      <c r="BN117" s="263"/>
      <c r="BO117" s="272"/>
      <c r="BP117" s="234"/>
      <c r="BQ117" s="234"/>
      <c r="BR117" s="234"/>
      <c r="BS117" s="234"/>
      <c r="BT117" s="234"/>
      <c r="BU117" s="234"/>
      <c r="BV117" s="234"/>
      <c r="BW117" s="234"/>
      <c r="BX117" s="234"/>
      <c r="BY117" s="234"/>
      <c r="BZ117" s="234"/>
      <c r="CA117" s="234"/>
      <c r="CB117" s="234"/>
    </row>
    <row r="118" spans="1:80" ht="17.25" x14ac:dyDescent="0.25">
      <c r="A118" s="265"/>
      <c r="B118" s="252"/>
      <c r="C118" s="266"/>
      <c r="D118" s="266"/>
      <c r="E118" s="266"/>
      <c r="F118" s="266"/>
      <c r="G118" s="270"/>
      <c r="H118" s="254"/>
      <c r="I118" s="254"/>
      <c r="J118" s="254"/>
      <c r="K118" s="268"/>
      <c r="L118" s="252"/>
      <c r="M118" s="252"/>
      <c r="N118" s="252"/>
      <c r="O118" s="252"/>
      <c r="P118" s="252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69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6"/>
      <c r="AP118" s="256"/>
      <c r="AQ118" s="256"/>
      <c r="AR118" s="256"/>
      <c r="AS118" s="267"/>
      <c r="AT118" s="266"/>
      <c r="AU118" s="266"/>
      <c r="AV118" s="252"/>
      <c r="AW118" s="252"/>
      <c r="AX118" s="252"/>
      <c r="AY118" s="252"/>
      <c r="AZ118" s="268"/>
      <c r="BA118" s="271"/>
      <c r="BB118" s="271"/>
      <c r="BC118" s="266"/>
      <c r="BD118" s="261"/>
      <c r="BE118" s="234"/>
      <c r="BF118" s="260"/>
      <c r="BG118" s="234"/>
      <c r="BH118" s="261"/>
      <c r="BI118" s="234"/>
      <c r="BJ118" s="252"/>
      <c r="BK118" s="252"/>
      <c r="BL118" s="252"/>
      <c r="BM118" s="262"/>
      <c r="BN118" s="263"/>
      <c r="BO118" s="272"/>
      <c r="BP118" s="234"/>
      <c r="BQ118" s="234"/>
      <c r="BR118" s="234"/>
      <c r="BS118" s="234"/>
      <c r="BT118" s="234"/>
      <c r="BU118" s="234"/>
      <c r="BV118" s="234"/>
      <c r="BW118" s="234"/>
      <c r="BX118" s="234"/>
      <c r="BY118" s="234"/>
      <c r="BZ118" s="234"/>
      <c r="CA118" s="234"/>
      <c r="CB118" s="234"/>
    </row>
    <row r="119" spans="1:80" ht="17.25" x14ac:dyDescent="0.25">
      <c r="A119" s="265"/>
      <c r="B119" s="252"/>
      <c r="C119" s="266"/>
      <c r="D119" s="266"/>
      <c r="E119" s="266"/>
      <c r="F119" s="266"/>
      <c r="G119" s="270"/>
      <c r="H119" s="254"/>
      <c r="I119" s="254"/>
      <c r="J119" s="254"/>
      <c r="K119" s="268"/>
      <c r="L119" s="252"/>
      <c r="M119" s="252"/>
      <c r="N119" s="252"/>
      <c r="O119" s="252"/>
      <c r="P119" s="252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69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6"/>
      <c r="AP119" s="256"/>
      <c r="AQ119" s="256"/>
      <c r="AR119" s="256"/>
      <c r="AS119" s="267"/>
      <c r="AT119" s="266"/>
      <c r="AU119" s="266"/>
      <c r="AV119" s="252"/>
      <c r="AW119" s="252"/>
      <c r="AX119" s="252"/>
      <c r="AY119" s="252"/>
      <c r="AZ119" s="266"/>
      <c r="BA119" s="271"/>
      <c r="BB119" s="271"/>
      <c r="BC119" s="266"/>
      <c r="BD119" s="261"/>
      <c r="BE119" s="234"/>
      <c r="BF119" s="260"/>
      <c r="BG119" s="234"/>
      <c r="BH119" s="261"/>
      <c r="BI119" s="234"/>
      <c r="BJ119" s="252"/>
      <c r="BK119" s="252"/>
      <c r="BL119" s="252"/>
      <c r="BM119" s="262"/>
      <c r="BN119" s="263"/>
      <c r="BO119" s="272"/>
      <c r="BP119" s="234"/>
      <c r="BQ119" s="234"/>
      <c r="BR119" s="234"/>
      <c r="BS119" s="234"/>
      <c r="BT119" s="234"/>
      <c r="BU119" s="234"/>
      <c r="BV119" s="234"/>
      <c r="BW119" s="234"/>
      <c r="BX119" s="234"/>
      <c r="BY119" s="234"/>
      <c r="BZ119" s="234"/>
      <c r="CA119" s="234"/>
      <c r="CB119" s="234"/>
    </row>
    <row r="120" spans="1:80" ht="17.25" x14ac:dyDescent="0.25">
      <c r="A120" s="265"/>
      <c r="B120" s="252"/>
      <c r="C120" s="266"/>
      <c r="D120" s="266"/>
      <c r="E120" s="266"/>
      <c r="F120" s="266"/>
      <c r="G120" s="270"/>
      <c r="H120" s="254"/>
      <c r="I120" s="254"/>
      <c r="J120" s="254"/>
      <c r="K120" s="268"/>
      <c r="L120" s="252"/>
      <c r="M120" s="252"/>
      <c r="N120" s="252"/>
      <c r="O120" s="252"/>
      <c r="P120" s="252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69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6"/>
      <c r="AP120" s="256"/>
      <c r="AQ120" s="256"/>
      <c r="AR120" s="256"/>
      <c r="AS120" s="267"/>
      <c r="AT120" s="266"/>
      <c r="AU120" s="266"/>
      <c r="AV120" s="252"/>
      <c r="AW120" s="252"/>
      <c r="AX120" s="252"/>
      <c r="AY120" s="252"/>
      <c r="AZ120" s="266"/>
      <c r="BA120" s="271"/>
      <c r="BB120" s="300"/>
      <c r="BC120" s="266"/>
      <c r="BD120" s="261"/>
      <c r="BE120" s="234"/>
      <c r="BF120" s="260"/>
      <c r="BG120" s="234"/>
      <c r="BH120" s="261"/>
      <c r="BI120" s="234"/>
      <c r="BJ120" s="252"/>
      <c r="BK120" s="252"/>
      <c r="BL120" s="252"/>
      <c r="BM120" s="262"/>
      <c r="BN120" s="263"/>
      <c r="BO120" s="272"/>
      <c r="BP120" s="234"/>
      <c r="BQ120" s="234"/>
      <c r="BR120" s="234"/>
      <c r="BS120" s="234"/>
      <c r="BT120" s="234"/>
      <c r="BU120" s="234"/>
      <c r="BV120" s="234"/>
      <c r="BW120" s="234"/>
      <c r="BX120" s="234"/>
      <c r="BY120" s="234"/>
      <c r="BZ120" s="234"/>
      <c r="CA120" s="234"/>
      <c r="CB120" s="234"/>
    </row>
    <row r="121" spans="1:80" ht="17.25" x14ac:dyDescent="0.25">
      <c r="A121" s="265"/>
      <c r="B121" s="252"/>
      <c r="C121" s="266"/>
      <c r="D121" s="266"/>
      <c r="E121" s="266"/>
      <c r="F121" s="266"/>
      <c r="G121" s="267"/>
      <c r="H121" s="254"/>
      <c r="I121" s="254"/>
      <c r="J121" s="254"/>
      <c r="K121" s="268"/>
      <c r="L121" s="252"/>
      <c r="M121" s="252"/>
      <c r="N121" s="252"/>
      <c r="O121" s="252"/>
      <c r="P121" s="252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69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6"/>
      <c r="AP121" s="256"/>
      <c r="AQ121" s="256"/>
      <c r="AR121" s="256"/>
      <c r="AS121" s="267"/>
      <c r="AT121" s="268"/>
      <c r="AU121" s="266"/>
      <c r="AV121" s="252"/>
      <c r="AW121" s="252"/>
      <c r="AX121" s="252"/>
      <c r="AY121" s="252"/>
      <c r="AZ121" s="266"/>
      <c r="BA121" s="271"/>
      <c r="BB121" s="271"/>
      <c r="BC121" s="266"/>
      <c r="BD121" s="261"/>
      <c r="BE121" s="234"/>
      <c r="BF121" s="260"/>
      <c r="BG121" s="234"/>
      <c r="BH121" s="261"/>
      <c r="BI121" s="234"/>
      <c r="BJ121" s="252"/>
      <c r="BK121" s="252"/>
      <c r="BL121" s="252"/>
      <c r="BM121" s="262"/>
      <c r="BN121" s="263"/>
      <c r="BO121" s="272"/>
      <c r="BP121" s="234"/>
      <c r="BQ121" s="234"/>
      <c r="BR121" s="234"/>
      <c r="BS121" s="234"/>
      <c r="BT121" s="234"/>
      <c r="BU121" s="234"/>
      <c r="BV121" s="234"/>
      <c r="BW121" s="234"/>
      <c r="BX121" s="234"/>
      <c r="BY121" s="234"/>
      <c r="BZ121" s="234"/>
      <c r="CA121" s="234"/>
      <c r="CB121" s="234"/>
    </row>
    <row r="122" spans="1:80" ht="17.25" x14ac:dyDescent="0.25">
      <c r="A122" s="265"/>
      <c r="B122" s="252"/>
      <c r="C122" s="266"/>
      <c r="D122" s="266"/>
      <c r="E122" s="266"/>
      <c r="F122" s="266"/>
      <c r="G122" s="267"/>
      <c r="H122" s="254"/>
      <c r="I122" s="254"/>
      <c r="J122" s="254"/>
      <c r="K122" s="268"/>
      <c r="L122" s="252"/>
      <c r="M122" s="252"/>
      <c r="N122" s="252"/>
      <c r="O122" s="252"/>
      <c r="P122" s="252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69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6"/>
      <c r="AP122" s="256"/>
      <c r="AQ122" s="256"/>
      <c r="AR122" s="256"/>
      <c r="AS122" s="267"/>
      <c r="AT122" s="268"/>
      <c r="AU122" s="266"/>
      <c r="AV122" s="252"/>
      <c r="AW122" s="252"/>
      <c r="AX122" s="252"/>
      <c r="AY122" s="252"/>
      <c r="AZ122" s="268"/>
      <c r="BA122" s="300"/>
      <c r="BB122" s="300"/>
      <c r="BC122" s="268"/>
      <c r="BD122" s="261"/>
      <c r="BE122" s="234"/>
      <c r="BF122" s="260"/>
      <c r="BG122" s="234"/>
      <c r="BH122" s="261"/>
      <c r="BI122" s="234"/>
      <c r="BJ122" s="252"/>
      <c r="BK122" s="252"/>
      <c r="BL122" s="252"/>
      <c r="BM122" s="262"/>
      <c r="BN122" s="263"/>
      <c r="BO122" s="297"/>
      <c r="BP122" s="234"/>
      <c r="BQ122" s="234"/>
      <c r="BR122" s="234"/>
      <c r="BS122" s="234"/>
      <c r="BT122" s="234"/>
      <c r="BU122" s="234"/>
      <c r="BV122" s="234"/>
      <c r="BW122" s="234"/>
      <c r="BX122" s="234"/>
      <c r="BY122" s="234"/>
      <c r="BZ122" s="234"/>
      <c r="CA122" s="234"/>
      <c r="CB122" s="234"/>
    </row>
    <row r="123" spans="1:80" ht="17.25" x14ac:dyDescent="0.25">
      <c r="A123" s="265"/>
      <c r="B123" s="252"/>
      <c r="C123" s="266"/>
      <c r="D123" s="266"/>
      <c r="E123" s="266"/>
      <c r="F123" s="266"/>
      <c r="G123" s="267"/>
      <c r="H123" s="254"/>
      <c r="I123" s="254"/>
      <c r="J123" s="254"/>
      <c r="K123" s="268"/>
      <c r="L123" s="252"/>
      <c r="M123" s="252"/>
      <c r="N123" s="252"/>
      <c r="O123" s="252"/>
      <c r="P123" s="252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69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6"/>
      <c r="AP123" s="256"/>
      <c r="AQ123" s="256"/>
      <c r="AR123" s="256"/>
      <c r="AS123" s="267"/>
      <c r="AT123" s="268"/>
      <c r="AU123" s="266"/>
      <c r="AV123" s="252"/>
      <c r="AW123" s="252"/>
      <c r="AX123" s="252"/>
      <c r="AY123" s="252"/>
      <c r="AZ123" s="268"/>
      <c r="BA123" s="271"/>
      <c r="BB123" s="271"/>
      <c r="BC123" s="266"/>
      <c r="BD123" s="261"/>
      <c r="BE123" s="234"/>
      <c r="BF123" s="260"/>
      <c r="BG123" s="234"/>
      <c r="BH123" s="261"/>
      <c r="BI123" s="234"/>
      <c r="BJ123" s="252"/>
      <c r="BK123" s="252"/>
      <c r="BL123" s="252"/>
      <c r="BM123" s="262"/>
      <c r="BN123" s="263"/>
      <c r="BO123" s="272"/>
      <c r="BP123" s="234"/>
      <c r="BQ123" s="234"/>
      <c r="BR123" s="234"/>
      <c r="BS123" s="234"/>
      <c r="BT123" s="234"/>
      <c r="BU123" s="234"/>
      <c r="BV123" s="234"/>
      <c r="BW123" s="234"/>
      <c r="BX123" s="234"/>
      <c r="BY123" s="234"/>
      <c r="BZ123" s="234"/>
      <c r="CA123" s="234"/>
      <c r="CB123" s="234"/>
    </row>
    <row r="124" spans="1:80" ht="17.25" x14ac:dyDescent="0.25">
      <c r="A124" s="265"/>
      <c r="B124" s="252"/>
      <c r="C124" s="266"/>
      <c r="D124" s="266"/>
      <c r="E124" s="266"/>
      <c r="F124" s="266"/>
      <c r="G124" s="267"/>
      <c r="H124" s="254"/>
      <c r="I124" s="254"/>
      <c r="J124" s="254"/>
      <c r="K124" s="268"/>
      <c r="L124" s="252"/>
      <c r="M124" s="252"/>
      <c r="N124" s="252"/>
      <c r="O124" s="252"/>
      <c r="P124" s="252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69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6"/>
      <c r="AP124" s="256"/>
      <c r="AQ124" s="256"/>
      <c r="AR124" s="256"/>
      <c r="AS124" s="267"/>
      <c r="AT124" s="268"/>
      <c r="AU124" s="266"/>
      <c r="AV124" s="252"/>
      <c r="AW124" s="252"/>
      <c r="AX124" s="252"/>
      <c r="AY124" s="252"/>
      <c r="AZ124" s="266"/>
      <c r="BA124" s="271"/>
      <c r="BB124" s="271"/>
      <c r="BC124" s="266"/>
      <c r="BD124" s="261"/>
      <c r="BE124" s="234"/>
      <c r="BF124" s="260"/>
      <c r="BG124" s="234"/>
      <c r="BH124" s="261"/>
      <c r="BI124" s="234"/>
      <c r="BJ124" s="252"/>
      <c r="BK124" s="252"/>
      <c r="BL124" s="252"/>
      <c r="BM124" s="262"/>
      <c r="BN124" s="263"/>
      <c r="BO124" s="272"/>
      <c r="BP124" s="234"/>
      <c r="BQ124" s="234"/>
      <c r="BR124" s="234"/>
      <c r="BS124" s="234"/>
      <c r="BT124" s="234"/>
      <c r="BU124" s="234"/>
      <c r="BV124" s="234"/>
      <c r="BW124" s="234"/>
      <c r="BX124" s="234"/>
      <c r="BY124" s="234"/>
      <c r="BZ124" s="234"/>
      <c r="CA124" s="234"/>
      <c r="CB124" s="234"/>
    </row>
    <row r="125" spans="1:80" ht="17.25" x14ac:dyDescent="0.25">
      <c r="A125" s="265"/>
      <c r="B125" s="252"/>
      <c r="C125" s="266"/>
      <c r="D125" s="266"/>
      <c r="E125" s="266"/>
      <c r="F125" s="266"/>
      <c r="G125" s="267"/>
      <c r="H125" s="254"/>
      <c r="I125" s="254"/>
      <c r="J125" s="254"/>
      <c r="K125" s="268"/>
      <c r="L125" s="252"/>
      <c r="M125" s="252"/>
      <c r="N125" s="252"/>
      <c r="O125" s="252"/>
      <c r="P125" s="252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69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6"/>
      <c r="AP125" s="256"/>
      <c r="AQ125" s="256"/>
      <c r="AR125" s="256"/>
      <c r="AS125" s="267"/>
      <c r="AT125" s="268"/>
      <c r="AU125" s="266"/>
      <c r="AV125" s="252"/>
      <c r="AW125" s="252"/>
      <c r="AX125" s="252"/>
      <c r="AY125" s="252"/>
      <c r="AZ125" s="266"/>
      <c r="BA125" s="271"/>
      <c r="BB125" s="271"/>
      <c r="BC125" s="266"/>
      <c r="BD125" s="261"/>
      <c r="BE125" s="234"/>
      <c r="BF125" s="260"/>
      <c r="BG125" s="234"/>
      <c r="BH125" s="261"/>
      <c r="BI125" s="234"/>
      <c r="BJ125" s="252"/>
      <c r="BK125" s="252"/>
      <c r="BL125" s="252"/>
      <c r="BM125" s="262"/>
      <c r="BN125" s="263"/>
      <c r="BO125" s="272"/>
      <c r="BP125" s="234"/>
      <c r="BQ125" s="234"/>
      <c r="BR125" s="234"/>
      <c r="BS125" s="234"/>
      <c r="BT125" s="234"/>
      <c r="BU125" s="234"/>
      <c r="BV125" s="234"/>
      <c r="BW125" s="234"/>
      <c r="BX125" s="234"/>
      <c r="BY125" s="234"/>
      <c r="BZ125" s="234"/>
      <c r="CA125" s="234"/>
      <c r="CB125" s="234"/>
    </row>
    <row r="126" spans="1:80" ht="17.25" x14ac:dyDescent="0.25">
      <c r="A126" s="265"/>
      <c r="B126" s="252"/>
      <c r="C126" s="266"/>
      <c r="D126" s="266"/>
      <c r="E126" s="266"/>
      <c r="F126" s="266"/>
      <c r="G126" s="267"/>
      <c r="H126" s="254"/>
      <c r="I126" s="254"/>
      <c r="J126" s="254"/>
      <c r="K126" s="268"/>
      <c r="L126" s="252"/>
      <c r="M126" s="252"/>
      <c r="N126" s="252"/>
      <c r="O126" s="252"/>
      <c r="P126" s="252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69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6"/>
      <c r="AP126" s="256"/>
      <c r="AQ126" s="256"/>
      <c r="AR126" s="256"/>
      <c r="AS126" s="267"/>
      <c r="AT126" s="268"/>
      <c r="AU126" s="266"/>
      <c r="AV126" s="252"/>
      <c r="AW126" s="252"/>
      <c r="AX126" s="252"/>
      <c r="AY126" s="252"/>
      <c r="AZ126" s="266"/>
      <c r="BA126" s="271"/>
      <c r="BB126" s="271"/>
      <c r="BC126" s="266"/>
      <c r="BD126" s="261"/>
      <c r="BE126" s="234"/>
      <c r="BF126" s="260"/>
      <c r="BG126" s="234"/>
      <c r="BH126" s="261"/>
      <c r="BI126" s="234"/>
      <c r="BJ126" s="252"/>
      <c r="BK126" s="252"/>
      <c r="BL126" s="252"/>
      <c r="BM126" s="262"/>
      <c r="BN126" s="263"/>
      <c r="BO126" s="272"/>
      <c r="BP126" s="234"/>
      <c r="BQ126" s="234"/>
      <c r="BR126" s="234"/>
      <c r="BS126" s="234"/>
      <c r="BT126" s="234"/>
      <c r="BU126" s="234"/>
      <c r="BV126" s="234"/>
      <c r="BW126" s="234"/>
      <c r="BX126" s="234"/>
      <c r="BY126" s="234"/>
      <c r="BZ126" s="234"/>
      <c r="CA126" s="234"/>
      <c r="CB126" s="234"/>
    </row>
    <row r="127" spans="1:80" ht="17.25" x14ac:dyDescent="0.25">
      <c r="A127" s="265"/>
      <c r="B127" s="252"/>
      <c r="C127" s="266"/>
      <c r="D127" s="266"/>
      <c r="E127" s="266"/>
      <c r="F127" s="266"/>
      <c r="G127" s="267"/>
      <c r="H127" s="254"/>
      <c r="I127" s="254"/>
      <c r="J127" s="254"/>
      <c r="K127" s="268"/>
      <c r="L127" s="252"/>
      <c r="M127" s="252"/>
      <c r="N127" s="252"/>
      <c r="O127" s="252"/>
      <c r="P127" s="252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69"/>
      <c r="AE127" s="256"/>
      <c r="AF127" s="256"/>
      <c r="AG127" s="256"/>
      <c r="AH127" s="256"/>
      <c r="AI127" s="256"/>
      <c r="AJ127" s="256"/>
      <c r="AK127" s="256"/>
      <c r="AL127" s="256"/>
      <c r="AM127" s="256"/>
      <c r="AN127" s="256"/>
      <c r="AO127" s="256"/>
      <c r="AP127" s="256"/>
      <c r="AQ127" s="256"/>
      <c r="AR127" s="256"/>
      <c r="AS127" s="267"/>
      <c r="AT127" s="268"/>
      <c r="AU127" s="266"/>
      <c r="AV127" s="252"/>
      <c r="AW127" s="252"/>
      <c r="AX127" s="252"/>
      <c r="AY127" s="252"/>
      <c r="AZ127" s="266"/>
      <c r="BA127" s="271"/>
      <c r="BB127" s="271"/>
      <c r="BC127" s="266"/>
      <c r="BD127" s="261"/>
      <c r="BE127" s="234"/>
      <c r="BF127" s="260"/>
      <c r="BG127" s="234"/>
      <c r="BH127" s="261"/>
      <c r="BI127" s="234"/>
      <c r="BJ127" s="252"/>
      <c r="BK127" s="252"/>
      <c r="BL127" s="252"/>
      <c r="BM127" s="262"/>
      <c r="BN127" s="263"/>
      <c r="BO127" s="272"/>
      <c r="BP127" s="234"/>
      <c r="BQ127" s="234"/>
      <c r="BR127" s="234"/>
      <c r="BS127" s="234"/>
      <c r="BT127" s="234"/>
      <c r="BU127" s="234"/>
      <c r="BV127" s="234"/>
      <c r="BW127" s="234"/>
      <c r="BX127" s="234"/>
      <c r="BY127" s="234"/>
      <c r="BZ127" s="234"/>
      <c r="CA127" s="234"/>
      <c r="CB127" s="234"/>
    </row>
    <row r="128" spans="1:80" ht="17.25" x14ac:dyDescent="0.25">
      <c r="A128" s="265"/>
      <c r="B128" s="252"/>
      <c r="C128" s="266"/>
      <c r="D128" s="266"/>
      <c r="E128" s="266"/>
      <c r="F128" s="266"/>
      <c r="G128" s="267"/>
      <c r="H128" s="254"/>
      <c r="I128" s="254"/>
      <c r="J128" s="254"/>
      <c r="K128" s="268"/>
      <c r="L128" s="252"/>
      <c r="M128" s="252"/>
      <c r="N128" s="252"/>
      <c r="O128" s="252"/>
      <c r="P128" s="252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69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56"/>
      <c r="AP128" s="256"/>
      <c r="AQ128" s="256"/>
      <c r="AR128" s="256"/>
      <c r="AS128" s="267"/>
      <c r="AT128" s="268"/>
      <c r="AU128" s="266"/>
      <c r="AV128" s="252"/>
      <c r="AW128" s="252"/>
      <c r="AX128" s="252"/>
      <c r="AY128" s="252"/>
      <c r="AZ128" s="266"/>
      <c r="BA128" s="271"/>
      <c r="BB128" s="271"/>
      <c r="BC128" s="266"/>
      <c r="BD128" s="261"/>
      <c r="BE128" s="234"/>
      <c r="BF128" s="260"/>
      <c r="BG128" s="234"/>
      <c r="BH128" s="261"/>
      <c r="BI128" s="234"/>
      <c r="BJ128" s="252"/>
      <c r="BK128" s="252"/>
      <c r="BL128" s="252"/>
      <c r="BM128" s="262"/>
      <c r="BN128" s="263"/>
      <c r="BO128" s="272"/>
      <c r="BP128" s="234"/>
      <c r="BQ128" s="234"/>
      <c r="BR128" s="234"/>
      <c r="BS128" s="234"/>
      <c r="BT128" s="234"/>
      <c r="BU128" s="234"/>
      <c r="BV128" s="234"/>
      <c r="BW128" s="234"/>
      <c r="BX128" s="234"/>
      <c r="BY128" s="234"/>
      <c r="BZ128" s="234"/>
      <c r="CA128" s="234"/>
      <c r="CB128" s="234"/>
    </row>
    <row r="129" spans="1:80" ht="17.25" x14ac:dyDescent="0.25">
      <c r="A129" s="265"/>
      <c r="B129" s="252"/>
      <c r="C129" s="266"/>
      <c r="D129" s="266"/>
      <c r="E129" s="266"/>
      <c r="F129" s="266"/>
      <c r="G129" s="267"/>
      <c r="H129" s="254"/>
      <c r="I129" s="254"/>
      <c r="J129" s="254"/>
      <c r="K129" s="268"/>
      <c r="L129" s="252"/>
      <c r="M129" s="252"/>
      <c r="N129" s="252"/>
      <c r="O129" s="252"/>
      <c r="P129" s="252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69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56"/>
      <c r="AP129" s="256"/>
      <c r="AQ129" s="256"/>
      <c r="AR129" s="256"/>
      <c r="AS129" s="267"/>
      <c r="AT129" s="268"/>
      <c r="AU129" s="266"/>
      <c r="AV129" s="252"/>
      <c r="AW129" s="252"/>
      <c r="AX129" s="252"/>
      <c r="AY129" s="252"/>
      <c r="AZ129" s="266"/>
      <c r="BA129" s="271"/>
      <c r="BB129" s="271"/>
      <c r="BC129" s="266"/>
      <c r="BD129" s="261"/>
      <c r="BE129" s="234"/>
      <c r="BF129" s="260"/>
      <c r="BG129" s="234"/>
      <c r="BH129" s="261"/>
      <c r="BI129" s="234"/>
      <c r="BJ129" s="252"/>
      <c r="BK129" s="252"/>
      <c r="BL129" s="252"/>
      <c r="BM129" s="262"/>
      <c r="BN129" s="263"/>
      <c r="BO129" s="272"/>
      <c r="BP129" s="234"/>
      <c r="BQ129" s="234"/>
      <c r="BR129" s="234"/>
      <c r="BS129" s="234"/>
      <c r="BT129" s="234"/>
      <c r="BU129" s="234"/>
      <c r="BV129" s="234"/>
      <c r="BW129" s="234"/>
      <c r="BX129" s="234"/>
      <c r="BY129" s="234"/>
      <c r="BZ129" s="234"/>
      <c r="CA129" s="234"/>
      <c r="CB129" s="234"/>
    </row>
    <row r="130" spans="1:80" ht="17.25" x14ac:dyDescent="0.25">
      <c r="A130" s="265"/>
      <c r="B130" s="252"/>
      <c r="C130" s="266"/>
      <c r="D130" s="266"/>
      <c r="E130" s="266"/>
      <c r="F130" s="266"/>
      <c r="G130" s="267"/>
      <c r="H130" s="254"/>
      <c r="I130" s="254"/>
      <c r="J130" s="254"/>
      <c r="K130" s="268"/>
      <c r="L130" s="252"/>
      <c r="M130" s="252"/>
      <c r="N130" s="252"/>
      <c r="O130" s="252"/>
      <c r="P130" s="252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69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56"/>
      <c r="AP130" s="256"/>
      <c r="AQ130" s="256"/>
      <c r="AR130" s="256"/>
      <c r="AS130" s="267"/>
      <c r="AT130" s="268"/>
      <c r="AU130" s="266"/>
      <c r="AV130" s="252"/>
      <c r="AW130" s="252"/>
      <c r="AX130" s="252"/>
      <c r="AY130" s="252"/>
      <c r="AZ130" s="266"/>
      <c r="BA130" s="271"/>
      <c r="BB130" s="271"/>
      <c r="BC130" s="266"/>
      <c r="BD130" s="261"/>
      <c r="BE130" s="234"/>
      <c r="BF130" s="260"/>
      <c r="BG130" s="234"/>
      <c r="BH130" s="261"/>
      <c r="BI130" s="234"/>
      <c r="BJ130" s="252"/>
      <c r="BK130" s="252"/>
      <c r="BL130" s="252"/>
      <c r="BM130" s="262"/>
      <c r="BN130" s="263"/>
      <c r="BO130" s="297"/>
      <c r="BP130" s="234"/>
      <c r="BQ130" s="234"/>
      <c r="BR130" s="234"/>
      <c r="BS130" s="234"/>
      <c r="BT130" s="234"/>
      <c r="BU130" s="234"/>
      <c r="BV130" s="234"/>
      <c r="BW130" s="234"/>
      <c r="BX130" s="234"/>
      <c r="BY130" s="234"/>
      <c r="BZ130" s="234"/>
      <c r="CA130" s="234"/>
      <c r="CB130" s="234"/>
    </row>
    <row r="131" spans="1:80" ht="17.25" x14ac:dyDescent="0.25">
      <c r="A131" s="265"/>
      <c r="B131" s="252"/>
      <c r="C131" s="266"/>
      <c r="D131" s="266"/>
      <c r="E131" s="266"/>
      <c r="F131" s="266"/>
      <c r="G131" s="267"/>
      <c r="H131" s="254"/>
      <c r="I131" s="254"/>
      <c r="J131" s="254"/>
      <c r="K131" s="268"/>
      <c r="L131" s="252"/>
      <c r="M131" s="252"/>
      <c r="N131" s="252"/>
      <c r="O131" s="252"/>
      <c r="P131" s="252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69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56"/>
      <c r="AP131" s="256"/>
      <c r="AQ131" s="256"/>
      <c r="AR131" s="256"/>
      <c r="AS131" s="267"/>
      <c r="AT131" s="268"/>
      <c r="AU131" s="266"/>
      <c r="AV131" s="252"/>
      <c r="AW131" s="252"/>
      <c r="AX131" s="252"/>
      <c r="AY131" s="252"/>
      <c r="AZ131" s="266"/>
      <c r="BA131" s="271"/>
      <c r="BB131" s="271"/>
      <c r="BC131" s="266"/>
      <c r="BD131" s="261"/>
      <c r="BE131" s="234"/>
      <c r="BF131" s="260"/>
      <c r="BG131" s="234"/>
      <c r="BH131" s="261"/>
      <c r="BI131" s="234"/>
      <c r="BJ131" s="252"/>
      <c r="BK131" s="252"/>
      <c r="BL131" s="252"/>
      <c r="BM131" s="262"/>
      <c r="BN131" s="263"/>
      <c r="BO131" s="272"/>
      <c r="BP131" s="234"/>
      <c r="BQ131" s="234"/>
      <c r="BR131" s="234"/>
      <c r="BS131" s="234"/>
      <c r="BT131" s="234"/>
      <c r="BU131" s="234"/>
      <c r="BV131" s="234"/>
      <c r="BW131" s="234"/>
      <c r="BX131" s="234"/>
      <c r="BY131" s="234"/>
      <c r="BZ131" s="234"/>
      <c r="CA131" s="234"/>
      <c r="CB131" s="234"/>
    </row>
    <row r="132" spans="1:80" ht="17.25" x14ac:dyDescent="0.25">
      <c r="A132" s="265"/>
      <c r="B132" s="252"/>
      <c r="C132" s="266"/>
      <c r="D132" s="266"/>
      <c r="E132" s="266"/>
      <c r="F132" s="266"/>
      <c r="G132" s="267"/>
      <c r="H132" s="254"/>
      <c r="I132" s="254"/>
      <c r="J132" s="254"/>
      <c r="K132" s="268"/>
      <c r="L132" s="252"/>
      <c r="M132" s="252"/>
      <c r="N132" s="252"/>
      <c r="O132" s="252"/>
      <c r="P132" s="252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69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56"/>
      <c r="AP132" s="256"/>
      <c r="AQ132" s="256"/>
      <c r="AR132" s="256"/>
      <c r="AS132" s="267"/>
      <c r="AT132" s="268"/>
      <c r="AU132" s="266"/>
      <c r="AV132" s="252"/>
      <c r="AW132" s="252"/>
      <c r="AX132" s="252"/>
      <c r="AY132" s="252"/>
      <c r="AZ132" s="266"/>
      <c r="BA132" s="271"/>
      <c r="BB132" s="271"/>
      <c r="BC132" s="266"/>
      <c r="BD132" s="261"/>
      <c r="BE132" s="234"/>
      <c r="BF132" s="260"/>
      <c r="BG132" s="234"/>
      <c r="BH132" s="261"/>
      <c r="BI132" s="234"/>
      <c r="BJ132" s="252"/>
      <c r="BK132" s="252"/>
      <c r="BL132" s="252"/>
      <c r="BM132" s="262"/>
      <c r="BN132" s="263"/>
      <c r="BO132" s="297"/>
      <c r="BP132" s="234"/>
      <c r="BQ132" s="234"/>
      <c r="BR132" s="234"/>
      <c r="BS132" s="234"/>
      <c r="BT132" s="234"/>
      <c r="BU132" s="234"/>
      <c r="BV132" s="234"/>
      <c r="BW132" s="234"/>
      <c r="BX132" s="234"/>
      <c r="BY132" s="234"/>
      <c r="BZ132" s="234"/>
      <c r="CA132" s="234"/>
      <c r="CB132" s="234"/>
    </row>
    <row r="133" spans="1:80" ht="17.25" x14ac:dyDescent="0.25">
      <c r="A133" s="265"/>
      <c r="B133" s="252"/>
      <c r="C133" s="266"/>
      <c r="D133" s="266"/>
      <c r="E133" s="266"/>
      <c r="F133" s="266"/>
      <c r="G133" s="267"/>
      <c r="H133" s="254"/>
      <c r="I133" s="254"/>
      <c r="J133" s="254"/>
      <c r="K133" s="268"/>
      <c r="L133" s="252"/>
      <c r="M133" s="252"/>
      <c r="N133" s="252"/>
      <c r="O133" s="252"/>
      <c r="P133" s="252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69"/>
      <c r="AE133" s="256"/>
      <c r="AF133" s="256"/>
      <c r="AG133" s="256"/>
      <c r="AH133" s="256"/>
      <c r="AI133" s="256"/>
      <c r="AJ133" s="256"/>
      <c r="AK133" s="256"/>
      <c r="AL133" s="256"/>
      <c r="AM133" s="256"/>
      <c r="AN133" s="256"/>
      <c r="AO133" s="256"/>
      <c r="AP133" s="256"/>
      <c r="AQ133" s="256"/>
      <c r="AR133" s="256"/>
      <c r="AS133" s="267"/>
      <c r="AT133" s="268"/>
      <c r="AU133" s="266"/>
      <c r="AV133" s="252"/>
      <c r="AW133" s="252"/>
      <c r="AX133" s="252"/>
      <c r="AY133" s="252"/>
      <c r="AZ133" s="266"/>
      <c r="BA133" s="271"/>
      <c r="BB133" s="271"/>
      <c r="BC133" s="266"/>
      <c r="BD133" s="261"/>
      <c r="BE133" s="234"/>
      <c r="BF133" s="260"/>
      <c r="BG133" s="234"/>
      <c r="BH133" s="261"/>
      <c r="BI133" s="234"/>
      <c r="BJ133" s="252"/>
      <c r="BK133" s="252"/>
      <c r="BL133" s="252"/>
      <c r="BM133" s="262"/>
      <c r="BN133" s="263"/>
      <c r="BO133" s="272"/>
      <c r="BP133" s="234"/>
      <c r="BQ133" s="234"/>
      <c r="BR133" s="234"/>
      <c r="BS133" s="234"/>
      <c r="BT133" s="234"/>
      <c r="BU133" s="234"/>
      <c r="BV133" s="234"/>
      <c r="BW133" s="234"/>
      <c r="BX133" s="234"/>
      <c r="BY133" s="234"/>
      <c r="BZ133" s="234"/>
      <c r="CA133" s="234"/>
      <c r="CB133" s="234"/>
    </row>
    <row r="134" spans="1:80" ht="17.25" x14ac:dyDescent="0.25">
      <c r="A134" s="265"/>
      <c r="B134" s="252"/>
      <c r="C134" s="266"/>
      <c r="D134" s="266"/>
      <c r="E134" s="266"/>
      <c r="F134" s="266"/>
      <c r="G134" s="267"/>
      <c r="H134" s="254"/>
      <c r="I134" s="254"/>
      <c r="J134" s="254"/>
      <c r="K134" s="268"/>
      <c r="L134" s="252"/>
      <c r="M134" s="252"/>
      <c r="N134" s="252"/>
      <c r="O134" s="252"/>
      <c r="P134" s="252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69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56"/>
      <c r="AP134" s="256"/>
      <c r="AQ134" s="256"/>
      <c r="AR134" s="256"/>
      <c r="AS134" s="267"/>
      <c r="AT134" s="268"/>
      <c r="AU134" s="266"/>
      <c r="AV134" s="252"/>
      <c r="AW134" s="252"/>
      <c r="AX134" s="252"/>
      <c r="AY134" s="252"/>
      <c r="AZ134" s="266"/>
      <c r="BA134" s="271"/>
      <c r="BB134" s="271"/>
      <c r="BC134" s="266"/>
      <c r="BD134" s="261"/>
      <c r="BE134" s="234"/>
      <c r="BF134" s="260"/>
      <c r="BG134" s="234"/>
      <c r="BH134" s="261"/>
      <c r="BI134" s="234"/>
      <c r="BJ134" s="252"/>
      <c r="BK134" s="252"/>
      <c r="BL134" s="252"/>
      <c r="BM134" s="262"/>
      <c r="BN134" s="263"/>
      <c r="BO134" s="297"/>
      <c r="BP134" s="234"/>
      <c r="BQ134" s="234"/>
      <c r="BR134" s="234"/>
      <c r="BS134" s="234"/>
      <c r="BT134" s="234"/>
      <c r="BU134" s="234"/>
      <c r="BV134" s="234"/>
      <c r="BW134" s="234"/>
      <c r="BX134" s="234"/>
      <c r="BY134" s="234"/>
      <c r="BZ134" s="234"/>
      <c r="CA134" s="234"/>
      <c r="CB134" s="234"/>
    </row>
    <row r="135" spans="1:80" ht="17.25" x14ac:dyDescent="0.25">
      <c r="A135" s="265"/>
      <c r="B135" s="252"/>
      <c r="C135" s="266"/>
      <c r="D135" s="266"/>
      <c r="E135" s="266"/>
      <c r="F135" s="266"/>
      <c r="G135" s="267"/>
      <c r="H135" s="254"/>
      <c r="I135" s="254"/>
      <c r="J135" s="254"/>
      <c r="K135" s="268"/>
      <c r="L135" s="252"/>
      <c r="M135" s="252"/>
      <c r="N135" s="252"/>
      <c r="O135" s="252"/>
      <c r="P135" s="252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69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56"/>
      <c r="AP135" s="256"/>
      <c r="AQ135" s="256"/>
      <c r="AR135" s="256"/>
      <c r="AS135" s="267"/>
      <c r="AT135" s="268"/>
      <c r="AU135" s="266"/>
      <c r="AV135" s="252"/>
      <c r="AW135" s="252"/>
      <c r="AX135" s="252"/>
      <c r="AY135" s="252"/>
      <c r="AZ135" s="266"/>
      <c r="BA135" s="271"/>
      <c r="BB135" s="271"/>
      <c r="BC135" s="266"/>
      <c r="BD135" s="261"/>
      <c r="BE135" s="234"/>
      <c r="BF135" s="260"/>
      <c r="BG135" s="234"/>
      <c r="BH135" s="261"/>
      <c r="BI135" s="234"/>
      <c r="BJ135" s="252"/>
      <c r="BK135" s="252"/>
      <c r="BL135" s="252"/>
      <c r="BM135" s="262"/>
      <c r="BN135" s="263"/>
      <c r="BO135" s="272"/>
      <c r="BP135" s="234"/>
      <c r="BQ135" s="234"/>
      <c r="BR135" s="234"/>
      <c r="BS135" s="234"/>
      <c r="BT135" s="234"/>
      <c r="BU135" s="234"/>
      <c r="BV135" s="234"/>
      <c r="BW135" s="234"/>
      <c r="BX135" s="234"/>
      <c r="BY135" s="234"/>
      <c r="BZ135" s="234"/>
      <c r="CA135" s="234"/>
      <c r="CB135" s="234"/>
    </row>
    <row r="136" spans="1:80" ht="17.25" x14ac:dyDescent="0.25">
      <c r="A136" s="265"/>
      <c r="B136" s="252"/>
      <c r="C136" s="266"/>
      <c r="D136" s="266"/>
      <c r="E136" s="266"/>
      <c r="F136" s="266"/>
      <c r="G136" s="267"/>
      <c r="H136" s="254"/>
      <c r="I136" s="254"/>
      <c r="J136" s="254"/>
      <c r="K136" s="268"/>
      <c r="L136" s="252"/>
      <c r="M136" s="252"/>
      <c r="N136" s="252"/>
      <c r="O136" s="252"/>
      <c r="P136" s="252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69"/>
      <c r="AE136" s="256"/>
      <c r="AF136" s="256"/>
      <c r="AG136" s="256"/>
      <c r="AH136" s="256"/>
      <c r="AI136" s="256"/>
      <c r="AJ136" s="256"/>
      <c r="AK136" s="256"/>
      <c r="AL136" s="256"/>
      <c r="AM136" s="256"/>
      <c r="AN136" s="256"/>
      <c r="AO136" s="256"/>
      <c r="AP136" s="256"/>
      <c r="AQ136" s="256"/>
      <c r="AR136" s="256"/>
      <c r="AS136" s="267"/>
      <c r="AT136" s="268"/>
      <c r="AU136" s="266"/>
      <c r="AV136" s="252"/>
      <c r="AW136" s="252"/>
      <c r="AX136" s="252"/>
      <c r="AY136" s="252"/>
      <c r="AZ136" s="266"/>
      <c r="BA136" s="271"/>
      <c r="BB136" s="271"/>
      <c r="BC136" s="266"/>
      <c r="BD136" s="261"/>
      <c r="BE136" s="234"/>
      <c r="BF136" s="260"/>
      <c r="BG136" s="234"/>
      <c r="BH136" s="261"/>
      <c r="BI136" s="234"/>
      <c r="BJ136" s="252"/>
      <c r="BK136" s="252"/>
      <c r="BL136" s="252"/>
      <c r="BM136" s="262"/>
      <c r="BN136" s="263"/>
      <c r="BO136" s="303"/>
      <c r="BP136" s="234"/>
      <c r="BQ136" s="234"/>
      <c r="BR136" s="234"/>
      <c r="BS136" s="234"/>
      <c r="BT136" s="234"/>
      <c r="BU136" s="234"/>
      <c r="BV136" s="234"/>
      <c r="BW136" s="234"/>
      <c r="BX136" s="234"/>
      <c r="BY136" s="234"/>
      <c r="BZ136" s="234"/>
      <c r="CA136" s="234"/>
      <c r="CB136" s="234"/>
    </row>
    <row r="137" spans="1:80" ht="17.25" x14ac:dyDescent="0.25">
      <c r="A137" s="265"/>
      <c r="B137" s="252"/>
      <c r="C137" s="266"/>
      <c r="D137" s="266"/>
      <c r="E137" s="266"/>
      <c r="F137" s="266"/>
      <c r="G137" s="267"/>
      <c r="H137" s="254"/>
      <c r="I137" s="254"/>
      <c r="J137" s="254"/>
      <c r="K137" s="268"/>
      <c r="L137" s="252"/>
      <c r="M137" s="252"/>
      <c r="N137" s="252"/>
      <c r="O137" s="252"/>
      <c r="P137" s="252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69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56"/>
      <c r="AP137" s="256"/>
      <c r="AQ137" s="256"/>
      <c r="AR137" s="256"/>
      <c r="AS137" s="267"/>
      <c r="AT137" s="268"/>
      <c r="AU137" s="266"/>
      <c r="AV137" s="252"/>
      <c r="AW137" s="252"/>
      <c r="AX137" s="252"/>
      <c r="AY137" s="252"/>
      <c r="AZ137" s="266"/>
      <c r="BA137" s="271"/>
      <c r="BB137" s="271"/>
      <c r="BC137" s="266"/>
      <c r="BD137" s="261"/>
      <c r="BE137" s="234"/>
      <c r="BF137" s="260"/>
      <c r="BG137" s="234"/>
      <c r="BH137" s="261"/>
      <c r="BI137" s="234"/>
      <c r="BJ137" s="252"/>
      <c r="BK137" s="252"/>
      <c r="BL137" s="252"/>
      <c r="BM137" s="262"/>
      <c r="BN137" s="263"/>
      <c r="BO137" s="272"/>
      <c r="BP137" s="234"/>
      <c r="BQ137" s="234"/>
      <c r="BR137" s="234"/>
      <c r="BS137" s="234"/>
      <c r="BT137" s="234"/>
      <c r="BU137" s="234"/>
      <c r="BV137" s="234"/>
      <c r="BW137" s="234"/>
      <c r="BX137" s="234"/>
      <c r="BY137" s="234"/>
      <c r="BZ137" s="234"/>
      <c r="CA137" s="234"/>
      <c r="CB137" s="234"/>
    </row>
    <row r="138" spans="1:80" ht="17.25" x14ac:dyDescent="0.25">
      <c r="A138" s="265"/>
      <c r="B138" s="252"/>
      <c r="C138" s="266"/>
      <c r="D138" s="266"/>
      <c r="E138" s="266"/>
      <c r="F138" s="266"/>
      <c r="G138" s="267"/>
      <c r="H138" s="254"/>
      <c r="I138" s="254"/>
      <c r="J138" s="254"/>
      <c r="K138" s="268"/>
      <c r="L138" s="252"/>
      <c r="M138" s="252"/>
      <c r="N138" s="252"/>
      <c r="O138" s="252"/>
      <c r="P138" s="252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256"/>
      <c r="AD138" s="269"/>
      <c r="AE138" s="256"/>
      <c r="AF138" s="256"/>
      <c r="AG138" s="256"/>
      <c r="AH138" s="256"/>
      <c r="AI138" s="256"/>
      <c r="AJ138" s="256"/>
      <c r="AK138" s="256"/>
      <c r="AL138" s="256"/>
      <c r="AM138" s="256"/>
      <c r="AN138" s="256"/>
      <c r="AO138" s="256"/>
      <c r="AP138" s="256"/>
      <c r="AQ138" s="256"/>
      <c r="AR138" s="256"/>
      <c r="AS138" s="267"/>
      <c r="AT138" s="268"/>
      <c r="AU138" s="266"/>
      <c r="AV138" s="252"/>
      <c r="AW138" s="252"/>
      <c r="AX138" s="252"/>
      <c r="AY138" s="252"/>
      <c r="AZ138" s="266"/>
      <c r="BA138" s="271"/>
      <c r="BB138" s="271"/>
      <c r="BC138" s="266"/>
      <c r="BD138" s="261"/>
      <c r="BE138" s="234"/>
      <c r="BF138" s="260"/>
      <c r="BG138" s="234"/>
      <c r="BH138" s="261"/>
      <c r="BI138" s="234"/>
      <c r="BJ138" s="252"/>
      <c r="BK138" s="252"/>
      <c r="BL138" s="252"/>
      <c r="BM138" s="262"/>
      <c r="BN138" s="263"/>
      <c r="BO138" s="272"/>
      <c r="BP138" s="234"/>
      <c r="BQ138" s="234"/>
      <c r="BR138" s="234"/>
      <c r="BS138" s="234"/>
      <c r="BT138" s="234"/>
      <c r="BU138" s="234"/>
      <c r="BV138" s="234"/>
      <c r="BW138" s="234"/>
      <c r="BX138" s="234"/>
      <c r="BY138" s="234"/>
      <c r="BZ138" s="234"/>
      <c r="CA138" s="234"/>
      <c r="CB138" s="234"/>
    </row>
    <row r="139" spans="1:80" ht="17.25" x14ac:dyDescent="0.25">
      <c r="A139" s="265"/>
      <c r="B139" s="252"/>
      <c r="C139" s="266"/>
      <c r="D139" s="266"/>
      <c r="E139" s="266"/>
      <c r="F139" s="266"/>
      <c r="G139" s="267"/>
      <c r="H139" s="254"/>
      <c r="I139" s="254"/>
      <c r="J139" s="254"/>
      <c r="K139" s="268"/>
      <c r="L139" s="252"/>
      <c r="M139" s="252"/>
      <c r="N139" s="252"/>
      <c r="O139" s="252"/>
      <c r="P139" s="252"/>
      <c r="Q139" s="256"/>
      <c r="R139" s="256"/>
      <c r="S139" s="256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256"/>
      <c r="AD139" s="269"/>
      <c r="AE139" s="256"/>
      <c r="AF139" s="256"/>
      <c r="AG139" s="256"/>
      <c r="AH139" s="256"/>
      <c r="AI139" s="256"/>
      <c r="AJ139" s="256"/>
      <c r="AK139" s="256"/>
      <c r="AL139" s="256"/>
      <c r="AM139" s="256"/>
      <c r="AN139" s="256"/>
      <c r="AO139" s="256"/>
      <c r="AP139" s="256"/>
      <c r="AQ139" s="256"/>
      <c r="AR139" s="256"/>
      <c r="AS139" s="267"/>
      <c r="AT139" s="268"/>
      <c r="AU139" s="266"/>
      <c r="AV139" s="252"/>
      <c r="AW139" s="252"/>
      <c r="AX139" s="252"/>
      <c r="AY139" s="252"/>
      <c r="AZ139" s="268"/>
      <c r="BA139" s="271"/>
      <c r="BB139" s="271"/>
      <c r="BC139" s="266"/>
      <c r="BD139" s="261"/>
      <c r="BE139" s="234"/>
      <c r="BF139" s="260"/>
      <c r="BG139" s="234"/>
      <c r="BH139" s="261"/>
      <c r="BI139" s="234"/>
      <c r="BJ139" s="252"/>
      <c r="BK139" s="252"/>
      <c r="BL139" s="252"/>
      <c r="BM139" s="262"/>
      <c r="BN139" s="263"/>
      <c r="BO139" s="272"/>
      <c r="BP139" s="234"/>
      <c r="BQ139" s="234"/>
      <c r="BR139" s="234"/>
      <c r="BS139" s="234"/>
      <c r="BT139" s="234"/>
      <c r="BU139" s="234"/>
      <c r="BV139" s="234"/>
      <c r="BW139" s="234"/>
      <c r="BX139" s="234"/>
      <c r="BY139" s="234"/>
      <c r="BZ139" s="234"/>
      <c r="CA139" s="234"/>
      <c r="CB139" s="234"/>
    </row>
    <row r="140" spans="1:80" ht="17.25" x14ac:dyDescent="0.25">
      <c r="A140" s="265"/>
      <c r="B140" s="252"/>
      <c r="C140" s="266"/>
      <c r="D140" s="266"/>
      <c r="E140" s="266"/>
      <c r="F140" s="266"/>
      <c r="G140" s="267"/>
      <c r="H140" s="254"/>
      <c r="I140" s="254"/>
      <c r="J140" s="254"/>
      <c r="K140" s="268"/>
      <c r="L140" s="252"/>
      <c r="M140" s="252"/>
      <c r="N140" s="252"/>
      <c r="O140" s="252"/>
      <c r="P140" s="252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69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6"/>
      <c r="AP140" s="256"/>
      <c r="AQ140" s="256"/>
      <c r="AR140" s="256"/>
      <c r="AS140" s="267"/>
      <c r="AT140" s="268"/>
      <c r="AU140" s="266"/>
      <c r="AV140" s="252"/>
      <c r="AW140" s="252"/>
      <c r="AX140" s="252"/>
      <c r="AY140" s="252"/>
      <c r="AZ140" s="266"/>
      <c r="BA140" s="271"/>
      <c r="BB140" s="271"/>
      <c r="BC140" s="266"/>
      <c r="BD140" s="261"/>
      <c r="BE140" s="234"/>
      <c r="BF140" s="260"/>
      <c r="BG140" s="234"/>
      <c r="BH140" s="261"/>
      <c r="BI140" s="234"/>
      <c r="BJ140" s="252"/>
      <c r="BK140" s="252"/>
      <c r="BL140" s="252"/>
      <c r="BM140" s="262"/>
      <c r="BN140" s="263"/>
      <c r="BO140" s="272"/>
      <c r="BP140" s="234"/>
      <c r="BQ140" s="234"/>
      <c r="BR140" s="234"/>
      <c r="BS140" s="234"/>
      <c r="BT140" s="234"/>
      <c r="BU140" s="234"/>
      <c r="BV140" s="234"/>
      <c r="BW140" s="234"/>
      <c r="BX140" s="234"/>
      <c r="BY140" s="234"/>
      <c r="BZ140" s="234"/>
      <c r="CA140" s="234"/>
      <c r="CB140" s="234"/>
    </row>
    <row r="141" spans="1:80" ht="17.25" x14ac:dyDescent="0.25">
      <c r="A141" s="265"/>
      <c r="B141" s="252"/>
      <c r="C141" s="266"/>
      <c r="D141" s="266"/>
      <c r="E141" s="266"/>
      <c r="F141" s="266"/>
      <c r="G141" s="267"/>
      <c r="H141" s="254"/>
      <c r="I141" s="254"/>
      <c r="J141" s="254"/>
      <c r="K141" s="268"/>
      <c r="L141" s="252"/>
      <c r="M141" s="252"/>
      <c r="N141" s="252"/>
      <c r="O141" s="252"/>
      <c r="P141" s="252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69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6"/>
      <c r="AP141" s="256"/>
      <c r="AQ141" s="256"/>
      <c r="AR141" s="256"/>
      <c r="AS141" s="267"/>
      <c r="AT141" s="268"/>
      <c r="AU141" s="266"/>
      <c r="AV141" s="252"/>
      <c r="AW141" s="252"/>
      <c r="AX141" s="252"/>
      <c r="AY141" s="252"/>
      <c r="AZ141" s="266"/>
      <c r="BA141" s="271"/>
      <c r="BB141" s="271"/>
      <c r="BC141" s="266"/>
      <c r="BD141" s="261"/>
      <c r="BE141" s="234"/>
      <c r="BF141" s="260"/>
      <c r="BG141" s="234"/>
      <c r="BH141" s="261"/>
      <c r="BI141" s="234"/>
      <c r="BJ141" s="252"/>
      <c r="BK141" s="252"/>
      <c r="BL141" s="252"/>
      <c r="BM141" s="262"/>
      <c r="BN141" s="263"/>
      <c r="BO141" s="272"/>
      <c r="BP141" s="234"/>
      <c r="BQ141" s="234"/>
      <c r="BR141" s="234"/>
      <c r="BS141" s="234"/>
      <c r="BT141" s="234"/>
      <c r="BU141" s="234"/>
      <c r="BV141" s="234"/>
      <c r="BW141" s="234"/>
      <c r="BX141" s="234"/>
      <c r="BY141" s="234"/>
      <c r="BZ141" s="234"/>
      <c r="CA141" s="234"/>
      <c r="CB141" s="234"/>
    </row>
    <row r="142" spans="1:80" ht="17.25" x14ac:dyDescent="0.25">
      <c r="A142" s="265"/>
      <c r="B142" s="252"/>
      <c r="C142" s="286"/>
      <c r="D142" s="268"/>
      <c r="E142" s="268"/>
      <c r="F142" s="268"/>
      <c r="G142" s="267"/>
      <c r="H142" s="254"/>
      <c r="I142" s="254"/>
      <c r="J142" s="254"/>
      <c r="K142" s="268"/>
      <c r="L142" s="252"/>
      <c r="M142" s="252"/>
      <c r="N142" s="252"/>
      <c r="O142" s="252"/>
      <c r="P142" s="252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302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6"/>
      <c r="AP142" s="256"/>
      <c r="AQ142" s="256"/>
      <c r="AR142" s="256"/>
      <c r="AS142" s="267"/>
      <c r="AT142" s="268"/>
      <c r="AU142" s="268"/>
      <c r="AV142" s="252"/>
      <c r="AW142" s="252"/>
      <c r="AX142" s="252"/>
      <c r="AY142" s="252"/>
      <c r="AZ142" s="268"/>
      <c r="BA142" s="300"/>
      <c r="BB142" s="300"/>
      <c r="BC142" s="268"/>
      <c r="BD142" s="261"/>
      <c r="BE142" s="234"/>
      <c r="BF142" s="260"/>
      <c r="BG142" s="234"/>
      <c r="BH142" s="261"/>
      <c r="BI142" s="234"/>
      <c r="BJ142" s="252"/>
      <c r="BK142" s="252"/>
      <c r="BL142" s="252"/>
      <c r="BM142" s="262"/>
      <c r="BN142" s="263"/>
      <c r="BO142" s="297"/>
      <c r="BP142" s="234"/>
      <c r="BQ142" s="234"/>
      <c r="BR142" s="234"/>
      <c r="BS142" s="234"/>
      <c r="BT142" s="234"/>
      <c r="BU142" s="234"/>
      <c r="BV142" s="234"/>
      <c r="BW142" s="234"/>
      <c r="BX142" s="234"/>
      <c r="BY142" s="234"/>
      <c r="BZ142" s="234"/>
      <c r="CA142" s="234"/>
      <c r="CB142" s="234"/>
    </row>
    <row r="143" spans="1:80" ht="17.25" x14ac:dyDescent="0.25">
      <c r="A143" s="265"/>
      <c r="B143" s="252"/>
      <c r="C143" s="286"/>
      <c r="D143" s="268"/>
      <c r="E143" s="268"/>
      <c r="F143" s="268"/>
      <c r="G143" s="267"/>
      <c r="H143" s="254"/>
      <c r="I143" s="254"/>
      <c r="J143" s="254"/>
      <c r="K143" s="268"/>
      <c r="L143" s="252"/>
      <c r="M143" s="252"/>
      <c r="N143" s="252"/>
      <c r="O143" s="252"/>
      <c r="P143" s="252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302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6"/>
      <c r="AP143" s="256"/>
      <c r="AQ143" s="256"/>
      <c r="AR143" s="256"/>
      <c r="AS143" s="267"/>
      <c r="AT143" s="268"/>
      <c r="AU143" s="268"/>
      <c r="AV143" s="252"/>
      <c r="AW143" s="252"/>
      <c r="AX143" s="252"/>
      <c r="AY143" s="252"/>
      <c r="AZ143" s="268"/>
      <c r="BA143" s="300"/>
      <c r="BB143" s="300"/>
      <c r="BC143" s="268"/>
      <c r="BD143" s="261"/>
      <c r="BE143" s="234"/>
      <c r="BF143" s="260"/>
      <c r="BG143" s="234"/>
      <c r="BH143" s="261"/>
      <c r="BI143" s="234"/>
      <c r="BJ143" s="252"/>
      <c r="BK143" s="252"/>
      <c r="BL143" s="252"/>
      <c r="BM143" s="262"/>
      <c r="BN143" s="263"/>
      <c r="BO143" s="297"/>
      <c r="BP143" s="234"/>
      <c r="BQ143" s="234"/>
      <c r="BR143" s="234"/>
      <c r="BS143" s="234"/>
      <c r="BT143" s="234"/>
      <c r="BU143" s="234"/>
      <c r="BV143" s="234"/>
      <c r="BW143" s="234"/>
      <c r="BX143" s="234"/>
      <c r="BY143" s="234"/>
      <c r="BZ143" s="234"/>
      <c r="CA143" s="234"/>
      <c r="CB143" s="234"/>
    </row>
    <row r="144" spans="1:80" ht="17.25" x14ac:dyDescent="0.25">
      <c r="A144" s="266"/>
      <c r="B144" s="252"/>
      <c r="C144" s="266"/>
      <c r="D144" s="266"/>
      <c r="E144" s="268"/>
      <c r="F144" s="266"/>
      <c r="G144" s="270"/>
      <c r="H144" s="254"/>
      <c r="I144" s="254"/>
      <c r="J144" s="254"/>
      <c r="K144" s="268"/>
      <c r="L144" s="252"/>
      <c r="M144" s="252"/>
      <c r="N144" s="252"/>
      <c r="O144" s="252"/>
      <c r="P144" s="252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69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6"/>
      <c r="AP144" s="256"/>
      <c r="AQ144" s="256"/>
      <c r="AR144" s="256"/>
      <c r="AS144" s="267"/>
      <c r="AT144" s="266"/>
      <c r="AU144" s="266"/>
      <c r="AV144" s="252"/>
      <c r="AW144" s="252"/>
      <c r="AX144" s="252"/>
      <c r="AY144" s="252"/>
      <c r="AZ144" s="266"/>
      <c r="BA144" s="271"/>
      <c r="BB144" s="271"/>
      <c r="BC144" s="268"/>
      <c r="BD144" s="261"/>
      <c r="BE144" s="234"/>
      <c r="BF144" s="260"/>
      <c r="BG144" s="234"/>
      <c r="BH144" s="261"/>
      <c r="BI144" s="234"/>
      <c r="BJ144" s="252"/>
      <c r="BK144" s="252"/>
      <c r="BL144" s="252"/>
      <c r="BM144" s="262"/>
      <c r="BN144" s="263"/>
      <c r="BO144" s="272"/>
      <c r="BP144" s="234"/>
      <c r="BQ144" s="234"/>
      <c r="BR144" s="234"/>
      <c r="BS144" s="234"/>
      <c r="BT144" s="234"/>
      <c r="BU144" s="234"/>
      <c r="BV144" s="234"/>
      <c r="BW144" s="234"/>
      <c r="BX144" s="234"/>
      <c r="BY144" s="234"/>
      <c r="BZ144" s="234"/>
      <c r="CA144" s="234"/>
      <c r="CB144" s="234"/>
    </row>
    <row r="145" spans="1:80" ht="17.25" x14ac:dyDescent="0.25">
      <c r="A145" s="265"/>
      <c r="B145" s="252"/>
      <c r="C145" s="266"/>
      <c r="D145" s="266"/>
      <c r="E145" s="266"/>
      <c r="F145" s="266"/>
      <c r="G145" s="270"/>
      <c r="H145" s="254"/>
      <c r="I145" s="254"/>
      <c r="J145" s="254"/>
      <c r="K145" s="304"/>
      <c r="L145" s="252"/>
      <c r="M145" s="252"/>
      <c r="N145" s="252"/>
      <c r="O145" s="252"/>
      <c r="P145" s="252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302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6"/>
      <c r="AP145" s="256"/>
      <c r="AQ145" s="256"/>
      <c r="AR145" s="256"/>
      <c r="AS145" s="267"/>
      <c r="AT145" s="268"/>
      <c r="AU145" s="266"/>
      <c r="AV145" s="252"/>
      <c r="AW145" s="252"/>
      <c r="AX145" s="252"/>
      <c r="AY145" s="252"/>
      <c r="AZ145" s="266"/>
      <c r="BA145" s="271"/>
      <c r="BB145" s="271"/>
      <c r="BC145" s="266"/>
      <c r="BD145" s="261"/>
      <c r="BE145" s="234"/>
      <c r="BF145" s="260"/>
      <c r="BG145" s="234"/>
      <c r="BH145" s="261"/>
      <c r="BI145" s="234"/>
      <c r="BJ145" s="252"/>
      <c r="BK145" s="252"/>
      <c r="BL145" s="252"/>
      <c r="BM145" s="262"/>
      <c r="BN145" s="263"/>
      <c r="BO145" s="272"/>
      <c r="BP145" s="234"/>
      <c r="BQ145" s="234"/>
      <c r="BR145" s="234"/>
      <c r="BS145" s="234"/>
      <c r="BT145" s="234"/>
      <c r="BU145" s="234"/>
      <c r="BV145" s="234"/>
      <c r="BW145" s="234"/>
      <c r="BX145" s="234"/>
      <c r="BY145" s="234"/>
      <c r="BZ145" s="234"/>
      <c r="CA145" s="234"/>
      <c r="CB145" s="234"/>
    </row>
    <row r="146" spans="1:80" ht="17.25" x14ac:dyDescent="0.25">
      <c r="A146" s="265"/>
      <c r="B146" s="252"/>
      <c r="C146" s="266"/>
      <c r="D146" s="266"/>
      <c r="E146" s="266"/>
      <c r="F146" s="266"/>
      <c r="G146" s="267"/>
      <c r="H146" s="254"/>
      <c r="I146" s="254"/>
      <c r="J146" s="254"/>
      <c r="K146" s="268"/>
      <c r="L146" s="252"/>
      <c r="M146" s="252"/>
      <c r="N146" s="252"/>
      <c r="O146" s="252"/>
      <c r="P146" s="252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69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6"/>
      <c r="AP146" s="256"/>
      <c r="AQ146" s="256"/>
      <c r="AR146" s="256"/>
      <c r="AS146" s="267"/>
      <c r="AT146" s="268"/>
      <c r="AU146" s="266"/>
      <c r="AV146" s="252"/>
      <c r="AW146" s="252"/>
      <c r="AX146" s="252"/>
      <c r="AY146" s="252"/>
      <c r="AZ146" s="266"/>
      <c r="BA146" s="271"/>
      <c r="BB146" s="271"/>
      <c r="BC146" s="266"/>
      <c r="BD146" s="261"/>
      <c r="BE146" s="234"/>
      <c r="BF146" s="260"/>
      <c r="BG146" s="234"/>
      <c r="BH146" s="261"/>
      <c r="BI146" s="234"/>
      <c r="BJ146" s="252"/>
      <c r="BK146" s="252"/>
      <c r="BL146" s="252"/>
      <c r="BM146" s="262"/>
      <c r="BN146" s="263"/>
      <c r="BO146" s="272"/>
      <c r="BP146" s="234"/>
      <c r="BQ146" s="234"/>
      <c r="BR146" s="234"/>
      <c r="BS146" s="234"/>
      <c r="BT146" s="234"/>
      <c r="BU146" s="234"/>
      <c r="BV146" s="234"/>
      <c r="BW146" s="234"/>
      <c r="BX146" s="234"/>
      <c r="BY146" s="234"/>
      <c r="BZ146" s="234"/>
      <c r="CA146" s="234"/>
      <c r="CB146" s="234"/>
    </row>
    <row r="147" spans="1:80" ht="17.25" x14ac:dyDescent="0.25">
      <c r="A147" s="265"/>
      <c r="B147" s="252"/>
      <c r="C147" s="266"/>
      <c r="D147" s="266"/>
      <c r="E147" s="266"/>
      <c r="F147" s="266"/>
      <c r="G147" s="267"/>
      <c r="H147" s="254"/>
      <c r="I147" s="254"/>
      <c r="J147" s="254"/>
      <c r="K147" s="268"/>
      <c r="L147" s="252"/>
      <c r="M147" s="252"/>
      <c r="N147" s="252"/>
      <c r="O147" s="252"/>
      <c r="P147" s="252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69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6"/>
      <c r="AP147" s="256"/>
      <c r="AQ147" s="256"/>
      <c r="AR147" s="256"/>
      <c r="AS147" s="267"/>
      <c r="AT147" s="268"/>
      <c r="AU147" s="266"/>
      <c r="AV147" s="252"/>
      <c r="AW147" s="252"/>
      <c r="AX147" s="252"/>
      <c r="AY147" s="252"/>
      <c r="AZ147" s="266"/>
      <c r="BA147" s="271"/>
      <c r="BB147" s="271"/>
      <c r="BC147" s="266"/>
      <c r="BD147" s="261"/>
      <c r="BE147" s="234"/>
      <c r="BF147" s="260"/>
      <c r="BG147" s="234"/>
      <c r="BH147" s="261"/>
      <c r="BI147" s="234"/>
      <c r="BJ147" s="252"/>
      <c r="BK147" s="252"/>
      <c r="BL147" s="252"/>
      <c r="BM147" s="262"/>
      <c r="BN147" s="263"/>
      <c r="BO147" s="272"/>
      <c r="BP147" s="234"/>
      <c r="BQ147" s="234"/>
      <c r="BR147" s="234"/>
      <c r="BS147" s="234"/>
      <c r="BT147" s="234"/>
      <c r="BU147" s="234"/>
      <c r="BV147" s="234"/>
      <c r="BW147" s="234"/>
      <c r="BX147" s="234"/>
      <c r="BY147" s="234"/>
      <c r="BZ147" s="234"/>
      <c r="CA147" s="234"/>
      <c r="CB147" s="234"/>
    </row>
    <row r="148" spans="1:80" ht="17.25" x14ac:dyDescent="0.25">
      <c r="A148" s="265"/>
      <c r="B148" s="252"/>
      <c r="C148" s="266"/>
      <c r="D148" s="266"/>
      <c r="E148" s="266"/>
      <c r="F148" s="266"/>
      <c r="G148" s="267"/>
      <c r="H148" s="254"/>
      <c r="I148" s="254"/>
      <c r="J148" s="254"/>
      <c r="K148" s="268"/>
      <c r="L148" s="252"/>
      <c r="M148" s="252"/>
      <c r="N148" s="252"/>
      <c r="O148" s="252"/>
      <c r="P148" s="252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69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6"/>
      <c r="AP148" s="256"/>
      <c r="AQ148" s="256"/>
      <c r="AR148" s="256"/>
      <c r="AS148" s="267"/>
      <c r="AT148" s="268"/>
      <c r="AU148" s="266"/>
      <c r="AV148" s="252"/>
      <c r="AW148" s="252"/>
      <c r="AX148" s="252"/>
      <c r="AY148" s="252"/>
      <c r="AZ148" s="266"/>
      <c r="BA148" s="271"/>
      <c r="BB148" s="271"/>
      <c r="BC148" s="266"/>
      <c r="BD148" s="261"/>
      <c r="BE148" s="234"/>
      <c r="BF148" s="260"/>
      <c r="BG148" s="234"/>
      <c r="BH148" s="261"/>
      <c r="BI148" s="234"/>
      <c r="BJ148" s="252"/>
      <c r="BK148" s="252"/>
      <c r="BL148" s="252"/>
      <c r="BM148" s="262"/>
      <c r="BN148" s="263"/>
      <c r="BO148" s="272"/>
      <c r="BP148" s="234"/>
      <c r="BQ148" s="234"/>
      <c r="BR148" s="234"/>
      <c r="BS148" s="234"/>
      <c r="BT148" s="234"/>
      <c r="BU148" s="234"/>
      <c r="BV148" s="234"/>
      <c r="BW148" s="234"/>
      <c r="BX148" s="234"/>
      <c r="BY148" s="234"/>
      <c r="BZ148" s="234"/>
      <c r="CA148" s="234"/>
      <c r="CB148" s="234"/>
    </row>
    <row r="149" spans="1:80" ht="17.25" x14ac:dyDescent="0.25">
      <c r="A149" s="265"/>
      <c r="B149" s="252"/>
      <c r="C149" s="266"/>
      <c r="D149" s="266"/>
      <c r="E149" s="266"/>
      <c r="F149" s="266"/>
      <c r="G149" s="267"/>
      <c r="H149" s="254"/>
      <c r="I149" s="254"/>
      <c r="J149" s="254"/>
      <c r="K149" s="268"/>
      <c r="L149" s="252"/>
      <c r="M149" s="252"/>
      <c r="N149" s="252"/>
      <c r="O149" s="252"/>
      <c r="P149" s="252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69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6"/>
      <c r="AP149" s="256"/>
      <c r="AQ149" s="256"/>
      <c r="AR149" s="256"/>
      <c r="AS149" s="267"/>
      <c r="AT149" s="268"/>
      <c r="AU149" s="266"/>
      <c r="AV149" s="252"/>
      <c r="AW149" s="252"/>
      <c r="AX149" s="252"/>
      <c r="AY149" s="252"/>
      <c r="AZ149" s="266"/>
      <c r="BA149" s="271"/>
      <c r="BB149" s="271"/>
      <c r="BC149" s="266"/>
      <c r="BD149" s="261"/>
      <c r="BE149" s="234"/>
      <c r="BF149" s="260"/>
      <c r="BG149" s="234"/>
      <c r="BH149" s="261"/>
      <c r="BI149" s="234"/>
      <c r="BJ149" s="252"/>
      <c r="BK149" s="252"/>
      <c r="BL149" s="252"/>
      <c r="BM149" s="262"/>
      <c r="BN149" s="263"/>
      <c r="BO149" s="272"/>
      <c r="BP149" s="234"/>
      <c r="BQ149" s="234"/>
      <c r="BR149" s="234"/>
      <c r="BS149" s="234"/>
      <c r="BT149" s="234"/>
      <c r="BU149" s="234"/>
      <c r="BV149" s="234"/>
      <c r="BW149" s="234"/>
      <c r="BX149" s="234"/>
      <c r="BY149" s="234"/>
      <c r="BZ149" s="234"/>
      <c r="CA149" s="234"/>
      <c r="CB149" s="234"/>
    </row>
    <row r="150" spans="1:80" ht="17.25" x14ac:dyDescent="0.25">
      <c r="A150" s="266"/>
      <c r="B150" s="252"/>
      <c r="C150" s="266"/>
      <c r="D150" s="266"/>
      <c r="E150" s="266"/>
      <c r="F150" s="266"/>
      <c r="G150" s="270"/>
      <c r="H150" s="254"/>
      <c r="I150" s="254"/>
      <c r="J150" s="254"/>
      <c r="K150" s="304"/>
      <c r="L150" s="252"/>
      <c r="M150" s="252"/>
      <c r="N150" s="252"/>
      <c r="O150" s="252"/>
      <c r="P150" s="252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302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56"/>
      <c r="AP150" s="256"/>
      <c r="AQ150" s="256"/>
      <c r="AR150" s="256"/>
      <c r="AS150" s="267"/>
      <c r="AT150" s="268"/>
      <c r="AU150" s="266"/>
      <c r="AV150" s="252"/>
      <c r="AW150" s="252"/>
      <c r="AX150" s="252"/>
      <c r="AY150" s="252"/>
      <c r="AZ150" s="266"/>
      <c r="BA150" s="271"/>
      <c r="BB150" s="271"/>
      <c r="BC150" s="266"/>
      <c r="BD150" s="261"/>
      <c r="BE150" s="234"/>
      <c r="BF150" s="260"/>
      <c r="BG150" s="234"/>
      <c r="BH150" s="261"/>
      <c r="BI150" s="234"/>
      <c r="BJ150" s="252"/>
      <c r="BK150" s="252"/>
      <c r="BL150" s="252"/>
      <c r="BM150" s="262"/>
      <c r="BN150" s="263"/>
      <c r="BO150" s="272"/>
      <c r="BP150" s="234"/>
      <c r="BQ150" s="234"/>
      <c r="BR150" s="234"/>
      <c r="BS150" s="234"/>
      <c r="BT150" s="234"/>
      <c r="BU150" s="234"/>
      <c r="BV150" s="234"/>
      <c r="BW150" s="234"/>
      <c r="BX150" s="234"/>
      <c r="BY150" s="234"/>
      <c r="BZ150" s="234"/>
      <c r="CA150" s="234"/>
      <c r="CB150" s="234"/>
    </row>
    <row r="151" spans="1:80" ht="17.25" x14ac:dyDescent="0.25">
      <c r="A151" s="265"/>
      <c r="B151" s="252"/>
      <c r="C151" s="266"/>
      <c r="D151" s="266"/>
      <c r="E151" s="266"/>
      <c r="F151" s="266"/>
      <c r="G151" s="270"/>
      <c r="H151" s="254"/>
      <c r="I151" s="254"/>
      <c r="J151" s="254"/>
      <c r="K151" s="304"/>
      <c r="L151" s="252"/>
      <c r="M151" s="252"/>
      <c r="N151" s="252"/>
      <c r="O151" s="252"/>
      <c r="P151" s="252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302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56"/>
      <c r="AP151" s="256"/>
      <c r="AQ151" s="256"/>
      <c r="AR151" s="256"/>
      <c r="AS151" s="267"/>
      <c r="AT151" s="268"/>
      <c r="AU151" s="266"/>
      <c r="AV151" s="252"/>
      <c r="AW151" s="252"/>
      <c r="AX151" s="252"/>
      <c r="AY151" s="252"/>
      <c r="AZ151" s="266"/>
      <c r="BA151" s="271"/>
      <c r="BB151" s="271"/>
      <c r="BC151" s="266"/>
      <c r="BD151" s="261"/>
      <c r="BE151" s="234"/>
      <c r="BF151" s="260"/>
      <c r="BG151" s="234"/>
      <c r="BH151" s="261"/>
      <c r="BI151" s="234"/>
      <c r="BJ151" s="252"/>
      <c r="BK151" s="252"/>
      <c r="BL151" s="252"/>
      <c r="BM151" s="262"/>
      <c r="BN151" s="263"/>
      <c r="BO151" s="272"/>
      <c r="BP151" s="234"/>
      <c r="BQ151" s="234"/>
      <c r="BR151" s="234"/>
      <c r="BS151" s="234"/>
      <c r="BT151" s="234"/>
      <c r="BU151" s="234"/>
      <c r="BV151" s="234"/>
      <c r="BW151" s="234"/>
      <c r="BX151" s="234"/>
      <c r="BY151" s="234"/>
      <c r="BZ151" s="234"/>
      <c r="CA151" s="234"/>
      <c r="CB151" s="234"/>
    </row>
    <row r="152" spans="1:80" ht="17.25" x14ac:dyDescent="0.25">
      <c r="A152" s="265"/>
      <c r="B152" s="252"/>
      <c r="C152" s="266"/>
      <c r="D152" s="266"/>
      <c r="E152" s="266"/>
      <c r="F152" s="266"/>
      <c r="G152" s="270"/>
      <c r="H152" s="254"/>
      <c r="I152" s="254"/>
      <c r="J152" s="254"/>
      <c r="K152" s="304"/>
      <c r="L152" s="252"/>
      <c r="M152" s="252"/>
      <c r="N152" s="252"/>
      <c r="O152" s="252"/>
      <c r="P152" s="252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302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56"/>
      <c r="AP152" s="256"/>
      <c r="AQ152" s="256"/>
      <c r="AR152" s="256"/>
      <c r="AS152" s="267"/>
      <c r="AT152" s="268"/>
      <c r="AU152" s="266"/>
      <c r="AV152" s="252"/>
      <c r="AW152" s="252"/>
      <c r="AX152" s="252"/>
      <c r="AY152" s="252"/>
      <c r="AZ152" s="266"/>
      <c r="BA152" s="271"/>
      <c r="BB152" s="271"/>
      <c r="BC152" s="266"/>
      <c r="BD152" s="261"/>
      <c r="BE152" s="234"/>
      <c r="BF152" s="260"/>
      <c r="BG152" s="234"/>
      <c r="BH152" s="261"/>
      <c r="BI152" s="234"/>
      <c r="BJ152" s="252"/>
      <c r="BK152" s="252"/>
      <c r="BL152" s="252"/>
      <c r="BM152" s="262"/>
      <c r="BN152" s="263"/>
      <c r="BO152" s="272"/>
      <c r="BP152" s="234"/>
      <c r="BQ152" s="234"/>
      <c r="BR152" s="234"/>
      <c r="BS152" s="234"/>
      <c r="BT152" s="234"/>
      <c r="BU152" s="234"/>
      <c r="BV152" s="234"/>
      <c r="BW152" s="234"/>
      <c r="BX152" s="234"/>
      <c r="BY152" s="234"/>
      <c r="BZ152" s="234"/>
      <c r="CA152" s="234"/>
      <c r="CB152" s="234"/>
    </row>
    <row r="153" spans="1:80" ht="17.25" x14ac:dyDescent="0.25">
      <c r="A153" s="265"/>
      <c r="B153" s="252"/>
      <c r="C153" s="266"/>
      <c r="D153" s="266"/>
      <c r="E153" s="266"/>
      <c r="F153" s="266"/>
      <c r="G153" s="270"/>
      <c r="H153" s="254"/>
      <c r="I153" s="254"/>
      <c r="J153" s="254"/>
      <c r="K153" s="304"/>
      <c r="L153" s="252"/>
      <c r="M153" s="252"/>
      <c r="N153" s="252"/>
      <c r="O153" s="252"/>
      <c r="P153" s="252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302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56"/>
      <c r="AP153" s="256"/>
      <c r="AQ153" s="256"/>
      <c r="AR153" s="256"/>
      <c r="AS153" s="267"/>
      <c r="AT153" s="268"/>
      <c r="AU153" s="266"/>
      <c r="AV153" s="252"/>
      <c r="AW153" s="252"/>
      <c r="AX153" s="252"/>
      <c r="AY153" s="252"/>
      <c r="AZ153" s="266"/>
      <c r="BA153" s="271"/>
      <c r="BB153" s="271"/>
      <c r="BC153" s="266"/>
      <c r="BD153" s="261"/>
      <c r="BE153" s="234"/>
      <c r="BF153" s="260"/>
      <c r="BG153" s="234"/>
      <c r="BH153" s="261"/>
      <c r="BI153" s="234"/>
      <c r="BJ153" s="252"/>
      <c r="BK153" s="252"/>
      <c r="BL153" s="252"/>
      <c r="BM153" s="262"/>
      <c r="BN153" s="263"/>
      <c r="BO153" s="272"/>
      <c r="BP153" s="234"/>
      <c r="BQ153" s="234"/>
      <c r="BR153" s="234"/>
      <c r="BS153" s="234"/>
      <c r="BT153" s="234"/>
      <c r="BU153" s="234"/>
      <c r="BV153" s="234"/>
      <c r="BW153" s="234"/>
      <c r="BX153" s="234"/>
      <c r="BY153" s="234"/>
      <c r="BZ153" s="234"/>
      <c r="CA153" s="234"/>
      <c r="CB153" s="234"/>
    </row>
    <row r="154" spans="1:80" ht="17.25" x14ac:dyDescent="0.25">
      <c r="A154" s="265"/>
      <c r="B154" s="252"/>
      <c r="C154" s="266"/>
      <c r="D154" s="266"/>
      <c r="E154" s="266"/>
      <c r="F154" s="266"/>
      <c r="G154" s="270"/>
      <c r="H154" s="254"/>
      <c r="I154" s="254"/>
      <c r="J154" s="254"/>
      <c r="K154" s="304"/>
      <c r="L154" s="252"/>
      <c r="M154" s="252"/>
      <c r="N154" s="252"/>
      <c r="O154" s="252"/>
      <c r="P154" s="252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302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56"/>
      <c r="AP154" s="256"/>
      <c r="AQ154" s="256"/>
      <c r="AR154" s="256"/>
      <c r="AS154" s="267"/>
      <c r="AT154" s="268"/>
      <c r="AU154" s="266"/>
      <c r="AV154" s="252"/>
      <c r="AW154" s="252"/>
      <c r="AX154" s="252"/>
      <c r="AY154" s="252"/>
      <c r="AZ154" s="266"/>
      <c r="BA154" s="271"/>
      <c r="BB154" s="271"/>
      <c r="BC154" s="266"/>
      <c r="BD154" s="261"/>
      <c r="BE154" s="234"/>
      <c r="BF154" s="260"/>
      <c r="BG154" s="234"/>
      <c r="BH154" s="261"/>
      <c r="BI154" s="234"/>
      <c r="BJ154" s="252"/>
      <c r="BK154" s="252"/>
      <c r="BL154" s="252"/>
      <c r="BM154" s="262"/>
      <c r="BN154" s="263"/>
      <c r="BO154" s="272"/>
      <c r="BP154" s="234"/>
      <c r="BQ154" s="234"/>
      <c r="BR154" s="234"/>
      <c r="BS154" s="234"/>
      <c r="BT154" s="234"/>
      <c r="BU154" s="234"/>
      <c r="BV154" s="234"/>
      <c r="BW154" s="234"/>
      <c r="BX154" s="234"/>
      <c r="BY154" s="234"/>
      <c r="BZ154" s="234"/>
      <c r="CA154" s="234"/>
      <c r="CB154" s="234"/>
    </row>
    <row r="155" spans="1:80" ht="17.25" x14ac:dyDescent="0.25">
      <c r="A155" s="265"/>
      <c r="B155" s="252"/>
      <c r="C155" s="266"/>
      <c r="D155" s="266"/>
      <c r="E155" s="266"/>
      <c r="F155" s="266"/>
      <c r="G155" s="270"/>
      <c r="H155" s="254"/>
      <c r="I155" s="254"/>
      <c r="J155" s="254"/>
      <c r="K155" s="304"/>
      <c r="L155" s="252"/>
      <c r="M155" s="252"/>
      <c r="N155" s="252"/>
      <c r="O155" s="252"/>
      <c r="P155" s="252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302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56"/>
      <c r="AP155" s="256"/>
      <c r="AQ155" s="256"/>
      <c r="AR155" s="256"/>
      <c r="AS155" s="267"/>
      <c r="AT155" s="268"/>
      <c r="AU155" s="266"/>
      <c r="AV155" s="252"/>
      <c r="AW155" s="252"/>
      <c r="AX155" s="252"/>
      <c r="AY155" s="252"/>
      <c r="AZ155" s="266"/>
      <c r="BA155" s="271"/>
      <c r="BB155" s="271"/>
      <c r="BC155" s="266"/>
      <c r="BD155" s="261"/>
      <c r="BE155" s="234"/>
      <c r="BF155" s="260"/>
      <c r="BG155" s="234"/>
      <c r="BH155" s="261"/>
      <c r="BI155" s="234"/>
      <c r="BJ155" s="252"/>
      <c r="BK155" s="252"/>
      <c r="BL155" s="252"/>
      <c r="BM155" s="262"/>
      <c r="BN155" s="263"/>
      <c r="BO155" s="272"/>
      <c r="BP155" s="234"/>
      <c r="BQ155" s="234"/>
      <c r="BR155" s="234"/>
      <c r="BS155" s="234"/>
      <c r="BT155" s="234"/>
      <c r="BU155" s="234"/>
      <c r="BV155" s="234"/>
      <c r="BW155" s="234"/>
      <c r="BX155" s="234"/>
      <c r="BY155" s="234"/>
      <c r="BZ155" s="234"/>
      <c r="CA155" s="234"/>
      <c r="CB155" s="234"/>
    </row>
    <row r="156" spans="1:80" ht="17.25" x14ac:dyDescent="0.25">
      <c r="A156" s="265"/>
      <c r="B156" s="252"/>
      <c r="C156" s="266"/>
      <c r="D156" s="266"/>
      <c r="E156" s="266"/>
      <c r="F156" s="266"/>
      <c r="G156" s="270"/>
      <c r="H156" s="254"/>
      <c r="I156" s="254"/>
      <c r="J156" s="254"/>
      <c r="K156" s="304"/>
      <c r="L156" s="252"/>
      <c r="M156" s="252"/>
      <c r="N156" s="252"/>
      <c r="O156" s="252"/>
      <c r="P156" s="252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302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56"/>
      <c r="AP156" s="256"/>
      <c r="AQ156" s="256"/>
      <c r="AR156" s="256"/>
      <c r="AS156" s="267"/>
      <c r="AT156" s="268"/>
      <c r="AU156" s="266"/>
      <c r="AV156" s="252"/>
      <c r="AW156" s="252"/>
      <c r="AX156" s="252"/>
      <c r="AY156" s="252"/>
      <c r="AZ156" s="266"/>
      <c r="BA156" s="271"/>
      <c r="BB156" s="271"/>
      <c r="BC156" s="266"/>
      <c r="BD156" s="261"/>
      <c r="BE156" s="234"/>
      <c r="BF156" s="260"/>
      <c r="BG156" s="234"/>
      <c r="BH156" s="261"/>
      <c r="BI156" s="234"/>
      <c r="BJ156" s="252"/>
      <c r="BK156" s="252"/>
      <c r="BL156" s="252"/>
      <c r="BM156" s="262"/>
      <c r="BN156" s="263"/>
      <c r="BO156" s="272"/>
      <c r="BP156" s="234"/>
      <c r="BQ156" s="234"/>
      <c r="BR156" s="234"/>
      <c r="BS156" s="234"/>
      <c r="BT156" s="234"/>
      <c r="BU156" s="234"/>
      <c r="BV156" s="234"/>
      <c r="BW156" s="234"/>
      <c r="BX156" s="234"/>
      <c r="BY156" s="234"/>
      <c r="BZ156" s="234"/>
      <c r="CA156" s="234"/>
      <c r="CB156" s="234"/>
    </row>
    <row r="157" spans="1:80" ht="17.25" x14ac:dyDescent="0.25">
      <c r="A157" s="265"/>
      <c r="B157" s="252"/>
      <c r="C157" s="266"/>
      <c r="D157" s="266"/>
      <c r="E157" s="266"/>
      <c r="F157" s="266"/>
      <c r="G157" s="267"/>
      <c r="H157" s="254"/>
      <c r="I157" s="254"/>
      <c r="J157" s="254"/>
      <c r="K157" s="268"/>
      <c r="L157" s="252"/>
      <c r="M157" s="252"/>
      <c r="N157" s="252"/>
      <c r="O157" s="252"/>
      <c r="P157" s="252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69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56"/>
      <c r="AP157" s="256"/>
      <c r="AQ157" s="256"/>
      <c r="AR157" s="256"/>
      <c r="AS157" s="267"/>
      <c r="AT157" s="268"/>
      <c r="AU157" s="266"/>
      <c r="AV157" s="252"/>
      <c r="AW157" s="252"/>
      <c r="AX157" s="252"/>
      <c r="AY157" s="252"/>
      <c r="AZ157" s="266"/>
      <c r="BA157" s="271"/>
      <c r="BB157" s="271"/>
      <c r="BC157" s="266"/>
      <c r="BD157" s="261"/>
      <c r="BE157" s="234"/>
      <c r="BF157" s="260"/>
      <c r="BG157" s="234"/>
      <c r="BH157" s="261"/>
      <c r="BI157" s="234"/>
      <c r="BJ157" s="252"/>
      <c r="BK157" s="252"/>
      <c r="BL157" s="252"/>
      <c r="BM157" s="262"/>
      <c r="BN157" s="263"/>
      <c r="BO157" s="272"/>
      <c r="BP157" s="234"/>
      <c r="BQ157" s="234"/>
      <c r="BR157" s="234"/>
      <c r="BS157" s="234"/>
      <c r="BT157" s="234"/>
      <c r="BU157" s="234"/>
      <c r="BV157" s="234"/>
      <c r="BW157" s="234"/>
      <c r="BX157" s="234"/>
      <c r="BY157" s="234"/>
      <c r="BZ157" s="234"/>
      <c r="CA157" s="234"/>
      <c r="CB157" s="234"/>
    </row>
    <row r="158" spans="1:80" ht="17.25" x14ac:dyDescent="0.25">
      <c r="A158" s="265"/>
      <c r="B158" s="252"/>
      <c r="C158" s="266"/>
      <c r="D158" s="266"/>
      <c r="E158" s="266"/>
      <c r="F158" s="266"/>
      <c r="G158" s="267"/>
      <c r="H158" s="254"/>
      <c r="I158" s="254"/>
      <c r="J158" s="254"/>
      <c r="K158" s="268"/>
      <c r="L158" s="252"/>
      <c r="M158" s="252"/>
      <c r="N158" s="252"/>
      <c r="O158" s="252"/>
      <c r="P158" s="252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69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56"/>
      <c r="AP158" s="256"/>
      <c r="AQ158" s="256"/>
      <c r="AR158" s="256"/>
      <c r="AS158" s="267"/>
      <c r="AT158" s="268"/>
      <c r="AU158" s="266"/>
      <c r="AV158" s="252"/>
      <c r="AW158" s="252"/>
      <c r="AX158" s="252"/>
      <c r="AY158" s="252"/>
      <c r="AZ158" s="266"/>
      <c r="BA158" s="271"/>
      <c r="BB158" s="271"/>
      <c r="BC158" s="266"/>
      <c r="BD158" s="261"/>
      <c r="BE158" s="234"/>
      <c r="BF158" s="260"/>
      <c r="BG158" s="234"/>
      <c r="BH158" s="261"/>
      <c r="BI158" s="234"/>
      <c r="BJ158" s="252"/>
      <c r="BK158" s="252"/>
      <c r="BL158" s="252"/>
      <c r="BM158" s="262"/>
      <c r="BN158" s="263"/>
      <c r="BO158" s="272"/>
      <c r="BP158" s="234"/>
      <c r="BQ158" s="234"/>
      <c r="BR158" s="234"/>
      <c r="BS158" s="234"/>
      <c r="BT158" s="234"/>
      <c r="BU158" s="234"/>
      <c r="BV158" s="234"/>
      <c r="BW158" s="234"/>
      <c r="BX158" s="234"/>
      <c r="BY158" s="234"/>
      <c r="BZ158" s="234"/>
      <c r="CA158" s="234"/>
      <c r="CB158" s="234"/>
    </row>
    <row r="159" spans="1:80" ht="17.25" x14ac:dyDescent="0.25">
      <c r="A159" s="265"/>
      <c r="B159" s="252"/>
      <c r="C159" s="266"/>
      <c r="D159" s="266"/>
      <c r="E159" s="266"/>
      <c r="F159" s="266"/>
      <c r="G159" s="267"/>
      <c r="H159" s="254"/>
      <c r="I159" s="254"/>
      <c r="J159" s="254"/>
      <c r="K159" s="268"/>
      <c r="L159" s="252"/>
      <c r="M159" s="252"/>
      <c r="N159" s="252"/>
      <c r="O159" s="252"/>
      <c r="P159" s="252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69"/>
      <c r="AE159" s="256"/>
      <c r="AF159" s="256"/>
      <c r="AG159" s="256"/>
      <c r="AH159" s="256"/>
      <c r="AI159" s="256"/>
      <c r="AJ159" s="256"/>
      <c r="AK159" s="256"/>
      <c r="AL159" s="256"/>
      <c r="AM159" s="256"/>
      <c r="AN159" s="256"/>
      <c r="AO159" s="256"/>
      <c r="AP159" s="256"/>
      <c r="AQ159" s="256"/>
      <c r="AR159" s="256"/>
      <c r="AS159" s="267"/>
      <c r="AT159" s="268"/>
      <c r="AU159" s="266"/>
      <c r="AV159" s="252"/>
      <c r="AW159" s="252"/>
      <c r="AX159" s="252"/>
      <c r="AY159" s="252"/>
      <c r="AZ159" s="266"/>
      <c r="BA159" s="271"/>
      <c r="BB159" s="271"/>
      <c r="BC159" s="266"/>
      <c r="BD159" s="261"/>
      <c r="BE159" s="234"/>
      <c r="BF159" s="260"/>
      <c r="BG159" s="234"/>
      <c r="BH159" s="261"/>
      <c r="BI159" s="234"/>
      <c r="BJ159" s="252"/>
      <c r="BK159" s="252"/>
      <c r="BL159" s="252"/>
      <c r="BM159" s="262"/>
      <c r="BN159" s="263"/>
      <c r="BO159" s="272"/>
      <c r="BP159" s="234"/>
      <c r="BQ159" s="234"/>
      <c r="BR159" s="234"/>
      <c r="BS159" s="234"/>
      <c r="BT159" s="234"/>
      <c r="BU159" s="234"/>
      <c r="BV159" s="234"/>
      <c r="BW159" s="234"/>
      <c r="BX159" s="234"/>
      <c r="BY159" s="234"/>
      <c r="BZ159" s="234"/>
      <c r="CA159" s="234"/>
      <c r="CB159" s="234"/>
    </row>
    <row r="160" spans="1:80" ht="17.25" x14ac:dyDescent="0.25">
      <c r="A160" s="265"/>
      <c r="B160" s="252"/>
      <c r="C160" s="266"/>
      <c r="D160" s="266"/>
      <c r="E160" s="266"/>
      <c r="F160" s="266"/>
      <c r="G160" s="267"/>
      <c r="H160" s="254"/>
      <c r="I160" s="254"/>
      <c r="J160" s="254"/>
      <c r="K160" s="268"/>
      <c r="L160" s="252"/>
      <c r="M160" s="252"/>
      <c r="N160" s="252"/>
      <c r="O160" s="252"/>
      <c r="P160" s="252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69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56"/>
      <c r="AP160" s="256"/>
      <c r="AQ160" s="256"/>
      <c r="AR160" s="256"/>
      <c r="AS160" s="267"/>
      <c r="AT160" s="268"/>
      <c r="AU160" s="266"/>
      <c r="AV160" s="252"/>
      <c r="AW160" s="252"/>
      <c r="AX160" s="252"/>
      <c r="AY160" s="252"/>
      <c r="AZ160" s="266"/>
      <c r="BA160" s="271"/>
      <c r="BB160" s="271"/>
      <c r="BC160" s="266"/>
      <c r="BD160" s="261"/>
      <c r="BE160" s="234"/>
      <c r="BF160" s="260"/>
      <c r="BG160" s="234"/>
      <c r="BH160" s="261"/>
      <c r="BI160" s="234"/>
      <c r="BJ160" s="252"/>
      <c r="BK160" s="252"/>
      <c r="BL160" s="252"/>
      <c r="BM160" s="262"/>
      <c r="BN160" s="263"/>
      <c r="BO160" s="272"/>
      <c r="BP160" s="234"/>
      <c r="BQ160" s="234"/>
      <c r="BR160" s="234"/>
      <c r="BS160" s="234"/>
      <c r="BT160" s="234"/>
      <c r="BU160" s="234"/>
      <c r="BV160" s="234"/>
      <c r="BW160" s="234"/>
      <c r="BX160" s="234"/>
      <c r="BY160" s="234"/>
      <c r="BZ160" s="234"/>
      <c r="CA160" s="234"/>
      <c r="CB160" s="234"/>
    </row>
    <row r="161" spans="1:80" ht="17.25" x14ac:dyDescent="0.25">
      <c r="A161" s="265"/>
      <c r="B161" s="252"/>
      <c r="C161" s="266"/>
      <c r="D161" s="266"/>
      <c r="E161" s="266"/>
      <c r="F161" s="266"/>
      <c r="G161" s="270"/>
      <c r="H161" s="254"/>
      <c r="I161" s="254"/>
      <c r="J161" s="254"/>
      <c r="K161" s="304"/>
      <c r="L161" s="252"/>
      <c r="M161" s="252"/>
      <c r="N161" s="252"/>
      <c r="O161" s="252"/>
      <c r="P161" s="252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256"/>
      <c r="AD161" s="302"/>
      <c r="AE161" s="256"/>
      <c r="AF161" s="256"/>
      <c r="AG161" s="256"/>
      <c r="AH161" s="256"/>
      <c r="AI161" s="256"/>
      <c r="AJ161" s="256"/>
      <c r="AK161" s="256"/>
      <c r="AL161" s="256"/>
      <c r="AM161" s="256"/>
      <c r="AN161" s="256"/>
      <c r="AO161" s="256"/>
      <c r="AP161" s="256"/>
      <c r="AQ161" s="256"/>
      <c r="AR161" s="256"/>
      <c r="AS161" s="270"/>
      <c r="AT161" s="268"/>
      <c r="AU161" s="266"/>
      <c r="AV161" s="252"/>
      <c r="AW161" s="252"/>
      <c r="AX161" s="252"/>
      <c r="AY161" s="252"/>
      <c r="AZ161" s="266"/>
      <c r="BA161" s="271"/>
      <c r="BB161" s="271"/>
      <c r="BC161" s="266"/>
      <c r="BD161" s="261"/>
      <c r="BE161" s="234"/>
      <c r="BF161" s="260"/>
      <c r="BG161" s="234"/>
      <c r="BH161" s="261"/>
      <c r="BI161" s="234"/>
      <c r="BJ161" s="252"/>
      <c r="BK161" s="252"/>
      <c r="BL161" s="252"/>
      <c r="BM161" s="262"/>
      <c r="BN161" s="263"/>
      <c r="BO161" s="272"/>
      <c r="BP161" s="234"/>
      <c r="BQ161" s="234"/>
      <c r="BR161" s="234"/>
      <c r="BS161" s="234"/>
      <c r="BT161" s="234"/>
      <c r="BU161" s="234"/>
      <c r="BV161" s="234"/>
      <c r="BW161" s="234"/>
      <c r="BX161" s="234"/>
      <c r="BY161" s="234"/>
      <c r="BZ161" s="234"/>
      <c r="CA161" s="234"/>
      <c r="CB161" s="234"/>
    </row>
    <row r="162" spans="1:80" ht="17.25" x14ac:dyDescent="0.25">
      <c r="A162" s="265"/>
      <c r="B162" s="252"/>
      <c r="C162" s="266"/>
      <c r="D162" s="266"/>
      <c r="E162" s="266"/>
      <c r="F162" s="266"/>
      <c r="G162" s="270"/>
      <c r="H162" s="254"/>
      <c r="I162" s="254"/>
      <c r="J162" s="254"/>
      <c r="K162" s="304"/>
      <c r="L162" s="252"/>
      <c r="M162" s="252"/>
      <c r="N162" s="252"/>
      <c r="O162" s="252"/>
      <c r="P162" s="252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256"/>
      <c r="AD162" s="302"/>
      <c r="AE162" s="256"/>
      <c r="AF162" s="256"/>
      <c r="AG162" s="256"/>
      <c r="AH162" s="256"/>
      <c r="AI162" s="256"/>
      <c r="AJ162" s="256"/>
      <c r="AK162" s="256"/>
      <c r="AL162" s="256"/>
      <c r="AM162" s="256"/>
      <c r="AN162" s="256"/>
      <c r="AO162" s="256"/>
      <c r="AP162" s="256"/>
      <c r="AQ162" s="256"/>
      <c r="AR162" s="256"/>
      <c r="AS162" s="270"/>
      <c r="AT162" s="268"/>
      <c r="AU162" s="266"/>
      <c r="AV162" s="252"/>
      <c r="AW162" s="252"/>
      <c r="AX162" s="252"/>
      <c r="AY162" s="252"/>
      <c r="AZ162" s="266"/>
      <c r="BA162" s="271"/>
      <c r="BB162" s="271"/>
      <c r="BC162" s="266"/>
      <c r="BD162" s="261"/>
      <c r="BE162" s="234"/>
      <c r="BF162" s="260"/>
      <c r="BG162" s="234"/>
      <c r="BH162" s="261"/>
      <c r="BI162" s="234"/>
      <c r="BJ162" s="252"/>
      <c r="BK162" s="252"/>
      <c r="BL162" s="252"/>
      <c r="BM162" s="262"/>
      <c r="BN162" s="263"/>
      <c r="BO162" s="272"/>
      <c r="BP162" s="234"/>
      <c r="BQ162" s="234"/>
      <c r="BR162" s="234"/>
      <c r="BS162" s="234"/>
      <c r="BT162" s="234"/>
      <c r="BU162" s="234"/>
      <c r="BV162" s="234"/>
      <c r="BW162" s="234"/>
      <c r="BX162" s="234"/>
      <c r="BY162" s="234"/>
      <c r="BZ162" s="234"/>
      <c r="CA162" s="234"/>
      <c r="CB162" s="234"/>
    </row>
    <row r="163" spans="1:80" ht="17.25" x14ac:dyDescent="0.25">
      <c r="A163" s="265"/>
      <c r="B163" s="252"/>
      <c r="C163" s="266"/>
      <c r="D163" s="266"/>
      <c r="E163" s="266"/>
      <c r="F163" s="266"/>
      <c r="G163" s="270"/>
      <c r="H163" s="254"/>
      <c r="I163" s="254"/>
      <c r="J163" s="254"/>
      <c r="K163" s="304"/>
      <c r="L163" s="252"/>
      <c r="M163" s="252"/>
      <c r="N163" s="252"/>
      <c r="O163" s="252"/>
      <c r="P163" s="252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302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6"/>
      <c r="AP163" s="256"/>
      <c r="AQ163" s="256"/>
      <c r="AR163" s="256"/>
      <c r="AS163" s="270"/>
      <c r="AT163" s="268"/>
      <c r="AU163" s="266"/>
      <c r="AV163" s="252"/>
      <c r="AW163" s="252"/>
      <c r="AX163" s="252"/>
      <c r="AY163" s="252"/>
      <c r="AZ163" s="266"/>
      <c r="BA163" s="271"/>
      <c r="BB163" s="271"/>
      <c r="BC163" s="266"/>
      <c r="BD163" s="261"/>
      <c r="BE163" s="234"/>
      <c r="BF163" s="260"/>
      <c r="BG163" s="234"/>
      <c r="BH163" s="261"/>
      <c r="BI163" s="234"/>
      <c r="BJ163" s="252"/>
      <c r="BK163" s="252"/>
      <c r="BL163" s="252"/>
      <c r="BM163" s="262"/>
      <c r="BN163" s="263"/>
      <c r="BO163" s="272"/>
      <c r="BP163" s="234"/>
      <c r="BQ163" s="234"/>
      <c r="BR163" s="234"/>
      <c r="BS163" s="234"/>
      <c r="BT163" s="234"/>
      <c r="BU163" s="234"/>
      <c r="BV163" s="234"/>
      <c r="BW163" s="234"/>
      <c r="BX163" s="234"/>
      <c r="BY163" s="234"/>
      <c r="BZ163" s="234"/>
      <c r="CA163" s="234"/>
      <c r="CB163" s="234"/>
    </row>
    <row r="164" spans="1:80" ht="17.25" x14ac:dyDescent="0.25">
      <c r="A164" s="266"/>
      <c r="B164" s="305"/>
      <c r="C164" s="266"/>
      <c r="D164" s="266"/>
      <c r="E164" s="266"/>
      <c r="F164" s="266"/>
      <c r="G164" s="267"/>
      <c r="H164" s="254"/>
      <c r="I164" s="254"/>
      <c r="J164" s="254"/>
      <c r="K164" s="268"/>
      <c r="L164" s="252"/>
      <c r="M164" s="252"/>
      <c r="N164" s="252"/>
      <c r="O164" s="252"/>
      <c r="P164" s="252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302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6"/>
      <c r="AP164" s="256"/>
      <c r="AQ164" s="256"/>
      <c r="AR164" s="256"/>
      <c r="AS164" s="270"/>
      <c r="AT164" s="268"/>
      <c r="AU164" s="266"/>
      <c r="AV164" s="252"/>
      <c r="AW164" s="252"/>
      <c r="AX164" s="252"/>
      <c r="AY164" s="252"/>
      <c r="AZ164" s="266"/>
      <c r="BA164" s="271"/>
      <c r="BB164" s="271"/>
      <c r="BC164" s="268"/>
      <c r="BD164" s="261"/>
      <c r="BE164" s="234"/>
      <c r="BF164" s="260"/>
      <c r="BG164" s="234"/>
      <c r="BH164" s="261"/>
      <c r="BI164" s="234"/>
      <c r="BJ164" s="252"/>
      <c r="BK164" s="252"/>
      <c r="BL164" s="252"/>
      <c r="BM164" s="262"/>
      <c r="BN164" s="263"/>
      <c r="BO164" s="272"/>
      <c r="BP164" s="234"/>
      <c r="BQ164" s="234"/>
      <c r="BR164" s="234"/>
      <c r="BS164" s="234"/>
      <c r="BT164" s="234"/>
      <c r="BU164" s="234"/>
      <c r="BV164" s="234"/>
      <c r="BW164" s="234"/>
      <c r="BX164" s="234"/>
      <c r="BY164" s="234"/>
      <c r="BZ164" s="234"/>
      <c r="CA164" s="234"/>
      <c r="CB164" s="234"/>
    </row>
    <row r="165" spans="1:80" ht="17.25" x14ac:dyDescent="0.25">
      <c r="A165" s="265"/>
      <c r="B165" s="305"/>
      <c r="C165" s="266"/>
      <c r="D165" s="266"/>
      <c r="E165" s="266"/>
      <c r="F165" s="266"/>
      <c r="G165" s="267"/>
      <c r="H165" s="254"/>
      <c r="I165" s="254"/>
      <c r="J165" s="254"/>
      <c r="K165" s="268"/>
      <c r="L165" s="252"/>
      <c r="M165" s="252"/>
      <c r="N165" s="252"/>
      <c r="O165" s="252"/>
      <c r="P165" s="252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302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6"/>
      <c r="AP165" s="256"/>
      <c r="AQ165" s="256"/>
      <c r="AR165" s="256"/>
      <c r="AS165" s="270"/>
      <c r="AT165" s="268"/>
      <c r="AU165" s="266"/>
      <c r="AV165" s="252"/>
      <c r="AW165" s="252"/>
      <c r="AX165" s="252"/>
      <c r="AY165" s="252"/>
      <c r="AZ165" s="266"/>
      <c r="BA165" s="271"/>
      <c r="BB165" s="271"/>
      <c r="BC165" s="268"/>
      <c r="BD165" s="261"/>
      <c r="BE165" s="234"/>
      <c r="BF165" s="260"/>
      <c r="BG165" s="234"/>
      <c r="BH165" s="261"/>
      <c r="BI165" s="234"/>
      <c r="BJ165" s="252"/>
      <c r="BK165" s="252"/>
      <c r="BL165" s="252"/>
      <c r="BM165" s="262"/>
      <c r="BN165" s="263"/>
      <c r="BO165" s="272"/>
      <c r="BP165" s="234"/>
      <c r="BQ165" s="234"/>
      <c r="BR165" s="234"/>
      <c r="BS165" s="234"/>
      <c r="BT165" s="234"/>
      <c r="BU165" s="234"/>
      <c r="BV165" s="234"/>
      <c r="BW165" s="234"/>
      <c r="BX165" s="234"/>
      <c r="BY165" s="234"/>
      <c r="BZ165" s="234"/>
      <c r="CA165" s="234"/>
      <c r="CB165" s="234"/>
    </row>
    <row r="166" spans="1:80" ht="17.25" x14ac:dyDescent="0.25">
      <c r="A166" s="265"/>
      <c r="B166" s="305"/>
      <c r="C166" s="266"/>
      <c r="D166" s="266"/>
      <c r="E166" s="266"/>
      <c r="F166" s="266"/>
      <c r="G166" s="270"/>
      <c r="H166" s="254"/>
      <c r="I166" s="254"/>
      <c r="J166" s="254"/>
      <c r="K166" s="304"/>
      <c r="L166" s="252"/>
      <c r="M166" s="252"/>
      <c r="N166" s="252"/>
      <c r="O166" s="252"/>
      <c r="P166" s="252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302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6"/>
      <c r="AP166" s="256"/>
      <c r="AQ166" s="256"/>
      <c r="AR166" s="256"/>
      <c r="AS166" s="270"/>
      <c r="AT166" s="268"/>
      <c r="AU166" s="266"/>
      <c r="AV166" s="252"/>
      <c r="AW166" s="252"/>
      <c r="AX166" s="252"/>
      <c r="AY166" s="252"/>
      <c r="AZ166" s="266"/>
      <c r="BA166" s="271"/>
      <c r="BB166" s="271"/>
      <c r="BC166" s="268"/>
      <c r="BD166" s="261"/>
      <c r="BE166" s="234"/>
      <c r="BF166" s="260"/>
      <c r="BG166" s="234"/>
      <c r="BH166" s="261"/>
      <c r="BI166" s="234"/>
      <c r="BJ166" s="252"/>
      <c r="BK166" s="252"/>
      <c r="BL166" s="252"/>
      <c r="BM166" s="262"/>
      <c r="BN166" s="263"/>
      <c r="BO166" s="272"/>
      <c r="BP166" s="234"/>
      <c r="BQ166" s="234"/>
      <c r="BR166" s="234"/>
      <c r="BS166" s="234"/>
      <c r="BT166" s="234"/>
      <c r="BU166" s="234"/>
      <c r="BV166" s="234"/>
      <c r="BW166" s="234"/>
      <c r="BX166" s="234"/>
      <c r="BY166" s="234"/>
      <c r="BZ166" s="234"/>
      <c r="CA166" s="234"/>
      <c r="CB166" s="234"/>
    </row>
    <row r="167" spans="1:80" ht="17.25" x14ac:dyDescent="0.25">
      <c r="A167" s="265"/>
      <c r="B167" s="305"/>
      <c r="C167" s="266"/>
      <c r="D167" s="266"/>
      <c r="E167" s="266"/>
      <c r="F167" s="266"/>
      <c r="G167" s="270"/>
      <c r="H167" s="254"/>
      <c r="I167" s="254"/>
      <c r="J167" s="254"/>
      <c r="K167" s="304"/>
      <c r="L167" s="252"/>
      <c r="M167" s="252"/>
      <c r="N167" s="252"/>
      <c r="O167" s="252"/>
      <c r="P167" s="252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302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6"/>
      <c r="AP167" s="256"/>
      <c r="AQ167" s="256"/>
      <c r="AR167" s="256"/>
      <c r="AS167" s="270"/>
      <c r="AT167" s="268"/>
      <c r="AU167" s="266"/>
      <c r="AV167" s="252"/>
      <c r="AW167" s="252"/>
      <c r="AX167" s="252"/>
      <c r="AY167" s="252"/>
      <c r="AZ167" s="266"/>
      <c r="BA167" s="271"/>
      <c r="BB167" s="271"/>
      <c r="BC167" s="268"/>
      <c r="BD167" s="261"/>
      <c r="BE167" s="234"/>
      <c r="BF167" s="260"/>
      <c r="BG167" s="234"/>
      <c r="BH167" s="261"/>
      <c r="BI167" s="234"/>
      <c r="BJ167" s="252"/>
      <c r="BK167" s="252"/>
      <c r="BL167" s="252"/>
      <c r="BM167" s="262"/>
      <c r="BN167" s="263"/>
      <c r="BO167" s="272"/>
      <c r="BP167" s="234"/>
      <c r="BQ167" s="234"/>
      <c r="BR167" s="234"/>
      <c r="BS167" s="234"/>
      <c r="BT167" s="234"/>
      <c r="BU167" s="234"/>
      <c r="BV167" s="234"/>
      <c r="BW167" s="234"/>
      <c r="BX167" s="234"/>
      <c r="BY167" s="234"/>
      <c r="BZ167" s="234"/>
      <c r="CA167" s="234"/>
      <c r="CB167" s="234"/>
    </row>
    <row r="168" spans="1:80" ht="17.25" x14ac:dyDescent="0.25">
      <c r="A168" s="265"/>
      <c r="B168" s="305"/>
      <c r="C168" s="266"/>
      <c r="D168" s="266"/>
      <c r="E168" s="266"/>
      <c r="F168" s="266"/>
      <c r="G168" s="270"/>
      <c r="H168" s="254"/>
      <c r="I168" s="254"/>
      <c r="J168" s="254"/>
      <c r="K168" s="304"/>
      <c r="L168" s="252"/>
      <c r="M168" s="252"/>
      <c r="N168" s="252"/>
      <c r="O168" s="252"/>
      <c r="P168" s="252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302"/>
      <c r="AE168" s="256"/>
      <c r="AF168" s="256"/>
      <c r="AG168" s="256"/>
      <c r="AH168" s="256"/>
      <c r="AI168" s="256"/>
      <c r="AJ168" s="256"/>
      <c r="AK168" s="256"/>
      <c r="AL168" s="256"/>
      <c r="AM168" s="256"/>
      <c r="AN168" s="256"/>
      <c r="AO168" s="256"/>
      <c r="AP168" s="256"/>
      <c r="AQ168" s="256"/>
      <c r="AR168" s="256"/>
      <c r="AS168" s="270"/>
      <c r="AT168" s="268"/>
      <c r="AU168" s="266"/>
      <c r="AV168" s="252"/>
      <c r="AW168" s="252"/>
      <c r="AX168" s="252"/>
      <c r="AY168" s="252"/>
      <c r="AZ168" s="266"/>
      <c r="BA168" s="271"/>
      <c r="BB168" s="271"/>
      <c r="BC168" s="268"/>
      <c r="BD168" s="261"/>
      <c r="BE168" s="234"/>
      <c r="BF168" s="260"/>
      <c r="BG168" s="234"/>
      <c r="BH168" s="261"/>
      <c r="BI168" s="234"/>
      <c r="BJ168" s="252"/>
      <c r="BK168" s="252"/>
      <c r="BL168" s="252"/>
      <c r="BM168" s="262"/>
      <c r="BN168" s="263"/>
      <c r="BO168" s="272"/>
      <c r="BP168" s="234"/>
      <c r="BQ168" s="234"/>
      <c r="BR168" s="234"/>
      <c r="BS168" s="234"/>
      <c r="BT168" s="234"/>
      <c r="BU168" s="234"/>
      <c r="BV168" s="234"/>
      <c r="BW168" s="234"/>
      <c r="BX168" s="234"/>
      <c r="BY168" s="234"/>
      <c r="BZ168" s="234"/>
      <c r="CA168" s="234"/>
      <c r="CB168" s="234"/>
    </row>
    <row r="169" spans="1:80" ht="17.25" x14ac:dyDescent="0.25">
      <c r="A169" s="265"/>
      <c r="B169" s="252"/>
      <c r="C169" s="266"/>
      <c r="D169" s="266"/>
      <c r="E169" s="266"/>
      <c r="F169" s="266"/>
      <c r="G169" s="270"/>
      <c r="H169" s="254"/>
      <c r="I169" s="254"/>
      <c r="J169" s="254"/>
      <c r="K169" s="266"/>
      <c r="L169" s="252"/>
      <c r="M169" s="252"/>
      <c r="N169" s="252"/>
      <c r="O169" s="252"/>
      <c r="P169" s="252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302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6"/>
      <c r="AP169" s="256"/>
      <c r="AQ169" s="256"/>
      <c r="AR169" s="256"/>
      <c r="AS169" s="270"/>
      <c r="AT169" s="268"/>
      <c r="AU169" s="266"/>
      <c r="AV169" s="252"/>
      <c r="AW169" s="252"/>
      <c r="AX169" s="252"/>
      <c r="AY169" s="252"/>
      <c r="AZ169" s="266"/>
      <c r="BA169" s="271"/>
      <c r="BB169" s="271"/>
      <c r="BC169" s="266"/>
      <c r="BD169" s="261"/>
      <c r="BE169" s="234"/>
      <c r="BF169" s="260"/>
      <c r="BG169" s="234"/>
      <c r="BH169" s="261"/>
      <c r="BI169" s="234"/>
      <c r="BJ169" s="252"/>
      <c r="BK169" s="252"/>
      <c r="BL169" s="252"/>
      <c r="BM169" s="262"/>
      <c r="BN169" s="263"/>
      <c r="BO169" s="272"/>
      <c r="BP169" s="234"/>
      <c r="BQ169" s="234"/>
      <c r="BR169" s="234"/>
      <c r="BS169" s="234"/>
      <c r="BT169" s="234"/>
      <c r="BU169" s="234"/>
      <c r="BV169" s="234"/>
      <c r="BW169" s="234"/>
      <c r="BX169" s="234"/>
      <c r="BY169" s="234"/>
      <c r="BZ169" s="234"/>
      <c r="CA169" s="234"/>
      <c r="CB169" s="234"/>
    </row>
    <row r="170" spans="1:80" ht="17.25" x14ac:dyDescent="0.25">
      <c r="A170" s="265"/>
      <c r="B170" s="252"/>
      <c r="C170" s="266"/>
      <c r="D170" s="266"/>
      <c r="E170" s="266"/>
      <c r="F170" s="266"/>
      <c r="G170" s="270"/>
      <c r="H170" s="254"/>
      <c r="I170" s="254"/>
      <c r="J170" s="254"/>
      <c r="K170" s="266"/>
      <c r="L170" s="252"/>
      <c r="M170" s="252"/>
      <c r="N170" s="252"/>
      <c r="O170" s="252"/>
      <c r="P170" s="252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302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6"/>
      <c r="AP170" s="256"/>
      <c r="AQ170" s="256"/>
      <c r="AR170" s="256"/>
      <c r="AS170" s="270"/>
      <c r="AT170" s="268"/>
      <c r="AU170" s="266"/>
      <c r="AV170" s="252"/>
      <c r="AW170" s="252"/>
      <c r="AX170" s="252"/>
      <c r="AY170" s="252"/>
      <c r="AZ170" s="266"/>
      <c r="BA170" s="271"/>
      <c r="BB170" s="271"/>
      <c r="BC170" s="266"/>
      <c r="BD170" s="261"/>
      <c r="BE170" s="234"/>
      <c r="BF170" s="260"/>
      <c r="BG170" s="234"/>
      <c r="BH170" s="261"/>
      <c r="BI170" s="234"/>
      <c r="BJ170" s="252"/>
      <c r="BK170" s="252"/>
      <c r="BL170" s="252"/>
      <c r="BM170" s="262"/>
      <c r="BN170" s="263"/>
      <c r="BO170" s="272"/>
      <c r="BP170" s="234"/>
      <c r="BQ170" s="234"/>
      <c r="BR170" s="234"/>
      <c r="BS170" s="234"/>
      <c r="BT170" s="234"/>
      <c r="BU170" s="234"/>
      <c r="BV170" s="234"/>
      <c r="BW170" s="234"/>
      <c r="BX170" s="234"/>
      <c r="BY170" s="234"/>
      <c r="BZ170" s="234"/>
      <c r="CA170" s="234"/>
      <c r="CB170" s="234"/>
    </row>
    <row r="171" spans="1:80" ht="17.25" x14ac:dyDescent="0.25">
      <c r="A171" s="265"/>
      <c r="B171" s="305"/>
      <c r="C171" s="266"/>
      <c r="D171" s="266"/>
      <c r="E171" s="266"/>
      <c r="F171" s="266"/>
      <c r="G171" s="270"/>
      <c r="H171" s="254"/>
      <c r="I171" s="254"/>
      <c r="J171" s="254"/>
      <c r="K171" s="304"/>
      <c r="L171" s="252"/>
      <c r="M171" s="252"/>
      <c r="N171" s="252"/>
      <c r="O171" s="252"/>
      <c r="P171" s="252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256"/>
      <c r="AD171" s="302"/>
      <c r="AE171" s="256"/>
      <c r="AF171" s="256"/>
      <c r="AG171" s="256"/>
      <c r="AH171" s="256"/>
      <c r="AI171" s="256"/>
      <c r="AJ171" s="256"/>
      <c r="AK171" s="256"/>
      <c r="AL171" s="256"/>
      <c r="AM171" s="256"/>
      <c r="AN171" s="256"/>
      <c r="AO171" s="256"/>
      <c r="AP171" s="256"/>
      <c r="AQ171" s="256"/>
      <c r="AR171" s="256"/>
      <c r="AS171" s="270"/>
      <c r="AT171" s="268"/>
      <c r="AU171" s="266"/>
      <c r="AV171" s="252"/>
      <c r="AW171" s="252"/>
      <c r="AX171" s="252"/>
      <c r="AY171" s="252"/>
      <c r="AZ171" s="266"/>
      <c r="BA171" s="271"/>
      <c r="BB171" s="271"/>
      <c r="BC171" s="268"/>
      <c r="BD171" s="261"/>
      <c r="BE171" s="234"/>
      <c r="BF171" s="260"/>
      <c r="BG171" s="234"/>
      <c r="BH171" s="261"/>
      <c r="BI171" s="234"/>
      <c r="BJ171" s="252"/>
      <c r="BK171" s="252"/>
      <c r="BL171" s="252"/>
      <c r="BM171" s="262"/>
      <c r="BN171" s="263"/>
      <c r="BO171" s="272"/>
      <c r="BP171" s="234"/>
      <c r="BQ171" s="234"/>
      <c r="BR171" s="234"/>
      <c r="BS171" s="234"/>
      <c r="BT171" s="234"/>
      <c r="BU171" s="234"/>
      <c r="BV171" s="234"/>
      <c r="BW171" s="234"/>
      <c r="BX171" s="234"/>
      <c r="BY171" s="234"/>
      <c r="BZ171" s="234"/>
      <c r="CA171" s="234"/>
      <c r="CB171" s="234"/>
    </row>
    <row r="172" spans="1:80" ht="17.25" x14ac:dyDescent="0.25">
      <c r="A172" s="265"/>
      <c r="B172" s="305"/>
      <c r="C172" s="266"/>
      <c r="D172" s="266"/>
      <c r="E172" s="266"/>
      <c r="F172" s="266"/>
      <c r="G172" s="270"/>
      <c r="H172" s="254"/>
      <c r="I172" s="254"/>
      <c r="J172" s="254"/>
      <c r="K172" s="304"/>
      <c r="L172" s="252"/>
      <c r="M172" s="252"/>
      <c r="N172" s="252"/>
      <c r="O172" s="252"/>
      <c r="P172" s="252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302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6"/>
      <c r="AP172" s="256"/>
      <c r="AQ172" s="256"/>
      <c r="AR172" s="256"/>
      <c r="AS172" s="270"/>
      <c r="AT172" s="268"/>
      <c r="AU172" s="266"/>
      <c r="AV172" s="252"/>
      <c r="AW172" s="252"/>
      <c r="AX172" s="252"/>
      <c r="AY172" s="252"/>
      <c r="AZ172" s="266"/>
      <c r="BA172" s="271"/>
      <c r="BB172" s="271"/>
      <c r="BC172" s="268"/>
      <c r="BD172" s="261"/>
      <c r="BE172" s="234"/>
      <c r="BF172" s="260"/>
      <c r="BG172" s="234"/>
      <c r="BH172" s="261"/>
      <c r="BI172" s="234"/>
      <c r="BJ172" s="252"/>
      <c r="BK172" s="252"/>
      <c r="BL172" s="252"/>
      <c r="BM172" s="262"/>
      <c r="BN172" s="263"/>
      <c r="BO172" s="272"/>
      <c r="BP172" s="234"/>
      <c r="BQ172" s="234"/>
      <c r="BR172" s="234"/>
      <c r="BS172" s="234"/>
      <c r="BT172" s="234"/>
      <c r="BU172" s="234"/>
      <c r="BV172" s="234"/>
      <c r="BW172" s="234"/>
      <c r="BX172" s="234"/>
      <c r="BY172" s="234"/>
      <c r="BZ172" s="234"/>
      <c r="CA172" s="234"/>
      <c r="CB172" s="234"/>
    </row>
    <row r="173" spans="1:80" ht="17.25" x14ac:dyDescent="0.25">
      <c r="A173" s="265"/>
      <c r="B173" s="305"/>
      <c r="C173" s="266"/>
      <c r="D173" s="266"/>
      <c r="E173" s="266"/>
      <c r="F173" s="266"/>
      <c r="G173" s="270"/>
      <c r="H173" s="254"/>
      <c r="I173" s="254"/>
      <c r="J173" s="254"/>
      <c r="K173" s="304"/>
      <c r="L173" s="252"/>
      <c r="M173" s="252"/>
      <c r="N173" s="252"/>
      <c r="O173" s="252"/>
      <c r="P173" s="252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302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56"/>
      <c r="AP173" s="256"/>
      <c r="AQ173" s="256"/>
      <c r="AR173" s="256"/>
      <c r="AS173" s="270"/>
      <c r="AT173" s="268"/>
      <c r="AU173" s="266"/>
      <c r="AV173" s="252"/>
      <c r="AW173" s="252"/>
      <c r="AX173" s="252"/>
      <c r="AY173" s="252"/>
      <c r="AZ173" s="266"/>
      <c r="BA173" s="271"/>
      <c r="BB173" s="271"/>
      <c r="BC173" s="268"/>
      <c r="BD173" s="261"/>
      <c r="BE173" s="234"/>
      <c r="BF173" s="260"/>
      <c r="BG173" s="234"/>
      <c r="BH173" s="261"/>
      <c r="BI173" s="234"/>
      <c r="BJ173" s="252"/>
      <c r="BK173" s="252"/>
      <c r="BL173" s="252"/>
      <c r="BM173" s="262"/>
      <c r="BN173" s="263"/>
      <c r="BO173" s="272"/>
      <c r="BP173" s="234"/>
      <c r="BQ173" s="234"/>
      <c r="BR173" s="234"/>
      <c r="BS173" s="234"/>
      <c r="BT173" s="234"/>
      <c r="BU173" s="234"/>
      <c r="BV173" s="234"/>
      <c r="BW173" s="234"/>
      <c r="BX173" s="234"/>
      <c r="BY173" s="234"/>
      <c r="BZ173" s="234"/>
      <c r="CA173" s="234"/>
      <c r="CB173" s="234"/>
    </row>
    <row r="174" spans="1:80" ht="17.25" x14ac:dyDescent="0.25">
      <c r="A174" s="265"/>
      <c r="B174" s="252"/>
      <c r="C174" s="266"/>
      <c r="D174" s="266"/>
      <c r="E174" s="266"/>
      <c r="F174" s="266"/>
      <c r="G174" s="270"/>
      <c r="H174" s="254"/>
      <c r="I174" s="254"/>
      <c r="J174" s="254"/>
      <c r="K174" s="266"/>
      <c r="L174" s="252"/>
      <c r="M174" s="252"/>
      <c r="N174" s="252"/>
      <c r="O174" s="252"/>
      <c r="P174" s="252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302"/>
      <c r="AE174" s="256"/>
      <c r="AF174" s="256"/>
      <c r="AG174" s="256"/>
      <c r="AH174" s="256"/>
      <c r="AI174" s="256"/>
      <c r="AJ174" s="256"/>
      <c r="AK174" s="256"/>
      <c r="AL174" s="256"/>
      <c r="AM174" s="256"/>
      <c r="AN174" s="256"/>
      <c r="AO174" s="256"/>
      <c r="AP174" s="256"/>
      <c r="AQ174" s="256"/>
      <c r="AR174" s="256"/>
      <c r="AS174" s="270"/>
      <c r="AT174" s="268"/>
      <c r="AU174" s="266"/>
      <c r="AV174" s="252"/>
      <c r="AW174" s="252"/>
      <c r="AX174" s="252"/>
      <c r="AY174" s="252"/>
      <c r="AZ174" s="266"/>
      <c r="BA174" s="271"/>
      <c r="BB174" s="271"/>
      <c r="BC174" s="266"/>
      <c r="BD174" s="261"/>
      <c r="BE174" s="234"/>
      <c r="BF174" s="260"/>
      <c r="BG174" s="234"/>
      <c r="BH174" s="261"/>
      <c r="BI174" s="234"/>
      <c r="BJ174" s="252"/>
      <c r="BK174" s="252"/>
      <c r="BL174" s="252"/>
      <c r="BM174" s="262"/>
      <c r="BN174" s="263"/>
      <c r="BO174" s="272"/>
      <c r="BP174" s="234"/>
      <c r="BQ174" s="234"/>
      <c r="BR174" s="234"/>
      <c r="BS174" s="234"/>
      <c r="BT174" s="234"/>
      <c r="BU174" s="234"/>
      <c r="BV174" s="234"/>
      <c r="BW174" s="234"/>
      <c r="BX174" s="234"/>
      <c r="BY174" s="234"/>
      <c r="BZ174" s="234"/>
      <c r="CA174" s="234"/>
      <c r="CB174" s="234"/>
    </row>
    <row r="175" spans="1:80" ht="17.25" x14ac:dyDescent="0.25">
      <c r="A175" s="306"/>
      <c r="B175" s="252"/>
      <c r="C175" s="266"/>
      <c r="D175" s="307"/>
      <c r="E175" s="266"/>
      <c r="F175" s="266"/>
      <c r="G175" s="270"/>
      <c r="H175" s="254"/>
      <c r="I175" s="254"/>
      <c r="J175" s="254"/>
      <c r="K175" s="266"/>
      <c r="L175" s="252"/>
      <c r="M175" s="252"/>
      <c r="N175" s="252"/>
      <c r="O175" s="252"/>
      <c r="P175" s="252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302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56"/>
      <c r="AP175" s="256"/>
      <c r="AQ175" s="256"/>
      <c r="AR175" s="256"/>
      <c r="AS175" s="270"/>
      <c r="AT175" s="268"/>
      <c r="AU175" s="266"/>
      <c r="AV175" s="252"/>
      <c r="AW175" s="252"/>
      <c r="AX175" s="252"/>
      <c r="AY175" s="252"/>
      <c r="AZ175" s="266"/>
      <c r="BA175" s="271"/>
      <c r="BB175" s="271"/>
      <c r="BC175" s="266"/>
      <c r="BD175" s="261"/>
      <c r="BE175" s="234"/>
      <c r="BF175" s="260"/>
      <c r="BG175" s="234"/>
      <c r="BH175" s="261"/>
      <c r="BI175" s="234"/>
      <c r="BJ175" s="252"/>
      <c r="BK175" s="252"/>
      <c r="BL175" s="252"/>
      <c r="BM175" s="262"/>
      <c r="BN175" s="263"/>
      <c r="BO175" s="272"/>
      <c r="BP175" s="234"/>
      <c r="BQ175" s="234"/>
      <c r="BR175" s="234"/>
      <c r="BS175" s="234"/>
      <c r="BT175" s="234"/>
      <c r="BU175" s="234"/>
      <c r="BV175" s="234"/>
      <c r="BW175" s="234"/>
      <c r="BX175" s="234"/>
      <c r="BY175" s="234"/>
      <c r="BZ175" s="234"/>
      <c r="CA175" s="234"/>
      <c r="CB175" s="234"/>
    </row>
    <row r="176" spans="1:80" ht="17.25" x14ac:dyDescent="0.25">
      <c r="A176" s="286"/>
      <c r="B176" s="252"/>
      <c r="C176" s="266"/>
      <c r="D176" s="266"/>
      <c r="E176" s="266"/>
      <c r="F176" s="268"/>
      <c r="G176" s="270"/>
      <c r="H176" s="254"/>
      <c r="I176" s="254"/>
      <c r="J176" s="254"/>
      <c r="K176" s="304"/>
      <c r="L176" s="252"/>
      <c r="M176" s="252"/>
      <c r="N176" s="252"/>
      <c r="O176" s="252"/>
      <c r="P176" s="252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302"/>
      <c r="AE176" s="256"/>
      <c r="AF176" s="256"/>
      <c r="AG176" s="256"/>
      <c r="AH176" s="256"/>
      <c r="AI176" s="256"/>
      <c r="AJ176" s="256"/>
      <c r="AK176" s="256"/>
      <c r="AL176" s="256"/>
      <c r="AM176" s="256"/>
      <c r="AN176" s="256"/>
      <c r="AO176" s="256"/>
      <c r="AP176" s="256"/>
      <c r="AQ176" s="256"/>
      <c r="AR176" s="256"/>
      <c r="AS176" s="270"/>
      <c r="AT176" s="268"/>
      <c r="AU176" s="266"/>
      <c r="AV176" s="252"/>
      <c r="AW176" s="252"/>
      <c r="AX176" s="252"/>
      <c r="AY176" s="252"/>
      <c r="AZ176" s="266"/>
      <c r="BA176" s="271"/>
      <c r="BB176" s="271"/>
      <c r="BC176" s="268"/>
      <c r="BD176" s="261"/>
      <c r="BE176" s="234"/>
      <c r="BF176" s="260"/>
      <c r="BG176" s="234"/>
      <c r="BH176" s="261"/>
      <c r="BI176" s="234"/>
      <c r="BJ176" s="252"/>
      <c r="BK176" s="252"/>
      <c r="BL176" s="252"/>
      <c r="BM176" s="262"/>
      <c r="BN176" s="263"/>
      <c r="BO176" s="272"/>
      <c r="BP176" s="234"/>
      <c r="BQ176" s="234"/>
      <c r="BR176" s="234"/>
      <c r="BS176" s="234"/>
      <c r="BT176" s="234"/>
      <c r="BU176" s="234"/>
      <c r="BV176" s="234"/>
      <c r="BW176" s="234"/>
      <c r="BX176" s="234"/>
      <c r="BY176" s="234"/>
      <c r="BZ176" s="234"/>
      <c r="CA176" s="234"/>
      <c r="CB176" s="234"/>
    </row>
    <row r="177" spans="1:80" ht="17.25" x14ac:dyDescent="0.25">
      <c r="A177" s="308"/>
      <c r="B177" s="252"/>
      <c r="C177" s="266"/>
      <c r="D177" s="309"/>
      <c r="E177" s="266"/>
      <c r="F177" s="268"/>
      <c r="G177" s="270"/>
      <c r="H177" s="254"/>
      <c r="I177" s="254"/>
      <c r="J177" s="254"/>
      <c r="K177" s="304"/>
      <c r="L177" s="252"/>
      <c r="M177" s="252"/>
      <c r="N177" s="252"/>
      <c r="O177" s="252"/>
      <c r="P177" s="252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302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56"/>
      <c r="AP177" s="256"/>
      <c r="AQ177" s="256"/>
      <c r="AR177" s="256"/>
      <c r="AS177" s="270"/>
      <c r="AT177" s="268"/>
      <c r="AU177" s="266"/>
      <c r="AV177" s="252"/>
      <c r="AW177" s="252"/>
      <c r="AX177" s="252"/>
      <c r="AY177" s="252"/>
      <c r="AZ177" s="266"/>
      <c r="BA177" s="271"/>
      <c r="BB177" s="271"/>
      <c r="BC177" s="268"/>
      <c r="BD177" s="261"/>
      <c r="BE177" s="234"/>
      <c r="BF177" s="260"/>
      <c r="BG177" s="234"/>
      <c r="BH177" s="261"/>
      <c r="BI177" s="234"/>
      <c r="BJ177" s="252"/>
      <c r="BK177" s="252"/>
      <c r="BL177" s="252"/>
      <c r="BM177" s="262"/>
      <c r="BN177" s="263"/>
      <c r="BO177" s="272"/>
      <c r="BP177" s="234"/>
      <c r="BQ177" s="234"/>
      <c r="BR177" s="234"/>
      <c r="BS177" s="234"/>
      <c r="BT177" s="234"/>
      <c r="BU177" s="234"/>
      <c r="BV177" s="234"/>
      <c r="BW177" s="234"/>
      <c r="BX177" s="234"/>
      <c r="BY177" s="234"/>
      <c r="BZ177" s="234"/>
      <c r="CA177" s="234"/>
      <c r="CB177" s="234"/>
    </row>
    <row r="178" spans="1:80" ht="17.25" x14ac:dyDescent="0.25">
      <c r="A178" s="265"/>
      <c r="B178" s="252"/>
      <c r="C178" s="266"/>
      <c r="D178" s="266"/>
      <c r="E178" s="266"/>
      <c r="F178" s="268"/>
      <c r="G178" s="270"/>
      <c r="H178" s="254"/>
      <c r="I178" s="254"/>
      <c r="J178" s="254"/>
      <c r="K178" s="304"/>
      <c r="L178" s="252"/>
      <c r="M178" s="252"/>
      <c r="N178" s="252"/>
      <c r="O178" s="252"/>
      <c r="P178" s="252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302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56"/>
      <c r="AP178" s="256"/>
      <c r="AQ178" s="256"/>
      <c r="AR178" s="256"/>
      <c r="AS178" s="270"/>
      <c r="AT178" s="268"/>
      <c r="AU178" s="266"/>
      <c r="AV178" s="252"/>
      <c r="AW178" s="252"/>
      <c r="AX178" s="252"/>
      <c r="AY178" s="252"/>
      <c r="AZ178" s="266"/>
      <c r="BA178" s="271"/>
      <c r="BB178" s="271"/>
      <c r="BC178" s="268"/>
      <c r="BD178" s="261"/>
      <c r="BE178" s="234"/>
      <c r="BF178" s="260"/>
      <c r="BG178" s="234"/>
      <c r="BH178" s="261"/>
      <c r="BI178" s="234"/>
      <c r="BJ178" s="252"/>
      <c r="BK178" s="252"/>
      <c r="BL178" s="252"/>
      <c r="BM178" s="262"/>
      <c r="BN178" s="263"/>
      <c r="BO178" s="272"/>
      <c r="BP178" s="234"/>
      <c r="BQ178" s="234"/>
      <c r="BR178" s="234"/>
      <c r="BS178" s="234"/>
      <c r="BT178" s="234"/>
      <c r="BU178" s="234"/>
      <c r="BV178" s="234"/>
      <c r="BW178" s="234"/>
      <c r="BX178" s="234"/>
      <c r="BY178" s="234"/>
      <c r="BZ178" s="234"/>
      <c r="CA178" s="234"/>
      <c r="CB178" s="234"/>
    </row>
    <row r="179" spans="1:80" ht="17.25" x14ac:dyDescent="0.25">
      <c r="A179" s="265"/>
      <c r="B179" s="252"/>
      <c r="C179" s="266"/>
      <c r="D179" s="266"/>
      <c r="E179" s="266"/>
      <c r="F179" s="268"/>
      <c r="G179" s="270"/>
      <c r="H179" s="254"/>
      <c r="I179" s="254"/>
      <c r="J179" s="254"/>
      <c r="K179" s="304"/>
      <c r="L179" s="252"/>
      <c r="M179" s="252"/>
      <c r="N179" s="252"/>
      <c r="O179" s="252"/>
      <c r="P179" s="252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302"/>
      <c r="AE179" s="256"/>
      <c r="AF179" s="256"/>
      <c r="AG179" s="256"/>
      <c r="AH179" s="256"/>
      <c r="AI179" s="256"/>
      <c r="AJ179" s="256"/>
      <c r="AK179" s="256"/>
      <c r="AL179" s="256"/>
      <c r="AM179" s="256"/>
      <c r="AN179" s="256"/>
      <c r="AO179" s="256"/>
      <c r="AP179" s="256"/>
      <c r="AQ179" s="256"/>
      <c r="AR179" s="256"/>
      <c r="AS179" s="270"/>
      <c r="AT179" s="268"/>
      <c r="AU179" s="266"/>
      <c r="AV179" s="252"/>
      <c r="AW179" s="252"/>
      <c r="AX179" s="252"/>
      <c r="AY179" s="252"/>
      <c r="AZ179" s="266"/>
      <c r="BA179" s="271"/>
      <c r="BB179" s="271"/>
      <c r="BC179" s="268"/>
      <c r="BD179" s="261"/>
      <c r="BE179" s="234"/>
      <c r="BF179" s="260"/>
      <c r="BG179" s="234"/>
      <c r="BH179" s="261"/>
      <c r="BI179" s="234"/>
      <c r="BJ179" s="252"/>
      <c r="BK179" s="252"/>
      <c r="BL179" s="252"/>
      <c r="BM179" s="262"/>
      <c r="BN179" s="263"/>
      <c r="BO179" s="272"/>
      <c r="BP179" s="234"/>
      <c r="BQ179" s="234"/>
      <c r="BR179" s="234"/>
      <c r="BS179" s="234"/>
      <c r="BT179" s="234"/>
      <c r="BU179" s="234"/>
      <c r="BV179" s="234"/>
      <c r="BW179" s="234"/>
      <c r="BX179" s="234"/>
      <c r="BY179" s="234"/>
      <c r="BZ179" s="234"/>
      <c r="CA179" s="234"/>
      <c r="CB179" s="234"/>
    </row>
    <row r="180" spans="1:80" ht="17.25" x14ac:dyDescent="0.25">
      <c r="A180" s="265"/>
      <c r="B180" s="305"/>
      <c r="C180" s="266"/>
      <c r="D180" s="266"/>
      <c r="E180" s="266"/>
      <c r="F180" s="266"/>
      <c r="G180" s="267"/>
      <c r="H180" s="254"/>
      <c r="I180" s="254"/>
      <c r="J180" s="254"/>
      <c r="K180" s="268"/>
      <c r="L180" s="252"/>
      <c r="M180" s="252"/>
      <c r="N180" s="252"/>
      <c r="O180" s="252"/>
      <c r="P180" s="252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302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56"/>
      <c r="AP180" s="256"/>
      <c r="AQ180" s="256"/>
      <c r="AR180" s="256"/>
      <c r="AS180" s="270"/>
      <c r="AT180" s="268"/>
      <c r="AU180" s="266"/>
      <c r="AV180" s="252"/>
      <c r="AW180" s="252"/>
      <c r="AX180" s="252"/>
      <c r="AY180" s="252"/>
      <c r="AZ180" s="266"/>
      <c r="BA180" s="271"/>
      <c r="BB180" s="271"/>
      <c r="BC180" s="268"/>
      <c r="BD180" s="261"/>
      <c r="BE180" s="234"/>
      <c r="BF180" s="260"/>
      <c r="BG180" s="234"/>
      <c r="BH180" s="261"/>
      <c r="BI180" s="234"/>
      <c r="BJ180" s="252"/>
      <c r="BK180" s="252"/>
      <c r="BL180" s="252"/>
      <c r="BM180" s="262"/>
      <c r="BN180" s="263"/>
      <c r="BO180" s="272"/>
      <c r="BP180" s="234"/>
      <c r="BQ180" s="234"/>
      <c r="BR180" s="234"/>
      <c r="BS180" s="234"/>
      <c r="BT180" s="234"/>
      <c r="BU180" s="234"/>
      <c r="BV180" s="234"/>
      <c r="BW180" s="234"/>
      <c r="BX180" s="234"/>
      <c r="BY180" s="234"/>
      <c r="BZ180" s="234"/>
      <c r="CA180" s="234"/>
      <c r="CB180" s="234"/>
    </row>
    <row r="181" spans="1:80" ht="17.25" x14ac:dyDescent="0.25">
      <c r="A181" s="265"/>
      <c r="B181" s="305"/>
      <c r="C181" s="266"/>
      <c r="D181" s="266"/>
      <c r="E181" s="266"/>
      <c r="F181" s="268"/>
      <c r="G181" s="267"/>
      <c r="H181" s="254"/>
      <c r="I181" s="254"/>
      <c r="J181" s="254"/>
      <c r="K181" s="268"/>
      <c r="L181" s="252"/>
      <c r="M181" s="252"/>
      <c r="N181" s="252"/>
      <c r="O181" s="252"/>
      <c r="P181" s="252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302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56"/>
      <c r="AP181" s="256"/>
      <c r="AQ181" s="256"/>
      <c r="AR181" s="256"/>
      <c r="AS181" s="270"/>
      <c r="AT181" s="268"/>
      <c r="AU181" s="266"/>
      <c r="AV181" s="252"/>
      <c r="AW181" s="252"/>
      <c r="AX181" s="252"/>
      <c r="AY181" s="252"/>
      <c r="AZ181" s="266"/>
      <c r="BA181" s="271"/>
      <c r="BB181" s="271"/>
      <c r="BC181" s="268"/>
      <c r="BD181" s="261"/>
      <c r="BE181" s="234"/>
      <c r="BF181" s="260"/>
      <c r="BG181" s="234"/>
      <c r="BH181" s="261"/>
      <c r="BI181" s="234"/>
      <c r="BJ181" s="252"/>
      <c r="BK181" s="252"/>
      <c r="BL181" s="252"/>
      <c r="BM181" s="262"/>
      <c r="BN181" s="263"/>
      <c r="BO181" s="272"/>
      <c r="BP181" s="234"/>
      <c r="BQ181" s="234"/>
      <c r="BR181" s="234"/>
      <c r="BS181" s="234"/>
      <c r="BT181" s="234"/>
      <c r="BU181" s="234"/>
      <c r="BV181" s="234"/>
      <c r="BW181" s="234"/>
      <c r="BX181" s="234"/>
      <c r="BY181" s="234"/>
      <c r="BZ181" s="234"/>
      <c r="CA181" s="234"/>
      <c r="CB181" s="234"/>
    </row>
    <row r="182" spans="1:80" ht="17.25" x14ac:dyDescent="0.25">
      <c r="A182" s="265"/>
      <c r="B182" s="305"/>
      <c r="C182" s="266"/>
      <c r="D182" s="266"/>
      <c r="E182" s="266"/>
      <c r="F182" s="268"/>
      <c r="G182" s="267"/>
      <c r="H182" s="254"/>
      <c r="I182" s="254"/>
      <c r="J182" s="254"/>
      <c r="K182" s="268"/>
      <c r="L182" s="252"/>
      <c r="M182" s="252"/>
      <c r="N182" s="252"/>
      <c r="O182" s="252"/>
      <c r="P182" s="252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302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56"/>
      <c r="AP182" s="256"/>
      <c r="AQ182" s="256"/>
      <c r="AR182" s="256"/>
      <c r="AS182" s="270"/>
      <c r="AT182" s="268"/>
      <c r="AU182" s="266"/>
      <c r="AV182" s="252"/>
      <c r="AW182" s="252"/>
      <c r="AX182" s="252"/>
      <c r="AY182" s="252"/>
      <c r="AZ182" s="266"/>
      <c r="BA182" s="271"/>
      <c r="BB182" s="271"/>
      <c r="BC182" s="268"/>
      <c r="BD182" s="261"/>
      <c r="BE182" s="234"/>
      <c r="BF182" s="260"/>
      <c r="BG182" s="234"/>
      <c r="BH182" s="261"/>
      <c r="BI182" s="234"/>
      <c r="BJ182" s="252"/>
      <c r="BK182" s="252"/>
      <c r="BL182" s="252"/>
      <c r="BM182" s="262"/>
      <c r="BN182" s="263"/>
      <c r="BO182" s="272"/>
      <c r="BP182" s="234"/>
      <c r="BQ182" s="234"/>
      <c r="BR182" s="234"/>
      <c r="BS182" s="234"/>
      <c r="BT182" s="234"/>
      <c r="BU182" s="234"/>
      <c r="BV182" s="234"/>
      <c r="BW182" s="234"/>
      <c r="BX182" s="234"/>
      <c r="BY182" s="234"/>
      <c r="BZ182" s="234"/>
      <c r="CA182" s="234"/>
      <c r="CB182" s="234"/>
    </row>
    <row r="183" spans="1:80" ht="17.25" x14ac:dyDescent="0.25">
      <c r="A183" s="265"/>
      <c r="B183" s="305"/>
      <c r="C183" s="266"/>
      <c r="D183" s="266"/>
      <c r="E183" s="266"/>
      <c r="F183" s="268"/>
      <c r="G183" s="267"/>
      <c r="H183" s="254"/>
      <c r="I183" s="254"/>
      <c r="J183" s="254"/>
      <c r="K183" s="268"/>
      <c r="L183" s="252"/>
      <c r="M183" s="252"/>
      <c r="N183" s="252"/>
      <c r="O183" s="252"/>
      <c r="P183" s="252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302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56"/>
      <c r="AP183" s="256"/>
      <c r="AQ183" s="256"/>
      <c r="AR183" s="256"/>
      <c r="AS183" s="270"/>
      <c r="AT183" s="268"/>
      <c r="AU183" s="266"/>
      <c r="AV183" s="252"/>
      <c r="AW183" s="252"/>
      <c r="AX183" s="252"/>
      <c r="AY183" s="252"/>
      <c r="AZ183" s="266"/>
      <c r="BA183" s="271"/>
      <c r="BB183" s="271"/>
      <c r="BC183" s="268"/>
      <c r="BD183" s="261"/>
      <c r="BE183" s="234"/>
      <c r="BF183" s="260"/>
      <c r="BG183" s="234"/>
      <c r="BH183" s="261"/>
      <c r="BI183" s="234"/>
      <c r="BJ183" s="252"/>
      <c r="BK183" s="252"/>
      <c r="BL183" s="252"/>
      <c r="BM183" s="262"/>
      <c r="BN183" s="263"/>
      <c r="BO183" s="272"/>
      <c r="BP183" s="234"/>
      <c r="BQ183" s="234"/>
      <c r="BR183" s="234"/>
      <c r="BS183" s="234"/>
      <c r="BT183" s="234"/>
      <c r="BU183" s="234"/>
      <c r="BV183" s="234"/>
      <c r="BW183" s="234"/>
      <c r="BX183" s="234"/>
      <c r="BY183" s="234"/>
      <c r="BZ183" s="234"/>
      <c r="CA183" s="234"/>
      <c r="CB183" s="234"/>
    </row>
    <row r="184" spans="1:80" ht="17.25" x14ac:dyDescent="0.25">
      <c r="A184" s="265"/>
      <c r="B184" s="305"/>
      <c r="C184" s="266"/>
      <c r="D184" s="266"/>
      <c r="E184" s="266"/>
      <c r="F184" s="266"/>
      <c r="G184" s="267"/>
      <c r="H184" s="254"/>
      <c r="I184" s="254"/>
      <c r="J184" s="254"/>
      <c r="K184" s="268"/>
      <c r="L184" s="252"/>
      <c r="M184" s="252"/>
      <c r="N184" s="252"/>
      <c r="O184" s="252"/>
      <c r="P184" s="252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  <c r="AA184" s="256"/>
      <c r="AB184" s="256"/>
      <c r="AC184" s="256"/>
      <c r="AD184" s="269"/>
      <c r="AE184" s="256"/>
      <c r="AF184" s="256"/>
      <c r="AG184" s="256"/>
      <c r="AH184" s="256"/>
      <c r="AI184" s="256"/>
      <c r="AJ184" s="256"/>
      <c r="AK184" s="256"/>
      <c r="AL184" s="256"/>
      <c r="AM184" s="256"/>
      <c r="AN184" s="256"/>
      <c r="AO184" s="256"/>
      <c r="AP184" s="256"/>
      <c r="AQ184" s="256"/>
      <c r="AR184" s="256"/>
      <c r="AS184" s="267"/>
      <c r="AT184" s="268"/>
      <c r="AU184" s="266"/>
      <c r="AV184" s="252"/>
      <c r="AW184" s="252"/>
      <c r="AX184" s="252"/>
      <c r="AY184" s="252"/>
      <c r="AZ184" s="266"/>
      <c r="BA184" s="271"/>
      <c r="BB184" s="271"/>
      <c r="BC184" s="268"/>
      <c r="BD184" s="261"/>
      <c r="BE184" s="234"/>
      <c r="BF184" s="260"/>
      <c r="BG184" s="234"/>
      <c r="BH184" s="261"/>
      <c r="BI184" s="234"/>
      <c r="BJ184" s="252"/>
      <c r="BK184" s="252"/>
      <c r="BL184" s="252"/>
      <c r="BM184" s="262"/>
      <c r="BN184" s="263"/>
      <c r="BO184" s="272"/>
      <c r="BP184" s="234"/>
      <c r="BQ184" s="234"/>
      <c r="BR184" s="234"/>
      <c r="BS184" s="234"/>
      <c r="BT184" s="234"/>
      <c r="BU184" s="234"/>
      <c r="BV184" s="234"/>
      <c r="BW184" s="234"/>
      <c r="BX184" s="234"/>
      <c r="BY184" s="234"/>
      <c r="BZ184" s="234"/>
      <c r="CA184" s="234"/>
      <c r="CB184" s="234"/>
    </row>
    <row r="185" spans="1:80" ht="17.25" x14ac:dyDescent="0.25">
      <c r="A185" s="265"/>
      <c r="B185" s="252"/>
      <c r="C185" s="266"/>
      <c r="D185" s="266"/>
      <c r="E185" s="266"/>
      <c r="F185" s="266"/>
      <c r="G185" s="267"/>
      <c r="H185" s="254"/>
      <c r="I185" s="254"/>
      <c r="J185" s="254"/>
      <c r="K185" s="268"/>
      <c r="L185" s="252"/>
      <c r="M185" s="252"/>
      <c r="N185" s="252"/>
      <c r="O185" s="252"/>
      <c r="P185" s="252"/>
      <c r="Q185" s="256"/>
      <c r="R185" s="256"/>
      <c r="S185" s="256"/>
      <c r="T185" s="256"/>
      <c r="U185" s="256"/>
      <c r="V185" s="256"/>
      <c r="W185" s="256"/>
      <c r="X185" s="256"/>
      <c r="Y185" s="256"/>
      <c r="Z185" s="256"/>
      <c r="AA185" s="256"/>
      <c r="AB185" s="256"/>
      <c r="AC185" s="256"/>
      <c r="AD185" s="269"/>
      <c r="AE185" s="256"/>
      <c r="AF185" s="256"/>
      <c r="AG185" s="256"/>
      <c r="AH185" s="256"/>
      <c r="AI185" s="256"/>
      <c r="AJ185" s="256"/>
      <c r="AK185" s="256"/>
      <c r="AL185" s="256"/>
      <c r="AM185" s="256"/>
      <c r="AN185" s="256"/>
      <c r="AO185" s="256"/>
      <c r="AP185" s="256"/>
      <c r="AQ185" s="256"/>
      <c r="AR185" s="256"/>
      <c r="AS185" s="267"/>
      <c r="AT185" s="268"/>
      <c r="AU185" s="266"/>
      <c r="AV185" s="252"/>
      <c r="AW185" s="252"/>
      <c r="AX185" s="252"/>
      <c r="AY185" s="252"/>
      <c r="AZ185" s="266"/>
      <c r="BA185" s="271"/>
      <c r="BB185" s="271"/>
      <c r="BC185" s="268"/>
      <c r="BD185" s="261"/>
      <c r="BE185" s="234"/>
      <c r="BF185" s="260"/>
      <c r="BG185" s="234"/>
      <c r="BH185" s="261"/>
      <c r="BI185" s="234"/>
      <c r="BJ185" s="252"/>
      <c r="BK185" s="252"/>
      <c r="BL185" s="252"/>
      <c r="BM185" s="262"/>
      <c r="BN185" s="263"/>
      <c r="BO185" s="272"/>
      <c r="BP185" s="234"/>
      <c r="BQ185" s="234"/>
      <c r="BR185" s="234"/>
      <c r="BS185" s="234"/>
      <c r="BT185" s="234"/>
      <c r="BU185" s="234"/>
      <c r="BV185" s="234"/>
      <c r="BW185" s="234"/>
      <c r="BX185" s="234"/>
      <c r="BY185" s="234"/>
      <c r="BZ185" s="234"/>
      <c r="CA185" s="234"/>
      <c r="CB185" s="234"/>
    </row>
    <row r="186" spans="1:80" ht="17.25" x14ac:dyDescent="0.25">
      <c r="A186" s="265"/>
      <c r="B186" s="252"/>
      <c r="C186" s="266"/>
      <c r="D186" s="266"/>
      <c r="E186" s="266"/>
      <c r="F186" s="266"/>
      <c r="G186" s="267"/>
      <c r="H186" s="254"/>
      <c r="I186" s="254"/>
      <c r="J186" s="254"/>
      <c r="K186" s="268"/>
      <c r="L186" s="252"/>
      <c r="M186" s="252"/>
      <c r="N186" s="252"/>
      <c r="O186" s="252"/>
      <c r="P186" s="252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69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6"/>
      <c r="AP186" s="256"/>
      <c r="AQ186" s="256"/>
      <c r="AR186" s="256"/>
      <c r="AS186" s="270"/>
      <c r="AT186" s="266"/>
      <c r="AU186" s="266"/>
      <c r="AV186" s="252"/>
      <c r="AW186" s="252"/>
      <c r="AX186" s="252"/>
      <c r="AY186" s="252"/>
      <c r="AZ186" s="266"/>
      <c r="BA186" s="271"/>
      <c r="BB186" s="271"/>
      <c r="BC186" s="268"/>
      <c r="BD186" s="261"/>
      <c r="BE186" s="234"/>
      <c r="BF186" s="260"/>
      <c r="BG186" s="234"/>
      <c r="BH186" s="261"/>
      <c r="BI186" s="234"/>
      <c r="BJ186" s="252"/>
      <c r="BK186" s="252"/>
      <c r="BL186" s="252"/>
      <c r="BM186" s="262"/>
      <c r="BN186" s="263"/>
      <c r="BO186" s="272"/>
      <c r="BP186" s="234"/>
      <c r="BQ186" s="234"/>
      <c r="BR186" s="234"/>
      <c r="BS186" s="234"/>
      <c r="BT186" s="234"/>
      <c r="BU186" s="234"/>
      <c r="BV186" s="234"/>
      <c r="BW186" s="234"/>
      <c r="BX186" s="234"/>
      <c r="BY186" s="234"/>
      <c r="BZ186" s="234"/>
      <c r="CA186" s="234"/>
      <c r="CB186" s="234"/>
    </row>
    <row r="187" spans="1:80" ht="17.25" x14ac:dyDescent="0.25">
      <c r="A187" s="265"/>
      <c r="B187" s="305"/>
      <c r="C187" s="266"/>
      <c r="D187" s="266"/>
      <c r="E187" s="266"/>
      <c r="F187" s="266"/>
      <c r="G187" s="267"/>
      <c r="H187" s="254"/>
      <c r="I187" s="254"/>
      <c r="J187" s="254"/>
      <c r="K187" s="268"/>
      <c r="L187" s="252"/>
      <c r="M187" s="252"/>
      <c r="N187" s="252"/>
      <c r="O187" s="252"/>
      <c r="P187" s="252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302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6"/>
      <c r="AP187" s="256"/>
      <c r="AQ187" s="256"/>
      <c r="AR187" s="256"/>
      <c r="AS187" s="270"/>
      <c r="AT187" s="266"/>
      <c r="AU187" s="266"/>
      <c r="AV187" s="252"/>
      <c r="AW187" s="252"/>
      <c r="AX187" s="252"/>
      <c r="AY187" s="252"/>
      <c r="AZ187" s="266"/>
      <c r="BA187" s="271"/>
      <c r="BB187" s="271"/>
      <c r="BC187" s="268"/>
      <c r="BD187" s="261"/>
      <c r="BE187" s="234"/>
      <c r="BF187" s="260"/>
      <c r="BG187" s="234"/>
      <c r="BH187" s="261"/>
      <c r="BI187" s="234"/>
      <c r="BJ187" s="252"/>
      <c r="BK187" s="252"/>
      <c r="BL187" s="252"/>
      <c r="BM187" s="262"/>
      <c r="BN187" s="263"/>
      <c r="BO187" s="272"/>
      <c r="BP187" s="234"/>
      <c r="BQ187" s="234"/>
      <c r="BR187" s="234"/>
      <c r="BS187" s="234"/>
      <c r="BT187" s="234"/>
      <c r="BU187" s="234"/>
      <c r="BV187" s="234"/>
      <c r="BW187" s="234"/>
      <c r="BX187" s="234"/>
      <c r="BY187" s="234"/>
      <c r="BZ187" s="234"/>
      <c r="CA187" s="234"/>
      <c r="CB187" s="234"/>
    </row>
    <row r="188" spans="1:80" ht="17.25" x14ac:dyDescent="0.25">
      <c r="A188" s="265"/>
      <c r="B188" s="252"/>
      <c r="C188" s="266"/>
      <c r="D188" s="266"/>
      <c r="E188" s="266"/>
      <c r="F188" s="266"/>
      <c r="G188" s="270"/>
      <c r="H188" s="254"/>
      <c r="I188" s="254"/>
      <c r="J188" s="254"/>
      <c r="K188" s="304"/>
      <c r="L188" s="252"/>
      <c r="M188" s="252"/>
      <c r="N188" s="252"/>
      <c r="O188" s="252"/>
      <c r="P188" s="252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302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6"/>
      <c r="AP188" s="256"/>
      <c r="AQ188" s="256"/>
      <c r="AR188" s="256"/>
      <c r="AS188" s="270"/>
      <c r="AT188" s="266"/>
      <c r="AU188" s="266"/>
      <c r="AV188" s="252"/>
      <c r="AW188" s="252"/>
      <c r="AX188" s="252"/>
      <c r="AY188" s="252"/>
      <c r="AZ188" s="266"/>
      <c r="BA188" s="271"/>
      <c r="BB188" s="271"/>
      <c r="BC188" s="268"/>
      <c r="BD188" s="261"/>
      <c r="BE188" s="234"/>
      <c r="BF188" s="260"/>
      <c r="BG188" s="234"/>
      <c r="BH188" s="261"/>
      <c r="BI188" s="234"/>
      <c r="BJ188" s="252"/>
      <c r="BK188" s="252"/>
      <c r="BL188" s="252"/>
      <c r="BM188" s="262"/>
      <c r="BN188" s="263"/>
      <c r="BO188" s="272"/>
      <c r="BP188" s="234"/>
      <c r="BQ188" s="234"/>
      <c r="BR188" s="234"/>
      <c r="BS188" s="234"/>
      <c r="BT188" s="234"/>
      <c r="BU188" s="234"/>
      <c r="BV188" s="234"/>
      <c r="BW188" s="234"/>
      <c r="BX188" s="234"/>
      <c r="BY188" s="234"/>
      <c r="BZ188" s="234"/>
      <c r="CA188" s="234"/>
      <c r="CB188" s="234"/>
    </row>
    <row r="189" spans="1:80" ht="17.25" x14ac:dyDescent="0.25">
      <c r="A189" s="265"/>
      <c r="B189" s="252"/>
      <c r="C189" s="266"/>
      <c r="D189" s="266"/>
      <c r="E189" s="266"/>
      <c r="F189" s="266"/>
      <c r="G189" s="270"/>
      <c r="H189" s="254"/>
      <c r="I189" s="254"/>
      <c r="J189" s="254"/>
      <c r="K189" s="304"/>
      <c r="L189" s="252"/>
      <c r="M189" s="252"/>
      <c r="N189" s="252"/>
      <c r="O189" s="252"/>
      <c r="P189" s="252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302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6"/>
      <c r="AP189" s="256"/>
      <c r="AQ189" s="256"/>
      <c r="AR189" s="256"/>
      <c r="AS189" s="270"/>
      <c r="AT189" s="266"/>
      <c r="AU189" s="266"/>
      <c r="AV189" s="252"/>
      <c r="AW189" s="252"/>
      <c r="AX189" s="252"/>
      <c r="AY189" s="252"/>
      <c r="AZ189" s="266"/>
      <c r="BA189" s="271"/>
      <c r="BB189" s="271"/>
      <c r="BC189" s="266"/>
      <c r="BD189" s="261"/>
      <c r="BE189" s="234"/>
      <c r="BF189" s="260"/>
      <c r="BG189" s="234"/>
      <c r="BH189" s="261"/>
      <c r="BI189" s="234"/>
      <c r="BJ189" s="252"/>
      <c r="BK189" s="252"/>
      <c r="BL189" s="252"/>
      <c r="BM189" s="262"/>
      <c r="BN189" s="263"/>
      <c r="BO189" s="272"/>
      <c r="BP189" s="234"/>
      <c r="BQ189" s="234"/>
      <c r="BR189" s="234"/>
      <c r="BS189" s="234"/>
      <c r="BT189" s="234"/>
      <c r="BU189" s="234"/>
      <c r="BV189" s="234"/>
      <c r="BW189" s="234"/>
      <c r="BX189" s="234"/>
      <c r="BY189" s="234"/>
      <c r="BZ189" s="234"/>
      <c r="CA189" s="234"/>
      <c r="CB189" s="234"/>
    </row>
    <row r="190" spans="1:80" ht="17.25" x14ac:dyDescent="0.25">
      <c r="A190" s="298"/>
      <c r="B190" s="252"/>
      <c r="C190" s="266"/>
      <c r="D190" s="266"/>
      <c r="E190" s="266"/>
      <c r="F190" s="266"/>
      <c r="G190" s="267"/>
      <c r="H190" s="254"/>
      <c r="I190" s="254"/>
      <c r="J190" s="254"/>
      <c r="K190" s="268"/>
      <c r="L190" s="252"/>
      <c r="M190" s="252"/>
      <c r="N190" s="252"/>
      <c r="O190" s="252"/>
      <c r="P190" s="252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69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6"/>
      <c r="AP190" s="256"/>
      <c r="AQ190" s="256"/>
      <c r="AR190" s="256"/>
      <c r="AS190" s="270"/>
      <c r="AT190" s="266"/>
      <c r="AU190" s="266"/>
      <c r="AV190" s="252"/>
      <c r="AW190" s="252"/>
      <c r="AX190" s="252"/>
      <c r="AY190" s="252"/>
      <c r="AZ190" s="266"/>
      <c r="BA190" s="271"/>
      <c r="BB190" s="271"/>
      <c r="BC190" s="268"/>
      <c r="BD190" s="261"/>
      <c r="BE190" s="234"/>
      <c r="BF190" s="260"/>
      <c r="BG190" s="234"/>
      <c r="BH190" s="261"/>
      <c r="BI190" s="234"/>
      <c r="BJ190" s="252"/>
      <c r="BK190" s="252"/>
      <c r="BL190" s="252"/>
      <c r="BM190" s="262"/>
      <c r="BN190" s="263"/>
      <c r="BO190" s="272"/>
      <c r="BP190" s="234"/>
      <c r="BQ190" s="234"/>
      <c r="BR190" s="234"/>
      <c r="BS190" s="234"/>
      <c r="BT190" s="234"/>
      <c r="BU190" s="234"/>
      <c r="BV190" s="234"/>
      <c r="BW190" s="234"/>
      <c r="BX190" s="234"/>
      <c r="BY190" s="234"/>
      <c r="BZ190" s="234"/>
      <c r="CA190" s="234"/>
      <c r="CB190" s="234"/>
    </row>
    <row r="191" spans="1:80" ht="17.25" x14ac:dyDescent="0.25">
      <c r="A191" s="265"/>
      <c r="B191" s="252"/>
      <c r="C191" s="266"/>
      <c r="D191" s="266"/>
      <c r="E191" s="266"/>
      <c r="F191" s="266"/>
      <c r="G191" s="270"/>
      <c r="H191" s="254"/>
      <c r="I191" s="254"/>
      <c r="J191" s="254"/>
      <c r="K191" s="266"/>
      <c r="L191" s="252"/>
      <c r="M191" s="252"/>
      <c r="N191" s="252"/>
      <c r="O191" s="252"/>
      <c r="P191" s="252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302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6"/>
      <c r="AP191" s="256"/>
      <c r="AQ191" s="256"/>
      <c r="AR191" s="256"/>
      <c r="AS191" s="267"/>
      <c r="AT191" s="268"/>
      <c r="AU191" s="266"/>
      <c r="AV191" s="252"/>
      <c r="AW191" s="252"/>
      <c r="AX191" s="252"/>
      <c r="AY191" s="252"/>
      <c r="AZ191" s="266"/>
      <c r="BA191" s="271"/>
      <c r="BB191" s="271"/>
      <c r="BC191" s="266"/>
      <c r="BD191" s="261"/>
      <c r="BE191" s="234"/>
      <c r="BF191" s="260"/>
      <c r="BG191" s="234"/>
      <c r="BH191" s="261"/>
      <c r="BI191" s="234"/>
      <c r="BJ191" s="252"/>
      <c r="BK191" s="252"/>
      <c r="BL191" s="252"/>
      <c r="BM191" s="262"/>
      <c r="BN191" s="263"/>
      <c r="BO191" s="272"/>
      <c r="BP191" s="234"/>
      <c r="BQ191" s="234"/>
      <c r="BR191" s="234"/>
      <c r="BS191" s="234"/>
      <c r="BT191" s="234"/>
      <c r="BU191" s="234"/>
      <c r="BV191" s="234"/>
      <c r="BW191" s="234"/>
      <c r="BX191" s="234"/>
      <c r="BY191" s="234"/>
      <c r="BZ191" s="234"/>
      <c r="CA191" s="234"/>
      <c r="CB191" s="234"/>
    </row>
    <row r="192" spans="1:80" ht="17.25" x14ac:dyDescent="0.25">
      <c r="A192" s="266"/>
      <c r="B192" s="252"/>
      <c r="C192" s="266"/>
      <c r="D192" s="266"/>
      <c r="E192" s="266"/>
      <c r="F192" s="266"/>
      <c r="G192" s="267"/>
      <c r="H192" s="254"/>
      <c r="I192" s="254"/>
      <c r="J192" s="254"/>
      <c r="K192" s="304"/>
      <c r="L192" s="252"/>
      <c r="M192" s="252"/>
      <c r="N192" s="252"/>
      <c r="O192" s="252"/>
      <c r="P192" s="252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302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6"/>
      <c r="AP192" s="256"/>
      <c r="AQ192" s="256"/>
      <c r="AR192" s="256"/>
      <c r="AS192" s="270"/>
      <c r="AT192" s="266"/>
      <c r="AU192" s="266"/>
      <c r="AV192" s="252"/>
      <c r="AW192" s="252"/>
      <c r="AX192" s="252"/>
      <c r="AY192" s="252"/>
      <c r="AZ192" s="266"/>
      <c r="BA192" s="271"/>
      <c r="BB192" s="271"/>
      <c r="BC192" s="266"/>
      <c r="BD192" s="261"/>
      <c r="BE192" s="234"/>
      <c r="BF192" s="260"/>
      <c r="BG192" s="234"/>
      <c r="BH192" s="261"/>
      <c r="BI192" s="234"/>
      <c r="BJ192" s="252"/>
      <c r="BK192" s="252"/>
      <c r="BL192" s="252"/>
      <c r="BM192" s="262"/>
      <c r="BN192" s="263"/>
      <c r="BO192" s="272"/>
      <c r="BP192" s="234"/>
      <c r="BQ192" s="234"/>
      <c r="BR192" s="234"/>
      <c r="BS192" s="234"/>
      <c r="BT192" s="234"/>
      <c r="BU192" s="234"/>
      <c r="BV192" s="234"/>
      <c r="BW192" s="234"/>
      <c r="BX192" s="234"/>
      <c r="BY192" s="234"/>
      <c r="BZ192" s="234"/>
      <c r="CA192" s="234"/>
      <c r="CB192" s="234"/>
    </row>
    <row r="193" spans="1:80" ht="17.25" x14ac:dyDescent="0.25">
      <c r="A193" s="266"/>
      <c r="B193" s="252"/>
      <c r="C193" s="266"/>
      <c r="D193" s="266"/>
      <c r="E193" s="266"/>
      <c r="F193" s="266"/>
      <c r="G193" s="267"/>
      <c r="H193" s="254"/>
      <c r="I193" s="254"/>
      <c r="J193" s="254"/>
      <c r="K193" s="304"/>
      <c r="L193" s="252"/>
      <c r="M193" s="252"/>
      <c r="N193" s="252"/>
      <c r="O193" s="252"/>
      <c r="P193" s="252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302"/>
      <c r="AE193" s="256"/>
      <c r="AF193" s="256"/>
      <c r="AG193" s="256"/>
      <c r="AH193" s="256"/>
      <c r="AI193" s="256"/>
      <c r="AJ193" s="256"/>
      <c r="AK193" s="256"/>
      <c r="AL193" s="256"/>
      <c r="AM193" s="256"/>
      <c r="AN193" s="256"/>
      <c r="AO193" s="256"/>
      <c r="AP193" s="256"/>
      <c r="AQ193" s="256"/>
      <c r="AR193" s="256"/>
      <c r="AS193" s="270"/>
      <c r="AT193" s="266"/>
      <c r="AU193" s="266"/>
      <c r="AV193" s="252"/>
      <c r="AW193" s="252"/>
      <c r="AX193" s="252"/>
      <c r="AY193" s="252"/>
      <c r="AZ193" s="266"/>
      <c r="BA193" s="271"/>
      <c r="BB193" s="271"/>
      <c r="BC193" s="266"/>
      <c r="BD193" s="260"/>
      <c r="BE193" s="234"/>
      <c r="BF193" s="260"/>
      <c r="BG193" s="234"/>
      <c r="BH193" s="261"/>
      <c r="BI193" s="234"/>
      <c r="BJ193" s="252"/>
      <c r="BK193" s="252"/>
      <c r="BL193" s="252"/>
      <c r="BM193" s="262"/>
      <c r="BN193" s="263"/>
      <c r="BO193" s="272"/>
      <c r="BP193" s="234"/>
      <c r="BQ193" s="234"/>
      <c r="BR193" s="234"/>
      <c r="BS193" s="234"/>
      <c r="BT193" s="234"/>
      <c r="BU193" s="234"/>
      <c r="BV193" s="234"/>
      <c r="BW193" s="234"/>
      <c r="BX193" s="234"/>
      <c r="BY193" s="234"/>
      <c r="BZ193" s="234"/>
      <c r="CA193" s="234"/>
      <c r="CB193" s="234"/>
    </row>
    <row r="194" spans="1:80" ht="17.25" x14ac:dyDescent="0.25">
      <c r="A194" s="266"/>
      <c r="B194" s="252"/>
      <c r="C194" s="266"/>
      <c r="D194" s="266"/>
      <c r="E194" s="266"/>
      <c r="F194" s="266"/>
      <c r="G194" s="270"/>
      <c r="H194" s="254"/>
      <c r="I194" s="254"/>
      <c r="J194" s="254"/>
      <c r="K194" s="268"/>
      <c r="L194" s="252"/>
      <c r="M194" s="252"/>
      <c r="N194" s="252"/>
      <c r="O194" s="252"/>
      <c r="P194" s="252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302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6"/>
      <c r="AP194" s="256"/>
      <c r="AQ194" s="256"/>
      <c r="AR194" s="256"/>
      <c r="AS194" s="270"/>
      <c r="AT194" s="266"/>
      <c r="AU194" s="266"/>
      <c r="AV194" s="252"/>
      <c r="AW194" s="252"/>
      <c r="AX194" s="252"/>
      <c r="AY194" s="252"/>
      <c r="AZ194" s="266"/>
      <c r="BA194" s="271"/>
      <c r="BB194" s="271"/>
      <c r="BC194" s="266"/>
      <c r="BD194" s="261"/>
      <c r="BE194" s="234"/>
      <c r="BF194" s="260"/>
      <c r="BG194" s="234"/>
      <c r="BH194" s="261"/>
      <c r="BI194" s="234"/>
      <c r="BJ194" s="252"/>
      <c r="BK194" s="252"/>
      <c r="BL194" s="252"/>
      <c r="BM194" s="262"/>
      <c r="BN194" s="263"/>
      <c r="BO194" s="272"/>
      <c r="BP194" s="234"/>
      <c r="BQ194" s="234"/>
      <c r="BR194" s="234"/>
      <c r="BS194" s="234"/>
      <c r="BT194" s="234"/>
      <c r="BU194" s="234"/>
      <c r="BV194" s="234"/>
      <c r="BW194" s="234"/>
      <c r="BX194" s="234"/>
      <c r="BY194" s="234"/>
      <c r="BZ194" s="234"/>
      <c r="CA194" s="234"/>
      <c r="CB194" s="234"/>
    </row>
    <row r="195" spans="1:80" ht="17.25" x14ac:dyDescent="0.25">
      <c r="A195" s="265"/>
      <c r="B195" s="252"/>
      <c r="C195" s="266"/>
      <c r="D195" s="266"/>
      <c r="E195" s="266"/>
      <c r="F195" s="266"/>
      <c r="G195" s="267"/>
      <c r="H195" s="254"/>
      <c r="I195" s="254"/>
      <c r="J195" s="254"/>
      <c r="K195" s="304"/>
      <c r="L195" s="252"/>
      <c r="M195" s="252"/>
      <c r="N195" s="252"/>
      <c r="O195" s="252"/>
      <c r="P195" s="252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256"/>
      <c r="AD195" s="302"/>
      <c r="AE195" s="256"/>
      <c r="AF195" s="256"/>
      <c r="AG195" s="256"/>
      <c r="AH195" s="256"/>
      <c r="AI195" s="256"/>
      <c r="AJ195" s="256"/>
      <c r="AK195" s="256"/>
      <c r="AL195" s="256"/>
      <c r="AM195" s="256"/>
      <c r="AN195" s="256"/>
      <c r="AO195" s="256"/>
      <c r="AP195" s="256"/>
      <c r="AQ195" s="256"/>
      <c r="AR195" s="256"/>
      <c r="AS195" s="270"/>
      <c r="AT195" s="266"/>
      <c r="AU195" s="266"/>
      <c r="AV195" s="252"/>
      <c r="AW195" s="252"/>
      <c r="AX195" s="252"/>
      <c r="AY195" s="252"/>
      <c r="AZ195" s="266"/>
      <c r="BA195" s="271"/>
      <c r="BB195" s="271"/>
      <c r="BC195" s="266"/>
      <c r="BD195" s="261"/>
      <c r="BE195" s="234"/>
      <c r="BF195" s="260"/>
      <c r="BG195" s="234"/>
      <c r="BH195" s="261"/>
      <c r="BI195" s="234"/>
      <c r="BJ195" s="252"/>
      <c r="BK195" s="252"/>
      <c r="BL195" s="252"/>
      <c r="BM195" s="262"/>
      <c r="BN195" s="263"/>
      <c r="BO195" s="297"/>
      <c r="BP195" s="234"/>
      <c r="BQ195" s="234"/>
      <c r="BR195" s="234"/>
      <c r="BS195" s="234"/>
      <c r="BT195" s="234"/>
      <c r="BU195" s="234"/>
      <c r="BV195" s="234"/>
      <c r="BW195" s="234"/>
      <c r="BX195" s="234"/>
      <c r="BY195" s="234"/>
      <c r="BZ195" s="234"/>
      <c r="CA195" s="234"/>
      <c r="CB195" s="234"/>
    </row>
    <row r="196" spans="1:80" ht="17.25" x14ac:dyDescent="0.25">
      <c r="A196" s="265"/>
      <c r="B196" s="252"/>
      <c r="C196" s="266"/>
      <c r="D196" s="266"/>
      <c r="E196" s="266"/>
      <c r="F196" s="266"/>
      <c r="G196" s="270"/>
      <c r="H196" s="254"/>
      <c r="I196" s="254"/>
      <c r="J196" s="254"/>
      <c r="K196" s="304"/>
      <c r="L196" s="252"/>
      <c r="M196" s="252"/>
      <c r="N196" s="252"/>
      <c r="O196" s="252"/>
      <c r="P196" s="252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302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56"/>
      <c r="AP196" s="256"/>
      <c r="AQ196" s="256"/>
      <c r="AR196" s="256"/>
      <c r="AS196" s="270"/>
      <c r="AT196" s="266"/>
      <c r="AU196" s="266"/>
      <c r="AV196" s="252"/>
      <c r="AW196" s="252"/>
      <c r="AX196" s="252"/>
      <c r="AY196" s="252"/>
      <c r="AZ196" s="266"/>
      <c r="BA196" s="271"/>
      <c r="BB196" s="271"/>
      <c r="BC196" s="266"/>
      <c r="BD196" s="261"/>
      <c r="BE196" s="234"/>
      <c r="BF196" s="260"/>
      <c r="BG196" s="234"/>
      <c r="BH196" s="261"/>
      <c r="BI196" s="234"/>
      <c r="BJ196" s="252"/>
      <c r="BK196" s="252"/>
      <c r="BL196" s="252"/>
      <c r="BM196" s="262"/>
      <c r="BN196" s="263"/>
      <c r="BO196" s="272"/>
      <c r="BP196" s="234"/>
      <c r="BQ196" s="234"/>
      <c r="BR196" s="234"/>
      <c r="BS196" s="234"/>
      <c r="BT196" s="234"/>
      <c r="BU196" s="234"/>
      <c r="BV196" s="234"/>
      <c r="BW196" s="234"/>
      <c r="BX196" s="234"/>
      <c r="BY196" s="234"/>
      <c r="BZ196" s="234"/>
      <c r="CA196" s="234"/>
      <c r="CB196" s="234"/>
    </row>
    <row r="197" spans="1:80" ht="17.25" x14ac:dyDescent="0.25">
      <c r="A197" s="265"/>
      <c r="B197" s="252"/>
      <c r="C197" s="266"/>
      <c r="D197" s="266"/>
      <c r="E197" s="266"/>
      <c r="F197" s="266"/>
      <c r="G197" s="270"/>
      <c r="H197" s="254"/>
      <c r="I197" s="254"/>
      <c r="J197" s="254"/>
      <c r="K197" s="304"/>
      <c r="L197" s="252"/>
      <c r="M197" s="252"/>
      <c r="N197" s="252"/>
      <c r="O197" s="252"/>
      <c r="P197" s="252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302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56"/>
      <c r="AP197" s="256"/>
      <c r="AQ197" s="256"/>
      <c r="AR197" s="256"/>
      <c r="AS197" s="270"/>
      <c r="AT197" s="266"/>
      <c r="AU197" s="266"/>
      <c r="AV197" s="252"/>
      <c r="AW197" s="252"/>
      <c r="AX197" s="252"/>
      <c r="AY197" s="252"/>
      <c r="AZ197" s="266"/>
      <c r="BA197" s="271"/>
      <c r="BB197" s="271"/>
      <c r="BC197" s="266"/>
      <c r="BD197" s="261"/>
      <c r="BE197" s="234"/>
      <c r="BF197" s="260"/>
      <c r="BG197" s="234"/>
      <c r="BH197" s="261"/>
      <c r="BI197" s="234"/>
      <c r="BJ197" s="252"/>
      <c r="BK197" s="252"/>
      <c r="BL197" s="252"/>
      <c r="BM197" s="262"/>
      <c r="BN197" s="263"/>
      <c r="BO197" s="272"/>
      <c r="BP197" s="234"/>
      <c r="BQ197" s="234"/>
      <c r="BR197" s="234"/>
      <c r="BS197" s="234"/>
      <c r="BT197" s="234"/>
      <c r="BU197" s="234"/>
      <c r="BV197" s="234"/>
      <c r="BW197" s="234"/>
      <c r="BX197" s="234"/>
      <c r="BY197" s="234"/>
      <c r="BZ197" s="234"/>
      <c r="CA197" s="234"/>
      <c r="CB197" s="234"/>
    </row>
    <row r="198" spans="1:80" ht="17.25" x14ac:dyDescent="0.25">
      <c r="A198" s="265"/>
      <c r="B198" s="252"/>
      <c r="C198" s="266"/>
      <c r="D198" s="266"/>
      <c r="E198" s="266"/>
      <c r="F198" s="266"/>
      <c r="G198" s="270"/>
      <c r="H198" s="254"/>
      <c r="I198" s="254"/>
      <c r="J198" s="254"/>
      <c r="K198" s="304"/>
      <c r="L198" s="252"/>
      <c r="M198" s="252"/>
      <c r="N198" s="252"/>
      <c r="O198" s="252"/>
      <c r="P198" s="252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302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56"/>
      <c r="AP198" s="256"/>
      <c r="AQ198" s="256"/>
      <c r="AR198" s="256"/>
      <c r="AS198" s="270"/>
      <c r="AT198" s="266"/>
      <c r="AU198" s="266"/>
      <c r="AV198" s="252"/>
      <c r="AW198" s="252"/>
      <c r="AX198" s="252"/>
      <c r="AY198" s="252"/>
      <c r="AZ198" s="266"/>
      <c r="BA198" s="271"/>
      <c r="BB198" s="271"/>
      <c r="BC198" s="266"/>
      <c r="BD198" s="261"/>
      <c r="BE198" s="234"/>
      <c r="BF198" s="260"/>
      <c r="BG198" s="234"/>
      <c r="BH198" s="261"/>
      <c r="BI198" s="234"/>
      <c r="BJ198" s="252"/>
      <c r="BK198" s="252"/>
      <c r="BL198" s="252"/>
      <c r="BM198" s="262"/>
      <c r="BN198" s="263"/>
      <c r="BO198" s="272"/>
      <c r="BP198" s="234"/>
      <c r="BQ198" s="234"/>
      <c r="BR198" s="234"/>
      <c r="BS198" s="234"/>
      <c r="BT198" s="234"/>
      <c r="BU198" s="234"/>
      <c r="BV198" s="234"/>
      <c r="BW198" s="234"/>
      <c r="BX198" s="234"/>
      <c r="BY198" s="234"/>
      <c r="BZ198" s="234"/>
      <c r="CA198" s="234"/>
      <c r="CB198" s="234"/>
    </row>
    <row r="199" spans="1:80" ht="17.25" x14ac:dyDescent="0.25">
      <c r="A199" s="265"/>
      <c r="B199" s="252"/>
      <c r="C199" s="266"/>
      <c r="D199" s="266"/>
      <c r="E199" s="266"/>
      <c r="F199" s="266"/>
      <c r="G199" s="270"/>
      <c r="H199" s="254"/>
      <c r="I199" s="254"/>
      <c r="J199" s="254"/>
      <c r="K199" s="268"/>
      <c r="L199" s="252"/>
      <c r="M199" s="252"/>
      <c r="N199" s="252"/>
      <c r="O199" s="252"/>
      <c r="P199" s="252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302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56"/>
      <c r="AP199" s="256"/>
      <c r="AQ199" s="256"/>
      <c r="AR199" s="256"/>
      <c r="AS199" s="270"/>
      <c r="AT199" s="266"/>
      <c r="AU199" s="266"/>
      <c r="AV199" s="252"/>
      <c r="AW199" s="252"/>
      <c r="AX199" s="252"/>
      <c r="AY199" s="252"/>
      <c r="AZ199" s="266"/>
      <c r="BA199" s="271"/>
      <c r="BB199" s="271"/>
      <c r="BC199" s="266"/>
      <c r="BD199" s="261"/>
      <c r="BE199" s="234"/>
      <c r="BF199" s="260"/>
      <c r="BG199" s="234"/>
      <c r="BH199" s="261"/>
      <c r="BI199" s="234"/>
      <c r="BJ199" s="252"/>
      <c r="BK199" s="252"/>
      <c r="BL199" s="252"/>
      <c r="BM199" s="262"/>
      <c r="BN199" s="263"/>
      <c r="BO199" s="272"/>
      <c r="BP199" s="234"/>
      <c r="BQ199" s="234"/>
      <c r="BR199" s="234"/>
      <c r="BS199" s="234"/>
      <c r="BT199" s="234"/>
      <c r="BU199" s="234"/>
      <c r="BV199" s="234"/>
      <c r="BW199" s="234"/>
      <c r="BX199" s="234"/>
      <c r="BY199" s="234"/>
      <c r="BZ199" s="234"/>
      <c r="CA199" s="234"/>
      <c r="CB199" s="234"/>
    </row>
    <row r="200" spans="1:80" ht="17.25" x14ac:dyDescent="0.25">
      <c r="A200" s="265"/>
      <c r="B200" s="252"/>
      <c r="C200" s="266"/>
      <c r="D200" s="266"/>
      <c r="E200" s="266"/>
      <c r="F200" s="266"/>
      <c r="G200" s="267"/>
      <c r="H200" s="254"/>
      <c r="I200" s="254"/>
      <c r="J200" s="254"/>
      <c r="K200" s="268"/>
      <c r="L200" s="252"/>
      <c r="M200" s="252"/>
      <c r="N200" s="252"/>
      <c r="O200" s="252"/>
      <c r="P200" s="252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69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56"/>
      <c r="AP200" s="256"/>
      <c r="AQ200" s="256"/>
      <c r="AR200" s="256"/>
      <c r="AS200" s="270"/>
      <c r="AT200" s="266"/>
      <c r="AU200" s="266"/>
      <c r="AV200" s="252"/>
      <c r="AW200" s="252"/>
      <c r="AX200" s="252"/>
      <c r="AY200" s="252"/>
      <c r="AZ200" s="266"/>
      <c r="BA200" s="271"/>
      <c r="BB200" s="271"/>
      <c r="BC200" s="266"/>
      <c r="BD200" s="261"/>
      <c r="BE200" s="234"/>
      <c r="BF200" s="260"/>
      <c r="BG200" s="234"/>
      <c r="BH200" s="261"/>
      <c r="BI200" s="234"/>
      <c r="BJ200" s="252"/>
      <c r="BK200" s="252"/>
      <c r="BL200" s="252"/>
      <c r="BM200" s="262"/>
      <c r="BN200" s="263"/>
      <c r="BO200" s="272"/>
      <c r="BP200" s="234"/>
      <c r="BQ200" s="234"/>
      <c r="BR200" s="234"/>
      <c r="BS200" s="234"/>
      <c r="BT200" s="234"/>
      <c r="BU200" s="234"/>
      <c r="BV200" s="234"/>
      <c r="BW200" s="234"/>
      <c r="BX200" s="234"/>
      <c r="BY200" s="234"/>
      <c r="BZ200" s="234"/>
      <c r="CA200" s="234"/>
      <c r="CB200" s="234"/>
    </row>
    <row r="201" spans="1:80" ht="17.25" x14ac:dyDescent="0.25">
      <c r="A201" s="265"/>
      <c r="B201" s="305"/>
      <c r="C201" s="266"/>
      <c r="D201" s="266"/>
      <c r="E201" s="266"/>
      <c r="F201" s="266"/>
      <c r="G201" s="267"/>
      <c r="H201" s="254"/>
      <c r="I201" s="254"/>
      <c r="J201" s="254"/>
      <c r="K201" s="268"/>
      <c r="L201" s="252"/>
      <c r="M201" s="252"/>
      <c r="N201" s="252"/>
      <c r="O201" s="252"/>
      <c r="P201" s="252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302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56"/>
      <c r="AP201" s="256"/>
      <c r="AQ201" s="256"/>
      <c r="AR201" s="256"/>
      <c r="AS201" s="270"/>
      <c r="AT201" s="266"/>
      <c r="AU201" s="266"/>
      <c r="AV201" s="252"/>
      <c r="AW201" s="252"/>
      <c r="AX201" s="252"/>
      <c r="AY201" s="252"/>
      <c r="AZ201" s="266"/>
      <c r="BA201" s="271"/>
      <c r="BB201" s="271"/>
      <c r="BC201" s="266"/>
      <c r="BD201" s="261"/>
      <c r="BE201" s="234"/>
      <c r="BF201" s="260"/>
      <c r="BG201" s="234"/>
      <c r="BH201" s="261"/>
      <c r="BI201" s="234"/>
      <c r="BJ201" s="252"/>
      <c r="BK201" s="252"/>
      <c r="BL201" s="252"/>
      <c r="BM201" s="262"/>
      <c r="BN201" s="263"/>
      <c r="BO201" s="272"/>
      <c r="BP201" s="234"/>
      <c r="BQ201" s="234"/>
      <c r="BR201" s="234"/>
      <c r="BS201" s="234"/>
      <c r="BT201" s="234"/>
      <c r="BU201" s="234"/>
      <c r="BV201" s="234"/>
      <c r="BW201" s="234"/>
      <c r="BX201" s="234"/>
      <c r="BY201" s="234"/>
      <c r="BZ201" s="234"/>
      <c r="CA201" s="234"/>
      <c r="CB201" s="234"/>
    </row>
    <row r="202" spans="1:80" ht="17.25" x14ac:dyDescent="0.25">
      <c r="A202" s="265"/>
      <c r="B202" s="305"/>
      <c r="C202" s="266"/>
      <c r="D202" s="266"/>
      <c r="E202" s="266"/>
      <c r="F202" s="266"/>
      <c r="G202" s="267"/>
      <c r="H202" s="254"/>
      <c r="I202" s="254"/>
      <c r="J202" s="254"/>
      <c r="K202" s="268"/>
      <c r="L202" s="252"/>
      <c r="M202" s="252"/>
      <c r="N202" s="252"/>
      <c r="O202" s="252"/>
      <c r="P202" s="252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302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56"/>
      <c r="AP202" s="256"/>
      <c r="AQ202" s="256"/>
      <c r="AR202" s="256"/>
      <c r="AS202" s="270"/>
      <c r="AT202" s="266"/>
      <c r="AU202" s="266"/>
      <c r="AV202" s="252"/>
      <c r="AW202" s="252"/>
      <c r="AX202" s="252"/>
      <c r="AY202" s="252"/>
      <c r="AZ202" s="266"/>
      <c r="BA202" s="271"/>
      <c r="BB202" s="271"/>
      <c r="BC202" s="266"/>
      <c r="BD202" s="261"/>
      <c r="BE202" s="234"/>
      <c r="BF202" s="260"/>
      <c r="BG202" s="234"/>
      <c r="BH202" s="261"/>
      <c r="BI202" s="234"/>
      <c r="BJ202" s="252"/>
      <c r="BK202" s="252"/>
      <c r="BL202" s="252"/>
      <c r="BM202" s="262"/>
      <c r="BN202" s="263"/>
      <c r="BO202" s="272"/>
      <c r="BP202" s="234"/>
      <c r="BQ202" s="234"/>
      <c r="BR202" s="234"/>
      <c r="BS202" s="234"/>
      <c r="BT202" s="234"/>
      <c r="BU202" s="234"/>
      <c r="BV202" s="234"/>
      <c r="BW202" s="234"/>
      <c r="BX202" s="234"/>
      <c r="BY202" s="234"/>
      <c r="BZ202" s="234"/>
      <c r="CA202" s="234"/>
      <c r="CB202" s="234"/>
    </row>
    <row r="203" spans="1:80" ht="17.25" x14ac:dyDescent="0.25">
      <c r="A203" s="265"/>
      <c r="B203" s="252"/>
      <c r="C203" s="266"/>
      <c r="D203" s="266"/>
      <c r="E203" s="266"/>
      <c r="F203" s="266"/>
      <c r="G203" s="267"/>
      <c r="H203" s="254"/>
      <c r="I203" s="254"/>
      <c r="J203" s="254"/>
      <c r="K203" s="268"/>
      <c r="L203" s="252"/>
      <c r="M203" s="252"/>
      <c r="N203" s="252"/>
      <c r="O203" s="252"/>
      <c r="P203" s="252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69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56"/>
      <c r="AP203" s="256"/>
      <c r="AQ203" s="256"/>
      <c r="AR203" s="256"/>
      <c r="AS203" s="270"/>
      <c r="AT203" s="266"/>
      <c r="AU203" s="266"/>
      <c r="AV203" s="252"/>
      <c r="AW203" s="252"/>
      <c r="AX203" s="252"/>
      <c r="AY203" s="252"/>
      <c r="AZ203" s="266"/>
      <c r="BA203" s="271"/>
      <c r="BB203" s="271"/>
      <c r="BC203" s="266"/>
      <c r="BD203" s="261"/>
      <c r="BE203" s="234"/>
      <c r="BF203" s="260"/>
      <c r="BG203" s="234"/>
      <c r="BH203" s="261"/>
      <c r="BI203" s="234"/>
      <c r="BJ203" s="252"/>
      <c r="BK203" s="252"/>
      <c r="BL203" s="252"/>
      <c r="BM203" s="262"/>
      <c r="BN203" s="263"/>
      <c r="BO203" s="272"/>
      <c r="BP203" s="234"/>
      <c r="BQ203" s="234"/>
      <c r="BR203" s="234"/>
      <c r="BS203" s="234"/>
      <c r="BT203" s="234"/>
      <c r="BU203" s="234"/>
      <c r="BV203" s="234"/>
      <c r="BW203" s="234"/>
      <c r="BX203" s="234"/>
      <c r="BY203" s="234"/>
      <c r="BZ203" s="234"/>
      <c r="CA203" s="234"/>
      <c r="CB203" s="234"/>
    </row>
    <row r="204" spans="1:80" ht="17.25" x14ac:dyDescent="0.25">
      <c r="A204" s="265"/>
      <c r="B204" s="305"/>
      <c r="C204" s="266"/>
      <c r="D204" s="266"/>
      <c r="E204" s="266"/>
      <c r="F204" s="266"/>
      <c r="G204" s="267"/>
      <c r="H204" s="254"/>
      <c r="I204" s="254"/>
      <c r="J204" s="254"/>
      <c r="K204" s="268"/>
      <c r="L204" s="252"/>
      <c r="M204" s="252"/>
      <c r="N204" s="252"/>
      <c r="O204" s="252"/>
      <c r="P204" s="252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302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56"/>
      <c r="AP204" s="256"/>
      <c r="AQ204" s="256"/>
      <c r="AR204" s="256"/>
      <c r="AS204" s="270"/>
      <c r="AT204" s="266"/>
      <c r="AU204" s="266"/>
      <c r="AV204" s="252"/>
      <c r="AW204" s="252"/>
      <c r="AX204" s="252"/>
      <c r="AY204" s="252"/>
      <c r="AZ204" s="266"/>
      <c r="BA204" s="271"/>
      <c r="BB204" s="271"/>
      <c r="BC204" s="266"/>
      <c r="BD204" s="261"/>
      <c r="BE204" s="234"/>
      <c r="BF204" s="260"/>
      <c r="BG204" s="234"/>
      <c r="BH204" s="261"/>
      <c r="BI204" s="234"/>
      <c r="BJ204" s="252"/>
      <c r="BK204" s="252"/>
      <c r="BL204" s="252"/>
      <c r="BM204" s="262"/>
      <c r="BN204" s="263"/>
      <c r="BO204" s="272"/>
      <c r="BP204" s="234"/>
      <c r="BQ204" s="234"/>
      <c r="BR204" s="234"/>
      <c r="BS204" s="234"/>
      <c r="BT204" s="234"/>
      <c r="BU204" s="234"/>
      <c r="BV204" s="234"/>
      <c r="BW204" s="234"/>
      <c r="BX204" s="234"/>
      <c r="BY204" s="234"/>
      <c r="BZ204" s="234"/>
      <c r="CA204" s="234"/>
      <c r="CB204" s="234"/>
    </row>
    <row r="205" spans="1:80" ht="17.25" x14ac:dyDescent="0.25">
      <c r="A205" s="265"/>
      <c r="B205" s="252"/>
      <c r="C205" s="266"/>
      <c r="D205" s="266"/>
      <c r="E205" s="266"/>
      <c r="F205" s="266"/>
      <c r="G205" s="267"/>
      <c r="H205" s="254"/>
      <c r="I205" s="254"/>
      <c r="J205" s="254"/>
      <c r="K205" s="268"/>
      <c r="L205" s="252"/>
      <c r="M205" s="252"/>
      <c r="N205" s="252"/>
      <c r="O205" s="252"/>
      <c r="P205" s="252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69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56"/>
      <c r="AP205" s="256"/>
      <c r="AQ205" s="256"/>
      <c r="AR205" s="256"/>
      <c r="AS205" s="270"/>
      <c r="AT205" s="266"/>
      <c r="AU205" s="266"/>
      <c r="AV205" s="252"/>
      <c r="AW205" s="252"/>
      <c r="AX205" s="252"/>
      <c r="AY205" s="252"/>
      <c r="AZ205" s="266"/>
      <c r="BA205" s="271"/>
      <c r="BB205" s="271"/>
      <c r="BC205" s="266"/>
      <c r="BD205" s="261"/>
      <c r="BE205" s="234"/>
      <c r="BF205" s="260"/>
      <c r="BG205" s="234"/>
      <c r="BH205" s="261"/>
      <c r="BI205" s="234"/>
      <c r="BJ205" s="252"/>
      <c r="BK205" s="252"/>
      <c r="BL205" s="252"/>
      <c r="BM205" s="262"/>
      <c r="BN205" s="263"/>
      <c r="BO205" s="272"/>
      <c r="BP205" s="234"/>
      <c r="BQ205" s="234"/>
      <c r="BR205" s="234"/>
      <c r="BS205" s="234"/>
      <c r="BT205" s="234"/>
      <c r="BU205" s="234"/>
      <c r="BV205" s="234"/>
      <c r="BW205" s="234"/>
      <c r="BX205" s="234"/>
      <c r="BY205" s="234"/>
      <c r="BZ205" s="234"/>
      <c r="CA205" s="234"/>
      <c r="CB205" s="234"/>
    </row>
    <row r="206" spans="1:80" ht="17.25" x14ac:dyDescent="0.25">
      <c r="A206" s="265"/>
      <c r="B206" s="252"/>
      <c r="C206" s="266"/>
      <c r="D206" s="266"/>
      <c r="E206" s="266"/>
      <c r="F206" s="266"/>
      <c r="G206" s="267"/>
      <c r="H206" s="254"/>
      <c r="I206" s="254"/>
      <c r="J206" s="254"/>
      <c r="K206" s="268"/>
      <c r="L206" s="252"/>
      <c r="M206" s="252"/>
      <c r="N206" s="252"/>
      <c r="O206" s="252"/>
      <c r="P206" s="252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69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56"/>
      <c r="AP206" s="256"/>
      <c r="AQ206" s="256"/>
      <c r="AR206" s="256"/>
      <c r="AS206" s="270"/>
      <c r="AT206" s="266"/>
      <c r="AU206" s="266"/>
      <c r="AV206" s="252"/>
      <c r="AW206" s="252"/>
      <c r="AX206" s="252"/>
      <c r="AY206" s="252"/>
      <c r="AZ206" s="266"/>
      <c r="BA206" s="271"/>
      <c r="BB206" s="271"/>
      <c r="BC206" s="266"/>
      <c r="BD206" s="261"/>
      <c r="BE206" s="234"/>
      <c r="BF206" s="260"/>
      <c r="BG206" s="234"/>
      <c r="BH206" s="261"/>
      <c r="BI206" s="234"/>
      <c r="BJ206" s="252"/>
      <c r="BK206" s="252"/>
      <c r="BL206" s="252"/>
      <c r="BM206" s="262"/>
      <c r="BN206" s="263"/>
      <c r="BO206" s="272"/>
      <c r="BP206" s="234"/>
      <c r="BQ206" s="234"/>
      <c r="BR206" s="234"/>
      <c r="BS206" s="234"/>
      <c r="BT206" s="234"/>
      <c r="BU206" s="234"/>
      <c r="BV206" s="234"/>
      <c r="BW206" s="234"/>
      <c r="BX206" s="234"/>
      <c r="BY206" s="234"/>
      <c r="BZ206" s="234"/>
      <c r="CA206" s="234"/>
      <c r="CB206" s="234"/>
    </row>
    <row r="207" spans="1:80" ht="17.25" x14ac:dyDescent="0.25">
      <c r="A207" s="265"/>
      <c r="B207" s="252"/>
      <c r="C207" s="266"/>
      <c r="D207" s="266"/>
      <c r="E207" s="266"/>
      <c r="F207" s="266"/>
      <c r="G207" s="267"/>
      <c r="H207" s="254"/>
      <c r="I207" s="254"/>
      <c r="J207" s="254"/>
      <c r="K207" s="268"/>
      <c r="L207" s="252"/>
      <c r="M207" s="252"/>
      <c r="N207" s="252"/>
      <c r="O207" s="252"/>
      <c r="P207" s="252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  <c r="AA207" s="256"/>
      <c r="AB207" s="256"/>
      <c r="AC207" s="256"/>
      <c r="AD207" s="269"/>
      <c r="AE207" s="256"/>
      <c r="AF207" s="256"/>
      <c r="AG207" s="256"/>
      <c r="AH207" s="256"/>
      <c r="AI207" s="256"/>
      <c r="AJ207" s="256"/>
      <c r="AK207" s="256"/>
      <c r="AL207" s="256"/>
      <c r="AM207" s="256"/>
      <c r="AN207" s="256"/>
      <c r="AO207" s="256"/>
      <c r="AP207" s="256"/>
      <c r="AQ207" s="256"/>
      <c r="AR207" s="256"/>
      <c r="AS207" s="270"/>
      <c r="AT207" s="266"/>
      <c r="AU207" s="266"/>
      <c r="AV207" s="252"/>
      <c r="AW207" s="252"/>
      <c r="AX207" s="252"/>
      <c r="AY207" s="252"/>
      <c r="AZ207" s="266"/>
      <c r="BA207" s="271"/>
      <c r="BB207" s="271"/>
      <c r="BC207" s="266"/>
      <c r="BD207" s="261"/>
      <c r="BE207" s="234"/>
      <c r="BF207" s="260"/>
      <c r="BG207" s="234"/>
      <c r="BH207" s="261"/>
      <c r="BI207" s="234"/>
      <c r="BJ207" s="252"/>
      <c r="BK207" s="252"/>
      <c r="BL207" s="252"/>
      <c r="BM207" s="262"/>
      <c r="BN207" s="263"/>
      <c r="BO207" s="272"/>
      <c r="BP207" s="234"/>
      <c r="BQ207" s="234"/>
      <c r="BR207" s="234"/>
      <c r="BS207" s="234"/>
      <c r="BT207" s="234"/>
      <c r="BU207" s="234"/>
      <c r="BV207" s="234"/>
      <c r="BW207" s="234"/>
      <c r="BX207" s="234"/>
      <c r="BY207" s="234"/>
      <c r="BZ207" s="234"/>
      <c r="CA207" s="234"/>
      <c r="CB207" s="234"/>
    </row>
    <row r="208" spans="1:80" ht="17.25" x14ac:dyDescent="0.25">
      <c r="A208" s="265"/>
      <c r="B208" s="252"/>
      <c r="C208" s="266"/>
      <c r="D208" s="266"/>
      <c r="E208" s="266"/>
      <c r="F208" s="266"/>
      <c r="G208" s="267"/>
      <c r="H208" s="254"/>
      <c r="I208" s="254"/>
      <c r="J208" s="254"/>
      <c r="K208" s="268"/>
      <c r="L208" s="252"/>
      <c r="M208" s="252"/>
      <c r="N208" s="252"/>
      <c r="O208" s="252"/>
      <c r="P208" s="252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  <c r="AA208" s="256"/>
      <c r="AB208" s="256"/>
      <c r="AC208" s="256"/>
      <c r="AD208" s="269"/>
      <c r="AE208" s="256"/>
      <c r="AF208" s="256"/>
      <c r="AG208" s="256"/>
      <c r="AH208" s="256"/>
      <c r="AI208" s="256"/>
      <c r="AJ208" s="256"/>
      <c r="AK208" s="256"/>
      <c r="AL208" s="256"/>
      <c r="AM208" s="256"/>
      <c r="AN208" s="256"/>
      <c r="AO208" s="256"/>
      <c r="AP208" s="256"/>
      <c r="AQ208" s="256"/>
      <c r="AR208" s="256"/>
      <c r="AS208" s="270"/>
      <c r="AT208" s="266"/>
      <c r="AU208" s="266"/>
      <c r="AV208" s="252"/>
      <c r="AW208" s="252"/>
      <c r="AX208" s="252"/>
      <c r="AY208" s="252"/>
      <c r="AZ208" s="266"/>
      <c r="BA208" s="271"/>
      <c r="BB208" s="271"/>
      <c r="BC208" s="266"/>
      <c r="BD208" s="261"/>
      <c r="BE208" s="234"/>
      <c r="BF208" s="260"/>
      <c r="BG208" s="234"/>
      <c r="BH208" s="261"/>
      <c r="BI208" s="234"/>
      <c r="BJ208" s="252"/>
      <c r="BK208" s="252"/>
      <c r="BL208" s="252"/>
      <c r="BM208" s="262"/>
      <c r="BN208" s="263"/>
      <c r="BO208" s="272"/>
      <c r="BP208" s="234"/>
      <c r="BQ208" s="234"/>
      <c r="BR208" s="234"/>
      <c r="BS208" s="234"/>
      <c r="BT208" s="234"/>
      <c r="BU208" s="234"/>
      <c r="BV208" s="234"/>
      <c r="BW208" s="234"/>
      <c r="BX208" s="234"/>
      <c r="BY208" s="234"/>
      <c r="BZ208" s="234"/>
      <c r="CA208" s="234"/>
      <c r="CB208" s="234"/>
    </row>
    <row r="209" spans="1:80" ht="17.25" x14ac:dyDescent="0.25">
      <c r="A209" s="265"/>
      <c r="B209" s="252"/>
      <c r="C209" s="266"/>
      <c r="D209" s="266"/>
      <c r="E209" s="266"/>
      <c r="F209" s="266"/>
      <c r="G209" s="267"/>
      <c r="H209" s="254"/>
      <c r="I209" s="254"/>
      <c r="J209" s="254"/>
      <c r="K209" s="268"/>
      <c r="L209" s="252"/>
      <c r="M209" s="252"/>
      <c r="N209" s="252"/>
      <c r="O209" s="252"/>
      <c r="P209" s="252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69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6"/>
      <c r="AP209" s="256"/>
      <c r="AQ209" s="256"/>
      <c r="AR209" s="256"/>
      <c r="AS209" s="270"/>
      <c r="AT209" s="266"/>
      <c r="AU209" s="266"/>
      <c r="AV209" s="252"/>
      <c r="AW209" s="252"/>
      <c r="AX209" s="252"/>
      <c r="AY209" s="252"/>
      <c r="AZ209" s="266"/>
      <c r="BA209" s="271"/>
      <c r="BB209" s="271"/>
      <c r="BC209" s="266"/>
      <c r="BD209" s="261"/>
      <c r="BE209" s="234"/>
      <c r="BF209" s="260"/>
      <c r="BG209" s="234"/>
      <c r="BH209" s="261"/>
      <c r="BI209" s="234"/>
      <c r="BJ209" s="252"/>
      <c r="BK209" s="252"/>
      <c r="BL209" s="252"/>
      <c r="BM209" s="262"/>
      <c r="BN209" s="263"/>
      <c r="BO209" s="272"/>
      <c r="BP209" s="234"/>
      <c r="BQ209" s="234"/>
      <c r="BR209" s="234"/>
      <c r="BS209" s="234"/>
      <c r="BT209" s="234"/>
      <c r="BU209" s="234"/>
      <c r="BV209" s="234"/>
      <c r="BW209" s="234"/>
      <c r="BX209" s="234"/>
      <c r="BY209" s="234"/>
      <c r="BZ209" s="234"/>
      <c r="CA209" s="234"/>
      <c r="CB209" s="234"/>
    </row>
    <row r="210" spans="1:80" ht="17.25" x14ac:dyDescent="0.25">
      <c r="A210" s="265"/>
      <c r="B210" s="252"/>
      <c r="C210" s="266"/>
      <c r="D210" s="266"/>
      <c r="E210" s="266"/>
      <c r="F210" s="266"/>
      <c r="G210" s="267"/>
      <c r="H210" s="254"/>
      <c r="I210" s="254"/>
      <c r="J210" s="254"/>
      <c r="K210" s="268"/>
      <c r="L210" s="252"/>
      <c r="M210" s="252"/>
      <c r="N210" s="252"/>
      <c r="O210" s="252"/>
      <c r="P210" s="252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69"/>
      <c r="AE210" s="256"/>
      <c r="AF210" s="256"/>
      <c r="AG210" s="256"/>
      <c r="AH210" s="256"/>
      <c r="AI210" s="256"/>
      <c r="AJ210" s="256"/>
      <c r="AK210" s="256"/>
      <c r="AL210" s="256"/>
      <c r="AM210" s="256"/>
      <c r="AN210" s="256"/>
      <c r="AO210" s="256"/>
      <c r="AP210" s="256"/>
      <c r="AQ210" s="256"/>
      <c r="AR210" s="256"/>
      <c r="AS210" s="270"/>
      <c r="AT210" s="266"/>
      <c r="AU210" s="266"/>
      <c r="AV210" s="252"/>
      <c r="AW210" s="252"/>
      <c r="AX210" s="252"/>
      <c r="AY210" s="252"/>
      <c r="AZ210" s="266"/>
      <c r="BA210" s="271"/>
      <c r="BB210" s="271"/>
      <c r="BC210" s="266"/>
      <c r="BD210" s="261"/>
      <c r="BE210" s="234"/>
      <c r="BF210" s="260"/>
      <c r="BG210" s="234"/>
      <c r="BH210" s="261"/>
      <c r="BI210" s="234"/>
      <c r="BJ210" s="252"/>
      <c r="BK210" s="252"/>
      <c r="BL210" s="252"/>
      <c r="BM210" s="262"/>
      <c r="BN210" s="263"/>
      <c r="BO210" s="272"/>
      <c r="BP210" s="234"/>
      <c r="BQ210" s="234"/>
      <c r="BR210" s="234"/>
      <c r="BS210" s="234"/>
      <c r="BT210" s="234"/>
      <c r="BU210" s="234"/>
      <c r="BV210" s="234"/>
      <c r="BW210" s="234"/>
      <c r="BX210" s="234"/>
      <c r="BY210" s="234"/>
      <c r="BZ210" s="234"/>
      <c r="CA210" s="234"/>
      <c r="CB210" s="234"/>
    </row>
    <row r="211" spans="1:80" ht="17.25" x14ac:dyDescent="0.25">
      <c r="A211" s="265"/>
      <c r="B211" s="252"/>
      <c r="C211" s="266"/>
      <c r="D211" s="266"/>
      <c r="E211" s="266"/>
      <c r="F211" s="266"/>
      <c r="G211" s="267"/>
      <c r="H211" s="254"/>
      <c r="I211" s="254"/>
      <c r="J211" s="254"/>
      <c r="K211" s="268"/>
      <c r="L211" s="252"/>
      <c r="M211" s="252"/>
      <c r="N211" s="252"/>
      <c r="O211" s="252"/>
      <c r="P211" s="252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69"/>
      <c r="AE211" s="256"/>
      <c r="AF211" s="256"/>
      <c r="AG211" s="256"/>
      <c r="AH211" s="256"/>
      <c r="AI211" s="256"/>
      <c r="AJ211" s="256"/>
      <c r="AK211" s="256"/>
      <c r="AL211" s="256"/>
      <c r="AM211" s="256"/>
      <c r="AN211" s="256"/>
      <c r="AO211" s="256"/>
      <c r="AP211" s="256"/>
      <c r="AQ211" s="256"/>
      <c r="AR211" s="256"/>
      <c r="AS211" s="270"/>
      <c r="AT211" s="266"/>
      <c r="AU211" s="266"/>
      <c r="AV211" s="252"/>
      <c r="AW211" s="252"/>
      <c r="AX211" s="252"/>
      <c r="AY211" s="252"/>
      <c r="AZ211" s="266"/>
      <c r="BA211" s="271"/>
      <c r="BB211" s="271"/>
      <c r="BC211" s="266"/>
      <c r="BD211" s="261"/>
      <c r="BE211" s="234"/>
      <c r="BF211" s="260"/>
      <c r="BG211" s="234"/>
      <c r="BH211" s="261"/>
      <c r="BI211" s="234"/>
      <c r="BJ211" s="252"/>
      <c r="BK211" s="252"/>
      <c r="BL211" s="252"/>
      <c r="BM211" s="262"/>
      <c r="BN211" s="263"/>
      <c r="BO211" s="272"/>
      <c r="BP211" s="234"/>
      <c r="BQ211" s="234"/>
      <c r="BR211" s="234"/>
      <c r="BS211" s="234"/>
      <c r="BT211" s="234"/>
      <c r="BU211" s="234"/>
      <c r="BV211" s="234"/>
      <c r="BW211" s="234"/>
      <c r="BX211" s="234"/>
      <c r="BY211" s="234"/>
      <c r="BZ211" s="234"/>
      <c r="CA211" s="234"/>
      <c r="CB211" s="234"/>
    </row>
    <row r="212" spans="1:80" ht="17.25" x14ac:dyDescent="0.25">
      <c r="A212" s="265"/>
      <c r="B212" s="252"/>
      <c r="C212" s="266"/>
      <c r="D212" s="266"/>
      <c r="E212" s="266"/>
      <c r="F212" s="266"/>
      <c r="G212" s="267"/>
      <c r="H212" s="254"/>
      <c r="I212" s="254"/>
      <c r="J212" s="254"/>
      <c r="K212" s="268"/>
      <c r="L212" s="252"/>
      <c r="M212" s="252"/>
      <c r="N212" s="252"/>
      <c r="O212" s="252"/>
      <c r="P212" s="252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69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6"/>
      <c r="AP212" s="256"/>
      <c r="AQ212" s="256"/>
      <c r="AR212" s="256"/>
      <c r="AS212" s="270"/>
      <c r="AT212" s="266"/>
      <c r="AU212" s="266"/>
      <c r="AV212" s="252"/>
      <c r="AW212" s="252"/>
      <c r="AX212" s="252"/>
      <c r="AY212" s="252"/>
      <c r="AZ212" s="266"/>
      <c r="BA212" s="271"/>
      <c r="BB212" s="271"/>
      <c r="BC212" s="266"/>
      <c r="BD212" s="261"/>
      <c r="BE212" s="234"/>
      <c r="BF212" s="260"/>
      <c r="BG212" s="234"/>
      <c r="BH212" s="261"/>
      <c r="BI212" s="234"/>
      <c r="BJ212" s="252"/>
      <c r="BK212" s="252"/>
      <c r="BL212" s="252"/>
      <c r="BM212" s="262"/>
      <c r="BN212" s="263"/>
      <c r="BO212" s="272"/>
      <c r="BP212" s="234"/>
      <c r="BQ212" s="234"/>
      <c r="BR212" s="234"/>
      <c r="BS212" s="234"/>
      <c r="BT212" s="234"/>
      <c r="BU212" s="234"/>
      <c r="BV212" s="234"/>
      <c r="BW212" s="234"/>
      <c r="BX212" s="234"/>
      <c r="BY212" s="234"/>
      <c r="BZ212" s="234"/>
      <c r="CA212" s="234"/>
      <c r="CB212" s="234"/>
    </row>
    <row r="213" spans="1:80" ht="17.25" x14ac:dyDescent="0.25">
      <c r="A213" s="265"/>
      <c r="B213" s="252"/>
      <c r="C213" s="266"/>
      <c r="D213" s="266"/>
      <c r="E213" s="266"/>
      <c r="F213" s="266"/>
      <c r="G213" s="267"/>
      <c r="H213" s="254"/>
      <c r="I213" s="254"/>
      <c r="J213" s="254"/>
      <c r="K213" s="268"/>
      <c r="L213" s="252"/>
      <c r="M213" s="252"/>
      <c r="N213" s="252"/>
      <c r="O213" s="252"/>
      <c r="P213" s="252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69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6"/>
      <c r="AP213" s="256"/>
      <c r="AQ213" s="256"/>
      <c r="AR213" s="256"/>
      <c r="AS213" s="270"/>
      <c r="AT213" s="266"/>
      <c r="AU213" s="266"/>
      <c r="AV213" s="252"/>
      <c r="AW213" s="252"/>
      <c r="AX213" s="252"/>
      <c r="AY213" s="252"/>
      <c r="AZ213" s="266"/>
      <c r="BA213" s="271"/>
      <c r="BB213" s="271"/>
      <c r="BC213" s="266"/>
      <c r="BD213" s="261"/>
      <c r="BE213" s="234"/>
      <c r="BF213" s="260"/>
      <c r="BG213" s="234"/>
      <c r="BH213" s="261"/>
      <c r="BI213" s="234"/>
      <c r="BJ213" s="252"/>
      <c r="BK213" s="252"/>
      <c r="BL213" s="252"/>
      <c r="BM213" s="262"/>
      <c r="BN213" s="263"/>
      <c r="BO213" s="272"/>
      <c r="BP213" s="234"/>
      <c r="BQ213" s="234"/>
      <c r="BR213" s="234"/>
      <c r="BS213" s="234"/>
      <c r="BT213" s="234"/>
      <c r="BU213" s="234"/>
      <c r="BV213" s="234"/>
      <c r="BW213" s="234"/>
      <c r="BX213" s="234"/>
      <c r="BY213" s="234"/>
      <c r="BZ213" s="234"/>
      <c r="CA213" s="234"/>
      <c r="CB213" s="234"/>
    </row>
    <row r="214" spans="1:80" ht="17.25" x14ac:dyDescent="0.25">
      <c r="A214" s="265"/>
      <c r="B214" s="252"/>
      <c r="C214" s="266"/>
      <c r="D214" s="266"/>
      <c r="E214" s="266"/>
      <c r="F214" s="266"/>
      <c r="G214" s="267"/>
      <c r="H214" s="254"/>
      <c r="I214" s="254"/>
      <c r="J214" s="254"/>
      <c r="K214" s="268"/>
      <c r="L214" s="252"/>
      <c r="M214" s="252"/>
      <c r="N214" s="252"/>
      <c r="O214" s="252"/>
      <c r="P214" s="252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69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6"/>
      <c r="AP214" s="256"/>
      <c r="AQ214" s="256"/>
      <c r="AR214" s="256"/>
      <c r="AS214" s="270"/>
      <c r="AT214" s="266"/>
      <c r="AU214" s="266"/>
      <c r="AV214" s="252"/>
      <c r="AW214" s="252"/>
      <c r="AX214" s="252"/>
      <c r="AY214" s="252"/>
      <c r="AZ214" s="266"/>
      <c r="BA214" s="271"/>
      <c r="BB214" s="271"/>
      <c r="BC214" s="266"/>
      <c r="BD214" s="261"/>
      <c r="BE214" s="234"/>
      <c r="BF214" s="260"/>
      <c r="BG214" s="234"/>
      <c r="BH214" s="261"/>
      <c r="BI214" s="234"/>
      <c r="BJ214" s="252"/>
      <c r="BK214" s="252"/>
      <c r="BL214" s="252"/>
      <c r="BM214" s="262"/>
      <c r="BN214" s="263"/>
      <c r="BO214" s="272"/>
      <c r="BP214" s="234"/>
      <c r="BQ214" s="234"/>
      <c r="BR214" s="234"/>
      <c r="BS214" s="234"/>
      <c r="BT214" s="234"/>
      <c r="BU214" s="234"/>
      <c r="BV214" s="234"/>
      <c r="BW214" s="234"/>
      <c r="BX214" s="234"/>
      <c r="BY214" s="234"/>
      <c r="BZ214" s="234"/>
      <c r="CA214" s="234"/>
      <c r="CB214" s="234"/>
    </row>
    <row r="215" spans="1:80" ht="17.25" x14ac:dyDescent="0.25">
      <c r="A215" s="265"/>
      <c r="B215" s="252"/>
      <c r="C215" s="266"/>
      <c r="D215" s="266"/>
      <c r="E215" s="266"/>
      <c r="F215" s="266"/>
      <c r="G215" s="267"/>
      <c r="H215" s="254"/>
      <c r="I215" s="254"/>
      <c r="J215" s="254"/>
      <c r="K215" s="304"/>
      <c r="L215" s="252"/>
      <c r="M215" s="252"/>
      <c r="N215" s="252"/>
      <c r="O215" s="252"/>
      <c r="P215" s="252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302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6"/>
      <c r="AP215" s="256"/>
      <c r="AQ215" s="256"/>
      <c r="AR215" s="256"/>
      <c r="AS215" s="270"/>
      <c r="AT215" s="266"/>
      <c r="AU215" s="266"/>
      <c r="AV215" s="252"/>
      <c r="AW215" s="252"/>
      <c r="AX215" s="252"/>
      <c r="AY215" s="252"/>
      <c r="AZ215" s="266"/>
      <c r="BA215" s="271"/>
      <c r="BB215" s="271"/>
      <c r="BC215" s="266"/>
      <c r="BD215" s="261"/>
      <c r="BE215" s="234"/>
      <c r="BF215" s="260"/>
      <c r="BG215" s="234"/>
      <c r="BH215" s="261"/>
      <c r="BI215" s="234"/>
      <c r="BJ215" s="252"/>
      <c r="BK215" s="252"/>
      <c r="BL215" s="252"/>
      <c r="BM215" s="262"/>
      <c r="BN215" s="263"/>
      <c r="BO215" s="272"/>
      <c r="BP215" s="234"/>
      <c r="BQ215" s="234"/>
      <c r="BR215" s="234"/>
      <c r="BS215" s="234"/>
      <c r="BT215" s="234"/>
      <c r="BU215" s="234"/>
      <c r="BV215" s="234"/>
      <c r="BW215" s="234"/>
      <c r="BX215" s="234"/>
      <c r="BY215" s="234"/>
      <c r="BZ215" s="234"/>
      <c r="CA215" s="234"/>
      <c r="CB215" s="234"/>
    </row>
    <row r="216" spans="1:80" ht="17.25" x14ac:dyDescent="0.25">
      <c r="A216" s="265"/>
      <c r="B216" s="252"/>
      <c r="C216" s="266"/>
      <c r="D216" s="266"/>
      <c r="E216" s="266"/>
      <c r="F216" s="266"/>
      <c r="G216" s="267"/>
      <c r="H216" s="254"/>
      <c r="I216" s="254"/>
      <c r="J216" s="254"/>
      <c r="K216" s="304"/>
      <c r="L216" s="252"/>
      <c r="M216" s="252"/>
      <c r="N216" s="252"/>
      <c r="O216" s="252"/>
      <c r="P216" s="252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302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6"/>
      <c r="AP216" s="256"/>
      <c r="AQ216" s="256"/>
      <c r="AR216" s="256"/>
      <c r="AS216" s="270"/>
      <c r="AT216" s="266"/>
      <c r="AU216" s="266"/>
      <c r="AV216" s="252"/>
      <c r="AW216" s="252"/>
      <c r="AX216" s="252"/>
      <c r="AY216" s="252"/>
      <c r="AZ216" s="266"/>
      <c r="BA216" s="271"/>
      <c r="BB216" s="271"/>
      <c r="BC216" s="266"/>
      <c r="BD216" s="261"/>
      <c r="BE216" s="234"/>
      <c r="BF216" s="260"/>
      <c r="BG216" s="234"/>
      <c r="BH216" s="261"/>
      <c r="BI216" s="234"/>
      <c r="BJ216" s="252"/>
      <c r="BK216" s="252"/>
      <c r="BL216" s="252"/>
      <c r="BM216" s="262"/>
      <c r="BN216" s="263"/>
      <c r="BO216" s="272"/>
      <c r="BP216" s="234"/>
      <c r="BQ216" s="234"/>
      <c r="BR216" s="234"/>
      <c r="BS216" s="234"/>
      <c r="BT216" s="234"/>
      <c r="BU216" s="234"/>
      <c r="BV216" s="234"/>
      <c r="BW216" s="234"/>
      <c r="BX216" s="234"/>
      <c r="BY216" s="234"/>
      <c r="BZ216" s="234"/>
      <c r="CA216" s="234"/>
      <c r="CB216" s="234"/>
    </row>
    <row r="217" spans="1:80" ht="17.25" x14ac:dyDescent="0.25">
      <c r="A217" s="265"/>
      <c r="B217" s="305"/>
      <c r="C217" s="266"/>
      <c r="D217" s="266"/>
      <c r="E217" s="266"/>
      <c r="F217" s="266"/>
      <c r="G217" s="267"/>
      <c r="H217" s="254"/>
      <c r="I217" s="254"/>
      <c r="J217" s="254"/>
      <c r="K217" s="268"/>
      <c r="L217" s="252"/>
      <c r="M217" s="252"/>
      <c r="N217" s="252"/>
      <c r="O217" s="252"/>
      <c r="P217" s="252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302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6"/>
      <c r="AP217" s="256"/>
      <c r="AQ217" s="256"/>
      <c r="AR217" s="256"/>
      <c r="AS217" s="270"/>
      <c r="AT217" s="266"/>
      <c r="AU217" s="266"/>
      <c r="AV217" s="252"/>
      <c r="AW217" s="252"/>
      <c r="AX217" s="252"/>
      <c r="AY217" s="252"/>
      <c r="AZ217" s="266"/>
      <c r="BA217" s="271"/>
      <c r="BB217" s="271"/>
      <c r="BC217" s="266"/>
      <c r="BD217" s="261"/>
      <c r="BE217" s="234"/>
      <c r="BF217" s="260"/>
      <c r="BG217" s="234"/>
      <c r="BH217" s="261"/>
      <c r="BI217" s="234"/>
      <c r="BJ217" s="252"/>
      <c r="BK217" s="252"/>
      <c r="BL217" s="252"/>
      <c r="BM217" s="262"/>
      <c r="BN217" s="263"/>
      <c r="BO217" s="272"/>
      <c r="BP217" s="234"/>
      <c r="BQ217" s="234"/>
      <c r="BR217" s="234"/>
      <c r="BS217" s="234"/>
      <c r="BT217" s="234"/>
      <c r="BU217" s="234"/>
      <c r="BV217" s="234"/>
      <c r="BW217" s="234"/>
      <c r="BX217" s="234"/>
      <c r="BY217" s="234"/>
      <c r="BZ217" s="234"/>
      <c r="CA217" s="234"/>
      <c r="CB217" s="234"/>
    </row>
    <row r="218" spans="1:80" ht="17.25" x14ac:dyDescent="0.25">
      <c r="A218" s="265"/>
      <c r="B218" s="252"/>
      <c r="C218" s="266"/>
      <c r="D218" s="266"/>
      <c r="E218" s="266"/>
      <c r="F218" s="266"/>
      <c r="G218" s="267"/>
      <c r="H218" s="254"/>
      <c r="I218" s="254"/>
      <c r="J218" s="254"/>
      <c r="K218" s="268"/>
      <c r="L218" s="252"/>
      <c r="M218" s="252"/>
      <c r="N218" s="252"/>
      <c r="O218" s="252"/>
      <c r="P218" s="252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302"/>
      <c r="AE218" s="256"/>
      <c r="AF218" s="256"/>
      <c r="AG218" s="256"/>
      <c r="AH218" s="256"/>
      <c r="AI218" s="256"/>
      <c r="AJ218" s="256"/>
      <c r="AK218" s="256"/>
      <c r="AL218" s="256"/>
      <c r="AM218" s="256"/>
      <c r="AN218" s="256"/>
      <c r="AO218" s="256"/>
      <c r="AP218" s="256"/>
      <c r="AQ218" s="256"/>
      <c r="AR218" s="256"/>
      <c r="AS218" s="270"/>
      <c r="AT218" s="266"/>
      <c r="AU218" s="266"/>
      <c r="AV218" s="252"/>
      <c r="AW218" s="252"/>
      <c r="AX218" s="252"/>
      <c r="AY218" s="252"/>
      <c r="AZ218" s="266"/>
      <c r="BA218" s="271"/>
      <c r="BB218" s="271"/>
      <c r="BC218" s="266"/>
      <c r="BD218" s="261"/>
      <c r="BE218" s="234"/>
      <c r="BF218" s="260"/>
      <c r="BG218" s="234"/>
      <c r="BH218" s="261"/>
      <c r="BI218" s="234"/>
      <c r="BJ218" s="252"/>
      <c r="BK218" s="252"/>
      <c r="BL218" s="252"/>
      <c r="BM218" s="262"/>
      <c r="BN218" s="263"/>
      <c r="BO218" s="272"/>
      <c r="BP218" s="234"/>
      <c r="BQ218" s="234"/>
      <c r="BR218" s="234"/>
      <c r="BS218" s="234"/>
      <c r="BT218" s="234"/>
      <c r="BU218" s="234"/>
      <c r="BV218" s="234"/>
      <c r="BW218" s="234"/>
      <c r="BX218" s="234"/>
      <c r="BY218" s="234"/>
      <c r="BZ218" s="234"/>
      <c r="CA218" s="234"/>
      <c r="CB218" s="234"/>
    </row>
    <row r="219" spans="1:80" ht="17.25" x14ac:dyDescent="0.25">
      <c r="A219" s="265"/>
      <c r="B219" s="252"/>
      <c r="C219" s="266"/>
      <c r="D219" s="266"/>
      <c r="E219" s="266"/>
      <c r="F219" s="266"/>
      <c r="G219" s="270"/>
      <c r="H219" s="254"/>
      <c r="I219" s="254"/>
      <c r="J219" s="254"/>
      <c r="K219" s="304"/>
      <c r="L219" s="252"/>
      <c r="M219" s="252"/>
      <c r="N219" s="252"/>
      <c r="O219" s="252"/>
      <c r="P219" s="252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302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56"/>
      <c r="AP219" s="256"/>
      <c r="AQ219" s="256"/>
      <c r="AR219" s="256"/>
      <c r="AS219" s="270"/>
      <c r="AT219" s="266"/>
      <c r="AU219" s="266"/>
      <c r="AV219" s="252"/>
      <c r="AW219" s="252"/>
      <c r="AX219" s="252"/>
      <c r="AY219" s="252"/>
      <c r="AZ219" s="266"/>
      <c r="BA219" s="271"/>
      <c r="BB219" s="271"/>
      <c r="BC219" s="266"/>
      <c r="BD219" s="261"/>
      <c r="BE219" s="234"/>
      <c r="BF219" s="260"/>
      <c r="BG219" s="234"/>
      <c r="BH219" s="261"/>
      <c r="BI219" s="234"/>
      <c r="BJ219" s="252"/>
      <c r="BK219" s="252"/>
      <c r="BL219" s="252"/>
      <c r="BM219" s="262"/>
      <c r="BN219" s="263"/>
      <c r="BO219" s="272"/>
      <c r="BP219" s="234"/>
      <c r="BQ219" s="234"/>
      <c r="BR219" s="234"/>
      <c r="BS219" s="234"/>
      <c r="BT219" s="234"/>
      <c r="BU219" s="234"/>
      <c r="BV219" s="234"/>
      <c r="BW219" s="234"/>
      <c r="BX219" s="234"/>
      <c r="BY219" s="234"/>
      <c r="BZ219" s="234"/>
      <c r="CA219" s="234"/>
      <c r="CB219" s="234"/>
    </row>
    <row r="220" spans="1:80" ht="17.25" x14ac:dyDescent="0.25">
      <c r="A220" s="265"/>
      <c r="B220" s="252"/>
      <c r="C220" s="266"/>
      <c r="D220" s="266"/>
      <c r="E220" s="266"/>
      <c r="F220" s="266"/>
      <c r="G220" s="267"/>
      <c r="H220" s="254"/>
      <c r="I220" s="254"/>
      <c r="J220" s="254"/>
      <c r="K220" s="268"/>
      <c r="L220" s="252"/>
      <c r="M220" s="252"/>
      <c r="N220" s="252"/>
      <c r="O220" s="252"/>
      <c r="P220" s="252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69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56"/>
      <c r="AP220" s="256"/>
      <c r="AQ220" s="256"/>
      <c r="AR220" s="256"/>
      <c r="AS220" s="270"/>
      <c r="AT220" s="266"/>
      <c r="AU220" s="266"/>
      <c r="AV220" s="252"/>
      <c r="AW220" s="252"/>
      <c r="AX220" s="252"/>
      <c r="AY220" s="252"/>
      <c r="AZ220" s="266"/>
      <c r="BA220" s="271"/>
      <c r="BB220" s="271"/>
      <c r="BC220" s="266"/>
      <c r="BD220" s="261"/>
      <c r="BE220" s="234"/>
      <c r="BF220" s="260"/>
      <c r="BG220" s="234"/>
      <c r="BH220" s="261"/>
      <c r="BI220" s="234"/>
      <c r="BJ220" s="252"/>
      <c r="BK220" s="252"/>
      <c r="BL220" s="252"/>
      <c r="BM220" s="262"/>
      <c r="BN220" s="263"/>
      <c r="BO220" s="272"/>
      <c r="BP220" s="234"/>
      <c r="BQ220" s="234"/>
      <c r="BR220" s="234"/>
      <c r="BS220" s="234"/>
      <c r="BT220" s="234"/>
      <c r="BU220" s="234"/>
      <c r="BV220" s="234"/>
      <c r="BW220" s="234"/>
      <c r="BX220" s="234"/>
      <c r="BY220" s="234"/>
      <c r="BZ220" s="234"/>
      <c r="CA220" s="234"/>
      <c r="CB220" s="234"/>
    </row>
    <row r="221" spans="1:80" ht="17.25" x14ac:dyDescent="0.25">
      <c r="A221" s="265"/>
      <c r="B221" s="252"/>
      <c r="C221" s="266"/>
      <c r="D221" s="266"/>
      <c r="E221" s="266"/>
      <c r="F221" s="266"/>
      <c r="G221" s="267"/>
      <c r="H221" s="254"/>
      <c r="I221" s="254"/>
      <c r="J221" s="254"/>
      <c r="K221" s="268"/>
      <c r="L221" s="252"/>
      <c r="M221" s="252"/>
      <c r="N221" s="252"/>
      <c r="O221" s="252"/>
      <c r="P221" s="252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69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56"/>
      <c r="AP221" s="256"/>
      <c r="AQ221" s="256"/>
      <c r="AR221" s="256"/>
      <c r="AS221" s="270"/>
      <c r="AT221" s="266"/>
      <c r="AU221" s="266"/>
      <c r="AV221" s="252"/>
      <c r="AW221" s="252"/>
      <c r="AX221" s="252"/>
      <c r="AY221" s="252"/>
      <c r="AZ221" s="266"/>
      <c r="BA221" s="271"/>
      <c r="BB221" s="271"/>
      <c r="BC221" s="266"/>
      <c r="BD221" s="261"/>
      <c r="BE221" s="234"/>
      <c r="BF221" s="260"/>
      <c r="BG221" s="234"/>
      <c r="BH221" s="261"/>
      <c r="BI221" s="234"/>
      <c r="BJ221" s="252"/>
      <c r="BK221" s="252"/>
      <c r="BL221" s="252"/>
      <c r="BM221" s="262"/>
      <c r="BN221" s="263"/>
      <c r="BO221" s="272"/>
      <c r="BP221" s="234"/>
      <c r="BQ221" s="234"/>
      <c r="BR221" s="234"/>
      <c r="BS221" s="234"/>
      <c r="BT221" s="234"/>
      <c r="BU221" s="234"/>
      <c r="BV221" s="234"/>
      <c r="BW221" s="234"/>
      <c r="BX221" s="234"/>
      <c r="BY221" s="234"/>
      <c r="BZ221" s="234"/>
      <c r="CA221" s="234"/>
      <c r="CB221" s="234"/>
    </row>
    <row r="222" spans="1:80" ht="17.25" x14ac:dyDescent="0.25">
      <c r="A222" s="265"/>
      <c r="B222" s="252"/>
      <c r="C222" s="266"/>
      <c r="D222" s="266"/>
      <c r="E222" s="266"/>
      <c r="F222" s="266"/>
      <c r="G222" s="267"/>
      <c r="H222" s="254"/>
      <c r="I222" s="254"/>
      <c r="J222" s="254"/>
      <c r="K222" s="268"/>
      <c r="L222" s="252"/>
      <c r="M222" s="252"/>
      <c r="N222" s="252"/>
      <c r="O222" s="252"/>
      <c r="P222" s="252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69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56"/>
      <c r="AP222" s="256"/>
      <c r="AQ222" s="256"/>
      <c r="AR222" s="256"/>
      <c r="AS222" s="270"/>
      <c r="AT222" s="266"/>
      <c r="AU222" s="266"/>
      <c r="AV222" s="252"/>
      <c r="AW222" s="252"/>
      <c r="AX222" s="252"/>
      <c r="AY222" s="252"/>
      <c r="AZ222" s="266"/>
      <c r="BA222" s="271"/>
      <c r="BB222" s="271"/>
      <c r="BC222" s="266"/>
      <c r="BD222" s="261"/>
      <c r="BE222" s="234"/>
      <c r="BF222" s="260"/>
      <c r="BG222" s="234"/>
      <c r="BH222" s="261"/>
      <c r="BI222" s="234"/>
      <c r="BJ222" s="252"/>
      <c r="BK222" s="252"/>
      <c r="BL222" s="252"/>
      <c r="BM222" s="262"/>
      <c r="BN222" s="263"/>
      <c r="BO222" s="272"/>
      <c r="BP222" s="234"/>
      <c r="BQ222" s="234"/>
      <c r="BR222" s="234"/>
      <c r="BS222" s="234"/>
      <c r="BT222" s="234"/>
      <c r="BU222" s="234"/>
      <c r="BV222" s="234"/>
      <c r="BW222" s="234"/>
      <c r="BX222" s="234"/>
      <c r="BY222" s="234"/>
      <c r="BZ222" s="234"/>
      <c r="CA222" s="234"/>
      <c r="CB222" s="234"/>
    </row>
    <row r="223" spans="1:80" ht="17.25" x14ac:dyDescent="0.25">
      <c r="A223" s="265"/>
      <c r="B223" s="252"/>
      <c r="C223" s="266"/>
      <c r="D223" s="266"/>
      <c r="E223" s="266"/>
      <c r="F223" s="266"/>
      <c r="G223" s="267"/>
      <c r="H223" s="254"/>
      <c r="I223" s="254"/>
      <c r="J223" s="254"/>
      <c r="K223" s="268"/>
      <c r="L223" s="252"/>
      <c r="M223" s="252"/>
      <c r="N223" s="252"/>
      <c r="O223" s="252"/>
      <c r="P223" s="252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69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56"/>
      <c r="AP223" s="256"/>
      <c r="AQ223" s="256"/>
      <c r="AR223" s="256"/>
      <c r="AS223" s="270"/>
      <c r="AT223" s="266"/>
      <c r="AU223" s="266"/>
      <c r="AV223" s="252"/>
      <c r="AW223" s="252"/>
      <c r="AX223" s="252"/>
      <c r="AY223" s="252"/>
      <c r="AZ223" s="266"/>
      <c r="BA223" s="271"/>
      <c r="BB223" s="271"/>
      <c r="BC223" s="266"/>
      <c r="BD223" s="261"/>
      <c r="BE223" s="234"/>
      <c r="BF223" s="260"/>
      <c r="BG223" s="234"/>
      <c r="BH223" s="261"/>
      <c r="BI223" s="234"/>
      <c r="BJ223" s="252"/>
      <c r="BK223" s="252"/>
      <c r="BL223" s="252"/>
      <c r="BM223" s="262"/>
      <c r="BN223" s="263"/>
      <c r="BO223" s="297"/>
      <c r="BP223" s="234"/>
      <c r="BQ223" s="234"/>
      <c r="BR223" s="234"/>
      <c r="BS223" s="234"/>
      <c r="BT223" s="234"/>
      <c r="BU223" s="234"/>
      <c r="BV223" s="234"/>
      <c r="BW223" s="234"/>
      <c r="BX223" s="234"/>
      <c r="BY223" s="234"/>
      <c r="BZ223" s="234"/>
      <c r="CA223" s="234"/>
      <c r="CB223" s="234"/>
    </row>
    <row r="224" spans="1:80" ht="17.25" x14ac:dyDescent="0.25">
      <c r="A224" s="265"/>
      <c r="B224" s="252"/>
      <c r="C224" s="266"/>
      <c r="D224" s="266"/>
      <c r="E224" s="266"/>
      <c r="F224" s="266"/>
      <c r="G224" s="267"/>
      <c r="H224" s="254"/>
      <c r="I224" s="254"/>
      <c r="J224" s="254"/>
      <c r="K224" s="304"/>
      <c r="L224" s="252"/>
      <c r="M224" s="252"/>
      <c r="N224" s="252"/>
      <c r="O224" s="252"/>
      <c r="P224" s="252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302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56"/>
      <c r="AP224" s="256"/>
      <c r="AQ224" s="256"/>
      <c r="AR224" s="256"/>
      <c r="AS224" s="270"/>
      <c r="AT224" s="266"/>
      <c r="AU224" s="266"/>
      <c r="AV224" s="252"/>
      <c r="AW224" s="252"/>
      <c r="AX224" s="252"/>
      <c r="AY224" s="252"/>
      <c r="AZ224" s="266"/>
      <c r="BA224" s="271"/>
      <c r="BB224" s="271"/>
      <c r="BC224" s="266"/>
      <c r="BD224" s="261"/>
      <c r="BE224" s="234"/>
      <c r="BF224" s="260"/>
      <c r="BG224" s="234"/>
      <c r="BH224" s="261"/>
      <c r="BI224" s="234"/>
      <c r="BJ224" s="252"/>
      <c r="BK224" s="252"/>
      <c r="BL224" s="252"/>
      <c r="BM224" s="262"/>
      <c r="BN224" s="263"/>
      <c r="BO224" s="272"/>
      <c r="BP224" s="234"/>
      <c r="BQ224" s="234"/>
      <c r="BR224" s="234"/>
      <c r="BS224" s="234"/>
      <c r="BT224" s="234"/>
      <c r="BU224" s="234"/>
      <c r="BV224" s="234"/>
      <c r="BW224" s="234"/>
      <c r="BX224" s="234"/>
      <c r="BY224" s="234"/>
      <c r="BZ224" s="234"/>
      <c r="CA224" s="234"/>
      <c r="CB224" s="234"/>
    </row>
    <row r="225" spans="1:80" ht="17.25" x14ac:dyDescent="0.25">
      <c r="A225" s="265"/>
      <c r="B225" s="252"/>
      <c r="C225" s="266"/>
      <c r="D225" s="266"/>
      <c r="E225" s="266"/>
      <c r="F225" s="266"/>
      <c r="G225" s="267"/>
      <c r="H225" s="254"/>
      <c r="I225" s="254"/>
      <c r="J225" s="254"/>
      <c r="K225" s="304"/>
      <c r="L225" s="252"/>
      <c r="M225" s="252"/>
      <c r="N225" s="252"/>
      <c r="O225" s="252"/>
      <c r="P225" s="252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302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56"/>
      <c r="AP225" s="256"/>
      <c r="AQ225" s="256"/>
      <c r="AR225" s="256"/>
      <c r="AS225" s="270"/>
      <c r="AT225" s="266"/>
      <c r="AU225" s="266"/>
      <c r="AV225" s="252"/>
      <c r="AW225" s="252"/>
      <c r="AX225" s="252"/>
      <c r="AY225" s="252"/>
      <c r="AZ225" s="266"/>
      <c r="BA225" s="271"/>
      <c r="BB225" s="271"/>
      <c r="BC225" s="266"/>
      <c r="BD225" s="261"/>
      <c r="BE225" s="234"/>
      <c r="BF225" s="260"/>
      <c r="BG225" s="234"/>
      <c r="BH225" s="261"/>
      <c r="BI225" s="234"/>
      <c r="BJ225" s="252"/>
      <c r="BK225" s="252"/>
      <c r="BL225" s="252"/>
      <c r="BM225" s="262"/>
      <c r="BN225" s="263"/>
      <c r="BO225" s="272"/>
      <c r="BP225" s="234"/>
      <c r="BQ225" s="234"/>
      <c r="BR225" s="234"/>
      <c r="BS225" s="234"/>
      <c r="BT225" s="234"/>
      <c r="BU225" s="234"/>
      <c r="BV225" s="234"/>
      <c r="BW225" s="234"/>
      <c r="BX225" s="234"/>
      <c r="BY225" s="234"/>
      <c r="BZ225" s="234"/>
      <c r="CA225" s="234"/>
      <c r="CB225" s="234"/>
    </row>
    <row r="226" spans="1:80" ht="17.25" x14ac:dyDescent="0.25">
      <c r="A226" s="265"/>
      <c r="B226" s="252"/>
      <c r="C226" s="266"/>
      <c r="D226" s="266"/>
      <c r="E226" s="266"/>
      <c r="F226" s="266"/>
      <c r="G226" s="267"/>
      <c r="H226" s="254"/>
      <c r="I226" s="254"/>
      <c r="J226" s="254"/>
      <c r="K226" s="268"/>
      <c r="L226" s="252"/>
      <c r="M226" s="252"/>
      <c r="N226" s="252"/>
      <c r="O226" s="252"/>
      <c r="P226" s="252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69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56"/>
      <c r="AP226" s="256"/>
      <c r="AQ226" s="256"/>
      <c r="AR226" s="256"/>
      <c r="AS226" s="270"/>
      <c r="AT226" s="266"/>
      <c r="AU226" s="266"/>
      <c r="AV226" s="252"/>
      <c r="AW226" s="252"/>
      <c r="AX226" s="252"/>
      <c r="AY226" s="252"/>
      <c r="AZ226" s="266"/>
      <c r="BA226" s="271"/>
      <c r="BB226" s="271"/>
      <c r="BC226" s="266"/>
      <c r="BD226" s="261"/>
      <c r="BE226" s="234"/>
      <c r="BF226" s="260"/>
      <c r="BG226" s="234"/>
      <c r="BH226" s="261"/>
      <c r="BI226" s="234"/>
      <c r="BJ226" s="252"/>
      <c r="BK226" s="252"/>
      <c r="BL226" s="252"/>
      <c r="BM226" s="262"/>
      <c r="BN226" s="263"/>
      <c r="BO226" s="272"/>
      <c r="BP226" s="234"/>
      <c r="BQ226" s="234"/>
      <c r="BR226" s="234"/>
      <c r="BS226" s="234"/>
      <c r="BT226" s="234"/>
      <c r="BU226" s="234"/>
      <c r="BV226" s="234"/>
      <c r="BW226" s="234"/>
      <c r="BX226" s="234"/>
      <c r="BY226" s="234"/>
      <c r="BZ226" s="234"/>
      <c r="CA226" s="234"/>
      <c r="CB226" s="234"/>
    </row>
    <row r="227" spans="1:80" ht="17.25" x14ac:dyDescent="0.25">
      <c r="A227" s="265"/>
      <c r="B227" s="252"/>
      <c r="C227" s="266"/>
      <c r="D227" s="266"/>
      <c r="E227" s="266"/>
      <c r="F227" s="266"/>
      <c r="G227" s="267"/>
      <c r="H227" s="254"/>
      <c r="I227" s="254"/>
      <c r="J227" s="254"/>
      <c r="K227" s="268"/>
      <c r="L227" s="252"/>
      <c r="M227" s="252"/>
      <c r="N227" s="252"/>
      <c r="O227" s="252"/>
      <c r="P227" s="252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69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56"/>
      <c r="AP227" s="256"/>
      <c r="AQ227" s="256"/>
      <c r="AR227" s="256"/>
      <c r="AS227" s="270"/>
      <c r="AT227" s="266"/>
      <c r="AU227" s="266"/>
      <c r="AV227" s="252"/>
      <c r="AW227" s="252"/>
      <c r="AX227" s="252"/>
      <c r="AY227" s="252"/>
      <c r="AZ227" s="266"/>
      <c r="BA227" s="271"/>
      <c r="BB227" s="271"/>
      <c r="BC227" s="266"/>
      <c r="BD227" s="261"/>
      <c r="BE227" s="234"/>
      <c r="BF227" s="260"/>
      <c r="BG227" s="234"/>
      <c r="BH227" s="261"/>
      <c r="BI227" s="234"/>
      <c r="BJ227" s="252"/>
      <c r="BK227" s="252"/>
      <c r="BL227" s="252"/>
      <c r="BM227" s="262"/>
      <c r="BN227" s="263"/>
      <c r="BO227" s="272"/>
      <c r="BP227" s="234"/>
      <c r="BQ227" s="234"/>
      <c r="BR227" s="234"/>
      <c r="BS227" s="234"/>
      <c r="BT227" s="234"/>
      <c r="BU227" s="234"/>
      <c r="BV227" s="234"/>
      <c r="BW227" s="234"/>
      <c r="BX227" s="234"/>
      <c r="BY227" s="234"/>
      <c r="BZ227" s="234"/>
      <c r="CA227" s="234"/>
      <c r="CB227" s="234"/>
    </row>
    <row r="228" spans="1:80" ht="17.25" x14ac:dyDescent="0.25">
      <c r="A228" s="265"/>
      <c r="B228" s="252"/>
      <c r="C228" s="266"/>
      <c r="D228" s="266"/>
      <c r="E228" s="266"/>
      <c r="F228" s="266"/>
      <c r="G228" s="267"/>
      <c r="H228" s="254"/>
      <c r="I228" s="254"/>
      <c r="J228" s="254"/>
      <c r="K228" s="268"/>
      <c r="L228" s="252"/>
      <c r="M228" s="252"/>
      <c r="N228" s="252"/>
      <c r="O228" s="252"/>
      <c r="P228" s="252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69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56"/>
      <c r="AP228" s="256"/>
      <c r="AQ228" s="256"/>
      <c r="AR228" s="256"/>
      <c r="AS228" s="270"/>
      <c r="AT228" s="266"/>
      <c r="AU228" s="266"/>
      <c r="AV228" s="252"/>
      <c r="AW228" s="252"/>
      <c r="AX228" s="252"/>
      <c r="AY228" s="252"/>
      <c r="AZ228" s="266"/>
      <c r="BA228" s="271"/>
      <c r="BB228" s="271"/>
      <c r="BC228" s="266"/>
      <c r="BD228" s="261"/>
      <c r="BE228" s="234"/>
      <c r="BF228" s="260"/>
      <c r="BG228" s="234"/>
      <c r="BH228" s="261"/>
      <c r="BI228" s="234"/>
      <c r="BJ228" s="252"/>
      <c r="BK228" s="252"/>
      <c r="BL228" s="252"/>
      <c r="BM228" s="262"/>
      <c r="BN228" s="263"/>
      <c r="BO228" s="272"/>
      <c r="BP228" s="234"/>
      <c r="BQ228" s="234"/>
      <c r="BR228" s="234"/>
      <c r="BS228" s="234"/>
      <c r="BT228" s="234"/>
      <c r="BU228" s="234"/>
      <c r="BV228" s="234"/>
      <c r="BW228" s="234"/>
      <c r="BX228" s="234"/>
      <c r="BY228" s="234"/>
      <c r="BZ228" s="234"/>
      <c r="CA228" s="234"/>
      <c r="CB228" s="234"/>
    </row>
    <row r="229" spans="1:80" ht="17.25" x14ac:dyDescent="0.25">
      <c r="A229" s="265"/>
      <c r="B229" s="252"/>
      <c r="C229" s="266"/>
      <c r="D229" s="266"/>
      <c r="E229" s="266"/>
      <c r="F229" s="266"/>
      <c r="G229" s="267"/>
      <c r="H229" s="254"/>
      <c r="I229" s="254"/>
      <c r="J229" s="254"/>
      <c r="K229" s="268"/>
      <c r="L229" s="252"/>
      <c r="M229" s="252"/>
      <c r="N229" s="252"/>
      <c r="O229" s="252"/>
      <c r="P229" s="252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69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56"/>
      <c r="AP229" s="256"/>
      <c r="AQ229" s="256"/>
      <c r="AR229" s="256"/>
      <c r="AS229" s="270"/>
      <c r="AT229" s="266"/>
      <c r="AU229" s="266"/>
      <c r="AV229" s="252"/>
      <c r="AW229" s="252"/>
      <c r="AX229" s="252"/>
      <c r="AY229" s="252"/>
      <c r="AZ229" s="266"/>
      <c r="BA229" s="271"/>
      <c r="BB229" s="271"/>
      <c r="BC229" s="266"/>
      <c r="BD229" s="299"/>
      <c r="BE229" s="234"/>
      <c r="BF229" s="260"/>
      <c r="BG229" s="234"/>
      <c r="BH229" s="261"/>
      <c r="BI229" s="234"/>
      <c r="BJ229" s="252"/>
      <c r="BK229" s="252"/>
      <c r="BL229" s="252"/>
      <c r="BM229" s="262"/>
      <c r="BN229" s="263"/>
      <c r="BO229" s="272"/>
      <c r="BP229" s="234"/>
      <c r="BQ229" s="234"/>
      <c r="BR229" s="234"/>
      <c r="BS229" s="234"/>
      <c r="BT229" s="234"/>
      <c r="BU229" s="234"/>
      <c r="BV229" s="234"/>
      <c r="BW229" s="234"/>
      <c r="BX229" s="234"/>
      <c r="BY229" s="234"/>
      <c r="BZ229" s="234"/>
      <c r="CA229" s="234"/>
      <c r="CB229" s="234"/>
    </row>
    <row r="230" spans="1:80" ht="17.25" x14ac:dyDescent="0.25">
      <c r="A230" s="265"/>
      <c r="B230" s="252"/>
      <c r="C230" s="266"/>
      <c r="D230" s="266"/>
      <c r="E230" s="266"/>
      <c r="F230" s="266"/>
      <c r="G230" s="267"/>
      <c r="H230" s="254"/>
      <c r="I230" s="254"/>
      <c r="J230" s="254"/>
      <c r="K230" s="268"/>
      <c r="L230" s="252"/>
      <c r="M230" s="252"/>
      <c r="N230" s="252"/>
      <c r="O230" s="252"/>
      <c r="P230" s="252"/>
      <c r="Q230" s="256"/>
      <c r="R230" s="256"/>
      <c r="S230" s="256"/>
      <c r="T230" s="256"/>
      <c r="U230" s="256"/>
      <c r="V230" s="256"/>
      <c r="W230" s="256"/>
      <c r="X230" s="256"/>
      <c r="Y230" s="256"/>
      <c r="Z230" s="256"/>
      <c r="AA230" s="256"/>
      <c r="AB230" s="256"/>
      <c r="AC230" s="256"/>
      <c r="AD230" s="269"/>
      <c r="AE230" s="256"/>
      <c r="AF230" s="256"/>
      <c r="AG230" s="256"/>
      <c r="AH230" s="256"/>
      <c r="AI230" s="256"/>
      <c r="AJ230" s="256"/>
      <c r="AK230" s="256"/>
      <c r="AL230" s="256"/>
      <c r="AM230" s="256"/>
      <c r="AN230" s="256"/>
      <c r="AO230" s="256"/>
      <c r="AP230" s="256"/>
      <c r="AQ230" s="256"/>
      <c r="AR230" s="256"/>
      <c r="AS230" s="270"/>
      <c r="AT230" s="266"/>
      <c r="AU230" s="266"/>
      <c r="AV230" s="252"/>
      <c r="AW230" s="252"/>
      <c r="AX230" s="252"/>
      <c r="AY230" s="252"/>
      <c r="AZ230" s="266"/>
      <c r="BA230" s="271"/>
      <c r="BB230" s="271"/>
      <c r="BC230" s="266"/>
      <c r="BD230" s="299"/>
      <c r="BE230" s="234"/>
      <c r="BF230" s="260"/>
      <c r="BG230" s="234"/>
      <c r="BH230" s="261"/>
      <c r="BI230" s="234"/>
      <c r="BJ230" s="252"/>
      <c r="BK230" s="252"/>
      <c r="BL230" s="252"/>
      <c r="BM230" s="262"/>
      <c r="BN230" s="263"/>
      <c r="BO230" s="272"/>
      <c r="BP230" s="234"/>
      <c r="BQ230" s="234"/>
      <c r="BR230" s="234"/>
      <c r="BS230" s="234"/>
      <c r="BT230" s="234"/>
      <c r="BU230" s="234"/>
      <c r="BV230" s="234"/>
      <c r="BW230" s="234"/>
      <c r="BX230" s="234"/>
      <c r="BY230" s="234"/>
      <c r="BZ230" s="234"/>
      <c r="CA230" s="234"/>
      <c r="CB230" s="234"/>
    </row>
    <row r="231" spans="1:80" ht="17.25" x14ac:dyDescent="0.25">
      <c r="A231" s="265"/>
      <c r="B231" s="252"/>
      <c r="C231" s="266"/>
      <c r="D231" s="266"/>
      <c r="E231" s="266"/>
      <c r="F231" s="266"/>
      <c r="G231" s="267"/>
      <c r="H231" s="254"/>
      <c r="I231" s="254"/>
      <c r="J231" s="254"/>
      <c r="K231" s="268"/>
      <c r="L231" s="252"/>
      <c r="M231" s="252"/>
      <c r="N231" s="252"/>
      <c r="O231" s="252"/>
      <c r="P231" s="252"/>
      <c r="Q231" s="256"/>
      <c r="R231" s="256"/>
      <c r="S231" s="256"/>
      <c r="T231" s="256"/>
      <c r="U231" s="256"/>
      <c r="V231" s="256"/>
      <c r="W231" s="256"/>
      <c r="X231" s="256"/>
      <c r="Y231" s="256"/>
      <c r="Z231" s="256"/>
      <c r="AA231" s="256"/>
      <c r="AB231" s="256"/>
      <c r="AC231" s="256"/>
      <c r="AD231" s="269"/>
      <c r="AE231" s="256"/>
      <c r="AF231" s="256"/>
      <c r="AG231" s="256"/>
      <c r="AH231" s="256"/>
      <c r="AI231" s="256"/>
      <c r="AJ231" s="256"/>
      <c r="AK231" s="256"/>
      <c r="AL231" s="256"/>
      <c r="AM231" s="256"/>
      <c r="AN231" s="256"/>
      <c r="AO231" s="256"/>
      <c r="AP231" s="256"/>
      <c r="AQ231" s="256"/>
      <c r="AR231" s="256"/>
      <c r="AS231" s="270"/>
      <c r="AT231" s="266"/>
      <c r="AU231" s="266"/>
      <c r="AV231" s="252"/>
      <c r="AW231" s="252"/>
      <c r="AX231" s="252"/>
      <c r="AY231" s="252"/>
      <c r="AZ231" s="266"/>
      <c r="BA231" s="271"/>
      <c r="BB231" s="300"/>
      <c r="BC231" s="266"/>
      <c r="BD231" s="299"/>
      <c r="BE231" s="234"/>
      <c r="BF231" s="260"/>
      <c r="BG231" s="234"/>
      <c r="BH231" s="261"/>
      <c r="BI231" s="234"/>
      <c r="BJ231" s="252"/>
      <c r="BK231" s="252"/>
      <c r="BL231" s="252"/>
      <c r="BM231" s="262"/>
      <c r="BN231" s="263"/>
      <c r="BO231" s="272"/>
      <c r="BP231" s="234"/>
      <c r="BQ231" s="234"/>
      <c r="BR231" s="234"/>
      <c r="BS231" s="234"/>
      <c r="BT231" s="234"/>
      <c r="BU231" s="234"/>
      <c r="BV231" s="234"/>
      <c r="BW231" s="234"/>
      <c r="BX231" s="234"/>
      <c r="BY231" s="234"/>
      <c r="BZ231" s="234"/>
      <c r="CA231" s="234"/>
      <c r="CB231" s="234"/>
    </row>
    <row r="232" spans="1:80" ht="17.25" x14ac:dyDescent="0.25">
      <c r="A232" s="265"/>
      <c r="B232" s="252"/>
      <c r="C232" s="266"/>
      <c r="D232" s="266"/>
      <c r="E232" s="266"/>
      <c r="F232" s="266"/>
      <c r="G232" s="267"/>
      <c r="H232" s="254"/>
      <c r="I232" s="254"/>
      <c r="J232" s="254"/>
      <c r="K232" s="268"/>
      <c r="L232" s="252"/>
      <c r="M232" s="252"/>
      <c r="N232" s="252"/>
      <c r="O232" s="252"/>
      <c r="P232" s="252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256"/>
      <c r="AD232" s="269"/>
      <c r="AE232" s="256"/>
      <c r="AF232" s="256"/>
      <c r="AG232" s="256"/>
      <c r="AH232" s="256"/>
      <c r="AI232" s="256"/>
      <c r="AJ232" s="256"/>
      <c r="AK232" s="256"/>
      <c r="AL232" s="256"/>
      <c r="AM232" s="256"/>
      <c r="AN232" s="256"/>
      <c r="AO232" s="256"/>
      <c r="AP232" s="256"/>
      <c r="AQ232" s="256"/>
      <c r="AR232" s="256"/>
      <c r="AS232" s="270"/>
      <c r="AT232" s="266"/>
      <c r="AU232" s="266"/>
      <c r="AV232" s="252"/>
      <c r="AW232" s="252"/>
      <c r="AX232" s="252"/>
      <c r="AY232" s="252"/>
      <c r="AZ232" s="266"/>
      <c r="BA232" s="271"/>
      <c r="BB232" s="300"/>
      <c r="BC232" s="266"/>
      <c r="BD232" s="299"/>
      <c r="BE232" s="234"/>
      <c r="BF232" s="260"/>
      <c r="BG232" s="234"/>
      <c r="BH232" s="261"/>
      <c r="BI232" s="234"/>
      <c r="BJ232" s="252"/>
      <c r="BK232" s="252"/>
      <c r="BL232" s="252"/>
      <c r="BM232" s="262"/>
      <c r="BN232" s="263"/>
      <c r="BO232" s="272"/>
      <c r="BP232" s="234"/>
      <c r="BQ232" s="234"/>
      <c r="BR232" s="234"/>
      <c r="BS232" s="234"/>
      <c r="BT232" s="234"/>
      <c r="BU232" s="234"/>
      <c r="BV232" s="234"/>
      <c r="BW232" s="234"/>
      <c r="BX232" s="234"/>
      <c r="BY232" s="234"/>
      <c r="BZ232" s="234"/>
      <c r="CA232" s="234"/>
      <c r="CB232" s="234"/>
    </row>
    <row r="233" spans="1:80" ht="17.25" x14ac:dyDescent="0.25">
      <c r="A233" s="265"/>
      <c r="B233" s="252"/>
      <c r="C233" s="266"/>
      <c r="D233" s="266"/>
      <c r="E233" s="266"/>
      <c r="F233" s="266"/>
      <c r="G233" s="267"/>
      <c r="H233" s="254"/>
      <c r="I233" s="254"/>
      <c r="J233" s="254"/>
      <c r="K233" s="268"/>
      <c r="L233" s="252"/>
      <c r="M233" s="252"/>
      <c r="N233" s="252"/>
      <c r="O233" s="252"/>
      <c r="P233" s="252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  <c r="AA233" s="256"/>
      <c r="AB233" s="256"/>
      <c r="AC233" s="256"/>
      <c r="AD233" s="269"/>
      <c r="AE233" s="256"/>
      <c r="AF233" s="256"/>
      <c r="AG233" s="256"/>
      <c r="AH233" s="256"/>
      <c r="AI233" s="256"/>
      <c r="AJ233" s="256"/>
      <c r="AK233" s="256"/>
      <c r="AL233" s="256"/>
      <c r="AM233" s="256"/>
      <c r="AN233" s="256"/>
      <c r="AO233" s="256"/>
      <c r="AP233" s="256"/>
      <c r="AQ233" s="256"/>
      <c r="AR233" s="256"/>
      <c r="AS233" s="270"/>
      <c r="AT233" s="266"/>
      <c r="AU233" s="266"/>
      <c r="AV233" s="252"/>
      <c r="AW233" s="252"/>
      <c r="AX233" s="252"/>
      <c r="AY233" s="252"/>
      <c r="AZ233" s="266"/>
      <c r="BA233" s="271"/>
      <c r="BB233" s="271"/>
      <c r="BC233" s="266"/>
      <c r="BD233" s="299"/>
      <c r="BE233" s="234"/>
      <c r="BF233" s="260"/>
      <c r="BG233" s="234"/>
      <c r="BH233" s="261"/>
      <c r="BI233" s="234"/>
      <c r="BJ233" s="252"/>
      <c r="BK233" s="252"/>
      <c r="BL233" s="252"/>
      <c r="BM233" s="262"/>
      <c r="BN233" s="263"/>
      <c r="BO233" s="297"/>
      <c r="BP233" s="234"/>
      <c r="BQ233" s="234"/>
      <c r="BR233" s="234"/>
      <c r="BS233" s="234"/>
      <c r="BT233" s="234"/>
      <c r="BU233" s="234"/>
      <c r="BV233" s="234"/>
      <c r="BW233" s="234"/>
      <c r="BX233" s="234"/>
      <c r="BY233" s="234"/>
      <c r="BZ233" s="234"/>
      <c r="CA233" s="234"/>
      <c r="CB233" s="234"/>
    </row>
    <row r="234" spans="1:80" ht="17.25" x14ac:dyDescent="0.25">
      <c r="A234" s="265"/>
      <c r="B234" s="252"/>
      <c r="C234" s="266"/>
      <c r="D234" s="266"/>
      <c r="E234" s="266"/>
      <c r="F234" s="266"/>
      <c r="G234" s="267"/>
      <c r="H234" s="254"/>
      <c r="I234" s="254"/>
      <c r="J234" s="254"/>
      <c r="K234" s="268"/>
      <c r="L234" s="252"/>
      <c r="M234" s="252"/>
      <c r="N234" s="252"/>
      <c r="O234" s="252"/>
      <c r="P234" s="252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  <c r="AA234" s="256"/>
      <c r="AB234" s="256"/>
      <c r="AC234" s="256"/>
      <c r="AD234" s="269"/>
      <c r="AE234" s="256"/>
      <c r="AF234" s="256"/>
      <c r="AG234" s="256"/>
      <c r="AH234" s="256"/>
      <c r="AI234" s="256"/>
      <c r="AJ234" s="256"/>
      <c r="AK234" s="256"/>
      <c r="AL234" s="256"/>
      <c r="AM234" s="256"/>
      <c r="AN234" s="256"/>
      <c r="AO234" s="256"/>
      <c r="AP234" s="256"/>
      <c r="AQ234" s="256"/>
      <c r="AR234" s="256"/>
      <c r="AS234" s="270"/>
      <c r="AT234" s="266"/>
      <c r="AU234" s="266"/>
      <c r="AV234" s="252"/>
      <c r="AW234" s="252"/>
      <c r="AX234" s="252"/>
      <c r="AY234" s="252"/>
      <c r="AZ234" s="266"/>
      <c r="BA234" s="271"/>
      <c r="BB234" s="271"/>
      <c r="BC234" s="266"/>
      <c r="BD234" s="299"/>
      <c r="BE234" s="234"/>
      <c r="BF234" s="260"/>
      <c r="BG234" s="234"/>
      <c r="BH234" s="261"/>
      <c r="BI234" s="234"/>
      <c r="BJ234" s="252"/>
      <c r="BK234" s="252"/>
      <c r="BL234" s="252"/>
      <c r="BM234" s="262"/>
      <c r="BN234" s="263"/>
      <c r="BO234" s="272"/>
      <c r="BP234" s="234"/>
      <c r="BQ234" s="234"/>
      <c r="BR234" s="234"/>
      <c r="BS234" s="234"/>
      <c r="BT234" s="234"/>
      <c r="BU234" s="234"/>
      <c r="BV234" s="234"/>
      <c r="BW234" s="234"/>
      <c r="BX234" s="234"/>
      <c r="BY234" s="234"/>
      <c r="BZ234" s="234"/>
      <c r="CA234" s="234"/>
      <c r="CB234" s="234"/>
    </row>
    <row r="235" spans="1:80" ht="17.25" x14ac:dyDescent="0.25">
      <c r="A235" s="265"/>
      <c r="B235" s="252"/>
      <c r="C235" s="266"/>
      <c r="D235" s="266"/>
      <c r="E235" s="266"/>
      <c r="F235" s="266"/>
      <c r="G235" s="267"/>
      <c r="H235" s="254"/>
      <c r="I235" s="254"/>
      <c r="J235" s="254"/>
      <c r="K235" s="268"/>
      <c r="L235" s="252"/>
      <c r="M235" s="252"/>
      <c r="N235" s="252"/>
      <c r="O235" s="252"/>
      <c r="P235" s="252"/>
      <c r="Q235" s="256"/>
      <c r="R235" s="256"/>
      <c r="S235" s="256"/>
      <c r="T235" s="256"/>
      <c r="U235" s="256"/>
      <c r="V235" s="256"/>
      <c r="W235" s="256"/>
      <c r="X235" s="256"/>
      <c r="Y235" s="256"/>
      <c r="Z235" s="256"/>
      <c r="AA235" s="256"/>
      <c r="AB235" s="256"/>
      <c r="AC235" s="256"/>
      <c r="AD235" s="269"/>
      <c r="AE235" s="256"/>
      <c r="AF235" s="256"/>
      <c r="AG235" s="256"/>
      <c r="AH235" s="256"/>
      <c r="AI235" s="256"/>
      <c r="AJ235" s="256"/>
      <c r="AK235" s="256"/>
      <c r="AL235" s="256"/>
      <c r="AM235" s="256"/>
      <c r="AN235" s="256"/>
      <c r="AO235" s="256"/>
      <c r="AP235" s="256"/>
      <c r="AQ235" s="256"/>
      <c r="AR235" s="256"/>
      <c r="AS235" s="270"/>
      <c r="AT235" s="266"/>
      <c r="AU235" s="266"/>
      <c r="AV235" s="252"/>
      <c r="AW235" s="252"/>
      <c r="AX235" s="252"/>
      <c r="AY235" s="252"/>
      <c r="AZ235" s="266"/>
      <c r="BA235" s="271"/>
      <c r="BB235" s="300"/>
      <c r="BC235" s="266"/>
      <c r="BD235" s="299"/>
      <c r="BE235" s="234"/>
      <c r="BF235" s="260"/>
      <c r="BG235" s="234"/>
      <c r="BH235" s="261"/>
      <c r="BI235" s="234"/>
      <c r="BJ235" s="252"/>
      <c r="BK235" s="252"/>
      <c r="BL235" s="252"/>
      <c r="BM235" s="262"/>
      <c r="BN235" s="263"/>
      <c r="BO235" s="272"/>
      <c r="BP235" s="234"/>
      <c r="BQ235" s="234"/>
      <c r="BR235" s="234"/>
      <c r="BS235" s="234"/>
      <c r="BT235" s="234"/>
      <c r="BU235" s="234"/>
      <c r="BV235" s="234"/>
      <c r="BW235" s="234"/>
      <c r="BX235" s="234"/>
      <c r="BY235" s="234"/>
      <c r="BZ235" s="234"/>
      <c r="CA235" s="234"/>
      <c r="CB235" s="234"/>
    </row>
    <row r="236" spans="1:80" ht="17.25" x14ac:dyDescent="0.25">
      <c r="A236" s="265"/>
      <c r="B236" s="252"/>
      <c r="C236" s="266"/>
      <c r="D236" s="266"/>
      <c r="E236" s="266"/>
      <c r="F236" s="266"/>
      <c r="G236" s="267"/>
      <c r="H236" s="254"/>
      <c r="I236" s="254"/>
      <c r="J236" s="254"/>
      <c r="K236" s="268"/>
      <c r="L236" s="252"/>
      <c r="M236" s="252"/>
      <c r="N236" s="252"/>
      <c r="O236" s="252"/>
      <c r="P236" s="252"/>
      <c r="Q236" s="256"/>
      <c r="R236" s="256"/>
      <c r="S236" s="256"/>
      <c r="T236" s="256"/>
      <c r="U236" s="256"/>
      <c r="V236" s="256"/>
      <c r="W236" s="256"/>
      <c r="X236" s="256"/>
      <c r="Y236" s="256"/>
      <c r="Z236" s="256"/>
      <c r="AA236" s="256"/>
      <c r="AB236" s="256"/>
      <c r="AC236" s="256"/>
      <c r="AD236" s="269"/>
      <c r="AE236" s="256"/>
      <c r="AF236" s="256"/>
      <c r="AG236" s="256"/>
      <c r="AH236" s="256"/>
      <c r="AI236" s="256"/>
      <c r="AJ236" s="256"/>
      <c r="AK236" s="256"/>
      <c r="AL236" s="256"/>
      <c r="AM236" s="256"/>
      <c r="AN236" s="256"/>
      <c r="AO236" s="256"/>
      <c r="AP236" s="256"/>
      <c r="AQ236" s="256"/>
      <c r="AR236" s="256"/>
      <c r="AS236" s="270"/>
      <c r="AT236" s="266"/>
      <c r="AU236" s="266"/>
      <c r="AV236" s="252"/>
      <c r="AW236" s="252"/>
      <c r="AX236" s="252"/>
      <c r="AY236" s="252"/>
      <c r="AZ236" s="266"/>
      <c r="BA236" s="271"/>
      <c r="BB236" s="300"/>
      <c r="BC236" s="266"/>
      <c r="BD236" s="299"/>
      <c r="BE236" s="234"/>
      <c r="BF236" s="260"/>
      <c r="BG236" s="234"/>
      <c r="BH236" s="261"/>
      <c r="BI236" s="234"/>
      <c r="BJ236" s="252"/>
      <c r="BK236" s="252"/>
      <c r="BL236" s="252"/>
      <c r="BM236" s="262"/>
      <c r="BN236" s="263"/>
      <c r="BO236" s="297"/>
      <c r="BP236" s="234"/>
      <c r="BQ236" s="234"/>
      <c r="BR236" s="234"/>
      <c r="BS236" s="234"/>
      <c r="BT236" s="234"/>
      <c r="BU236" s="234"/>
      <c r="BV236" s="234"/>
      <c r="BW236" s="234"/>
      <c r="BX236" s="234"/>
      <c r="BY236" s="234"/>
      <c r="BZ236" s="234"/>
      <c r="CA236" s="234"/>
      <c r="CB236" s="234"/>
    </row>
    <row r="237" spans="1:80" ht="17.25" x14ac:dyDescent="0.25">
      <c r="A237" s="265"/>
      <c r="B237" s="252"/>
      <c r="C237" s="266"/>
      <c r="D237" s="266"/>
      <c r="E237" s="266"/>
      <c r="F237" s="266"/>
      <c r="G237" s="267"/>
      <c r="H237" s="254"/>
      <c r="I237" s="254"/>
      <c r="J237" s="254"/>
      <c r="K237" s="268"/>
      <c r="L237" s="252"/>
      <c r="M237" s="252"/>
      <c r="N237" s="252"/>
      <c r="O237" s="252"/>
      <c r="P237" s="252"/>
      <c r="Q237" s="256"/>
      <c r="R237" s="256"/>
      <c r="S237" s="256"/>
      <c r="T237" s="256"/>
      <c r="U237" s="256"/>
      <c r="V237" s="256"/>
      <c r="W237" s="256"/>
      <c r="X237" s="256"/>
      <c r="Y237" s="256"/>
      <c r="Z237" s="256"/>
      <c r="AA237" s="256"/>
      <c r="AB237" s="256"/>
      <c r="AC237" s="256"/>
      <c r="AD237" s="269"/>
      <c r="AE237" s="256"/>
      <c r="AF237" s="256"/>
      <c r="AG237" s="256"/>
      <c r="AH237" s="256"/>
      <c r="AI237" s="256"/>
      <c r="AJ237" s="256"/>
      <c r="AK237" s="256"/>
      <c r="AL237" s="256"/>
      <c r="AM237" s="256"/>
      <c r="AN237" s="256"/>
      <c r="AO237" s="256"/>
      <c r="AP237" s="256"/>
      <c r="AQ237" s="256"/>
      <c r="AR237" s="256"/>
      <c r="AS237" s="270"/>
      <c r="AT237" s="266"/>
      <c r="AU237" s="266"/>
      <c r="AV237" s="252"/>
      <c r="AW237" s="252"/>
      <c r="AX237" s="252"/>
      <c r="AY237" s="252"/>
      <c r="AZ237" s="266"/>
      <c r="BA237" s="271"/>
      <c r="BB237" s="271"/>
      <c r="BC237" s="266"/>
      <c r="BD237" s="299"/>
      <c r="BE237" s="234"/>
      <c r="BF237" s="260"/>
      <c r="BG237" s="234"/>
      <c r="BH237" s="261"/>
      <c r="BI237" s="234"/>
      <c r="BJ237" s="252"/>
      <c r="BK237" s="252"/>
      <c r="BL237" s="252"/>
      <c r="BM237" s="262"/>
      <c r="BN237" s="263"/>
      <c r="BO237" s="272"/>
      <c r="BP237" s="234"/>
      <c r="BQ237" s="234"/>
      <c r="BR237" s="234"/>
      <c r="BS237" s="234"/>
      <c r="BT237" s="234"/>
      <c r="BU237" s="234"/>
      <c r="BV237" s="234"/>
      <c r="BW237" s="234"/>
      <c r="BX237" s="234"/>
      <c r="BY237" s="234"/>
      <c r="BZ237" s="234"/>
      <c r="CA237" s="234"/>
      <c r="CB237" s="234"/>
    </row>
    <row r="238" spans="1:80" ht="17.25" x14ac:dyDescent="0.25">
      <c r="A238" s="265"/>
      <c r="B238" s="252"/>
      <c r="C238" s="266"/>
      <c r="D238" s="266"/>
      <c r="E238" s="266"/>
      <c r="F238" s="266"/>
      <c r="G238" s="270"/>
      <c r="H238" s="254"/>
      <c r="I238" s="254"/>
      <c r="J238" s="254"/>
      <c r="K238" s="304"/>
      <c r="L238" s="252"/>
      <c r="M238" s="252"/>
      <c r="N238" s="252"/>
      <c r="O238" s="252"/>
      <c r="P238" s="252"/>
      <c r="Q238" s="256"/>
      <c r="R238" s="256"/>
      <c r="S238" s="256"/>
      <c r="T238" s="256"/>
      <c r="U238" s="256"/>
      <c r="V238" s="256"/>
      <c r="W238" s="256"/>
      <c r="X238" s="256"/>
      <c r="Y238" s="256"/>
      <c r="Z238" s="256"/>
      <c r="AA238" s="256"/>
      <c r="AB238" s="256"/>
      <c r="AC238" s="256"/>
      <c r="AD238" s="302"/>
      <c r="AE238" s="256"/>
      <c r="AF238" s="256"/>
      <c r="AG238" s="256"/>
      <c r="AH238" s="256"/>
      <c r="AI238" s="256"/>
      <c r="AJ238" s="256"/>
      <c r="AK238" s="256"/>
      <c r="AL238" s="256"/>
      <c r="AM238" s="256"/>
      <c r="AN238" s="256"/>
      <c r="AO238" s="256"/>
      <c r="AP238" s="256"/>
      <c r="AQ238" s="256"/>
      <c r="AR238" s="256"/>
      <c r="AS238" s="270"/>
      <c r="AT238" s="266"/>
      <c r="AU238" s="266"/>
      <c r="AV238" s="252"/>
      <c r="AW238" s="252"/>
      <c r="AX238" s="252"/>
      <c r="AY238" s="252"/>
      <c r="AZ238" s="266"/>
      <c r="BA238" s="271"/>
      <c r="BB238" s="271"/>
      <c r="BC238" s="266"/>
      <c r="BD238" s="261"/>
      <c r="BE238" s="234"/>
      <c r="BF238" s="260"/>
      <c r="BG238" s="234"/>
      <c r="BH238" s="261"/>
      <c r="BI238" s="234"/>
      <c r="BJ238" s="252"/>
      <c r="BK238" s="252"/>
      <c r="BL238" s="252"/>
      <c r="BM238" s="262"/>
      <c r="BN238" s="263"/>
      <c r="BO238" s="272"/>
      <c r="BP238" s="234"/>
      <c r="BQ238" s="234"/>
      <c r="BR238" s="234"/>
      <c r="BS238" s="234"/>
      <c r="BT238" s="234"/>
      <c r="BU238" s="234"/>
      <c r="BV238" s="234"/>
      <c r="BW238" s="234"/>
      <c r="BX238" s="234"/>
      <c r="BY238" s="234"/>
      <c r="BZ238" s="234"/>
      <c r="CA238" s="234"/>
      <c r="CB238" s="234"/>
    </row>
    <row r="239" spans="1:80" ht="17.25" x14ac:dyDescent="0.25">
      <c r="A239" s="265"/>
      <c r="B239" s="252"/>
      <c r="C239" s="266"/>
      <c r="D239" s="266"/>
      <c r="E239" s="266"/>
      <c r="F239" s="266"/>
      <c r="G239" s="267"/>
      <c r="H239" s="254"/>
      <c r="I239" s="254"/>
      <c r="J239" s="254"/>
      <c r="K239" s="268"/>
      <c r="L239" s="252"/>
      <c r="M239" s="252"/>
      <c r="N239" s="252"/>
      <c r="O239" s="252"/>
      <c r="P239" s="252"/>
      <c r="Q239" s="256"/>
      <c r="R239" s="256"/>
      <c r="S239" s="256"/>
      <c r="T239" s="256"/>
      <c r="U239" s="256"/>
      <c r="V239" s="256"/>
      <c r="W239" s="256"/>
      <c r="X239" s="256"/>
      <c r="Y239" s="256"/>
      <c r="Z239" s="256"/>
      <c r="AA239" s="256"/>
      <c r="AB239" s="256"/>
      <c r="AC239" s="256"/>
      <c r="AD239" s="269"/>
      <c r="AE239" s="256"/>
      <c r="AF239" s="256"/>
      <c r="AG239" s="256"/>
      <c r="AH239" s="256"/>
      <c r="AI239" s="256"/>
      <c r="AJ239" s="256"/>
      <c r="AK239" s="256"/>
      <c r="AL239" s="256"/>
      <c r="AM239" s="256"/>
      <c r="AN239" s="256"/>
      <c r="AO239" s="256"/>
      <c r="AP239" s="256"/>
      <c r="AQ239" s="256"/>
      <c r="AR239" s="256"/>
      <c r="AS239" s="270"/>
      <c r="AT239" s="266"/>
      <c r="AU239" s="266"/>
      <c r="AV239" s="252"/>
      <c r="AW239" s="252"/>
      <c r="AX239" s="252"/>
      <c r="AY239" s="252"/>
      <c r="AZ239" s="266"/>
      <c r="BA239" s="271"/>
      <c r="BB239" s="271"/>
      <c r="BC239" s="266"/>
      <c r="BD239" s="261"/>
      <c r="BE239" s="234"/>
      <c r="BF239" s="260"/>
      <c r="BG239" s="234"/>
      <c r="BH239" s="261"/>
      <c r="BI239" s="234"/>
      <c r="BJ239" s="252"/>
      <c r="BK239" s="252"/>
      <c r="BL239" s="252"/>
      <c r="BM239" s="262"/>
      <c r="BN239" s="263"/>
      <c r="BO239" s="272"/>
      <c r="BP239" s="234"/>
      <c r="BQ239" s="234"/>
      <c r="BR239" s="234"/>
      <c r="BS239" s="234"/>
      <c r="BT239" s="234"/>
      <c r="BU239" s="234"/>
      <c r="BV239" s="234"/>
      <c r="BW239" s="234"/>
      <c r="BX239" s="234"/>
      <c r="BY239" s="234"/>
      <c r="BZ239" s="234"/>
      <c r="CA239" s="234"/>
      <c r="CB239" s="234"/>
    </row>
    <row r="240" spans="1:80" ht="17.25" x14ac:dyDescent="0.25">
      <c r="A240" s="265"/>
      <c r="B240" s="252"/>
      <c r="C240" s="266"/>
      <c r="D240" s="266"/>
      <c r="E240" s="266"/>
      <c r="F240" s="266"/>
      <c r="G240" s="267"/>
      <c r="H240" s="254"/>
      <c r="I240" s="254"/>
      <c r="J240" s="254"/>
      <c r="K240" s="268"/>
      <c r="L240" s="252"/>
      <c r="M240" s="252"/>
      <c r="N240" s="252"/>
      <c r="O240" s="252"/>
      <c r="P240" s="252"/>
      <c r="Q240" s="256"/>
      <c r="R240" s="256"/>
      <c r="S240" s="256"/>
      <c r="T240" s="256"/>
      <c r="U240" s="256"/>
      <c r="V240" s="256"/>
      <c r="W240" s="256"/>
      <c r="X240" s="256"/>
      <c r="Y240" s="256"/>
      <c r="Z240" s="256"/>
      <c r="AA240" s="256"/>
      <c r="AB240" s="256"/>
      <c r="AC240" s="256"/>
      <c r="AD240" s="269"/>
      <c r="AE240" s="256"/>
      <c r="AF240" s="256"/>
      <c r="AG240" s="256"/>
      <c r="AH240" s="256"/>
      <c r="AI240" s="256"/>
      <c r="AJ240" s="256"/>
      <c r="AK240" s="256"/>
      <c r="AL240" s="256"/>
      <c r="AM240" s="256"/>
      <c r="AN240" s="256"/>
      <c r="AO240" s="256"/>
      <c r="AP240" s="256"/>
      <c r="AQ240" s="256"/>
      <c r="AR240" s="256"/>
      <c r="AS240" s="270"/>
      <c r="AT240" s="266"/>
      <c r="AU240" s="266"/>
      <c r="AV240" s="252"/>
      <c r="AW240" s="252"/>
      <c r="AX240" s="252"/>
      <c r="AY240" s="252"/>
      <c r="AZ240" s="266"/>
      <c r="BA240" s="271"/>
      <c r="BB240" s="271"/>
      <c r="BC240" s="266"/>
      <c r="BD240" s="261"/>
      <c r="BE240" s="234"/>
      <c r="BF240" s="260"/>
      <c r="BG240" s="234"/>
      <c r="BH240" s="261"/>
      <c r="BI240" s="234"/>
      <c r="BJ240" s="252"/>
      <c r="BK240" s="252"/>
      <c r="BL240" s="252"/>
      <c r="BM240" s="262"/>
      <c r="BN240" s="263"/>
      <c r="BO240" s="272"/>
      <c r="BP240" s="234"/>
      <c r="BQ240" s="234"/>
      <c r="BR240" s="234"/>
      <c r="BS240" s="234"/>
      <c r="BT240" s="234"/>
      <c r="BU240" s="234"/>
      <c r="BV240" s="234"/>
      <c r="BW240" s="234"/>
      <c r="BX240" s="234"/>
      <c r="BY240" s="234"/>
      <c r="BZ240" s="234"/>
      <c r="CA240" s="234"/>
      <c r="CB240" s="234"/>
    </row>
    <row r="241" spans="1:80" ht="17.25" x14ac:dyDescent="0.25">
      <c r="A241" s="265"/>
      <c r="B241" s="252"/>
      <c r="C241" s="266"/>
      <c r="D241" s="266"/>
      <c r="E241" s="266"/>
      <c r="F241" s="266"/>
      <c r="G241" s="267"/>
      <c r="H241" s="254"/>
      <c r="I241" s="254"/>
      <c r="J241" s="254"/>
      <c r="K241" s="268"/>
      <c r="L241" s="252"/>
      <c r="M241" s="252"/>
      <c r="N241" s="252"/>
      <c r="O241" s="252"/>
      <c r="P241" s="252"/>
      <c r="Q241" s="256"/>
      <c r="R241" s="256"/>
      <c r="S241" s="256"/>
      <c r="T241" s="256"/>
      <c r="U241" s="256"/>
      <c r="V241" s="256"/>
      <c r="W241" s="256"/>
      <c r="X241" s="256"/>
      <c r="Y241" s="256"/>
      <c r="Z241" s="256"/>
      <c r="AA241" s="256"/>
      <c r="AB241" s="256"/>
      <c r="AC241" s="256"/>
      <c r="AD241" s="269"/>
      <c r="AE241" s="256"/>
      <c r="AF241" s="256"/>
      <c r="AG241" s="256"/>
      <c r="AH241" s="256"/>
      <c r="AI241" s="256"/>
      <c r="AJ241" s="256"/>
      <c r="AK241" s="256"/>
      <c r="AL241" s="256"/>
      <c r="AM241" s="256"/>
      <c r="AN241" s="256"/>
      <c r="AO241" s="256"/>
      <c r="AP241" s="256"/>
      <c r="AQ241" s="256"/>
      <c r="AR241" s="256"/>
      <c r="AS241" s="270"/>
      <c r="AT241" s="266"/>
      <c r="AU241" s="266"/>
      <c r="AV241" s="252"/>
      <c r="AW241" s="252"/>
      <c r="AX241" s="252"/>
      <c r="AY241" s="252"/>
      <c r="AZ241" s="266"/>
      <c r="BA241" s="271"/>
      <c r="BB241" s="271"/>
      <c r="BC241" s="266"/>
      <c r="BD241" s="261"/>
      <c r="BE241" s="234"/>
      <c r="BF241" s="260"/>
      <c r="BG241" s="234"/>
      <c r="BH241" s="261"/>
      <c r="BI241" s="234"/>
      <c r="BJ241" s="252"/>
      <c r="BK241" s="252"/>
      <c r="BL241" s="252"/>
      <c r="BM241" s="262"/>
      <c r="BN241" s="263"/>
      <c r="BO241" s="272"/>
      <c r="BP241" s="234"/>
      <c r="BQ241" s="234"/>
      <c r="BR241" s="234"/>
      <c r="BS241" s="234"/>
      <c r="BT241" s="234"/>
      <c r="BU241" s="234"/>
      <c r="BV241" s="234"/>
      <c r="BW241" s="234"/>
      <c r="BX241" s="234"/>
      <c r="BY241" s="234"/>
      <c r="BZ241" s="234"/>
      <c r="CA241" s="234"/>
      <c r="CB241" s="234"/>
    </row>
    <row r="242" spans="1:80" ht="17.25" x14ac:dyDescent="0.25">
      <c r="A242" s="265"/>
      <c r="B242" s="252"/>
      <c r="C242" s="266"/>
      <c r="D242" s="266"/>
      <c r="E242" s="266"/>
      <c r="F242" s="266"/>
      <c r="G242" s="267"/>
      <c r="H242" s="254"/>
      <c r="I242" s="254"/>
      <c r="J242" s="254"/>
      <c r="K242" s="268"/>
      <c r="L242" s="252"/>
      <c r="M242" s="252"/>
      <c r="N242" s="252"/>
      <c r="O242" s="252"/>
      <c r="P242" s="252"/>
      <c r="Q242" s="256"/>
      <c r="R242" s="256"/>
      <c r="S242" s="256"/>
      <c r="T242" s="256"/>
      <c r="U242" s="256"/>
      <c r="V242" s="256"/>
      <c r="W242" s="256"/>
      <c r="X242" s="256"/>
      <c r="Y242" s="256"/>
      <c r="Z242" s="256"/>
      <c r="AA242" s="256"/>
      <c r="AB242" s="256"/>
      <c r="AC242" s="256"/>
      <c r="AD242" s="269"/>
      <c r="AE242" s="256"/>
      <c r="AF242" s="256"/>
      <c r="AG242" s="256"/>
      <c r="AH242" s="256"/>
      <c r="AI242" s="256"/>
      <c r="AJ242" s="256"/>
      <c r="AK242" s="256"/>
      <c r="AL242" s="256"/>
      <c r="AM242" s="256"/>
      <c r="AN242" s="256"/>
      <c r="AO242" s="256"/>
      <c r="AP242" s="256"/>
      <c r="AQ242" s="256"/>
      <c r="AR242" s="256"/>
      <c r="AS242" s="270"/>
      <c r="AT242" s="266"/>
      <c r="AU242" s="266"/>
      <c r="AV242" s="252"/>
      <c r="AW242" s="252"/>
      <c r="AX242" s="252"/>
      <c r="AY242" s="252"/>
      <c r="AZ242" s="266"/>
      <c r="BA242" s="271"/>
      <c r="BB242" s="271"/>
      <c r="BC242" s="266"/>
      <c r="BD242" s="261"/>
      <c r="BE242" s="234"/>
      <c r="BF242" s="260"/>
      <c r="BG242" s="234"/>
      <c r="BH242" s="261"/>
      <c r="BI242" s="234"/>
      <c r="BJ242" s="252"/>
      <c r="BK242" s="252"/>
      <c r="BL242" s="252"/>
      <c r="BM242" s="262"/>
      <c r="BN242" s="263"/>
      <c r="BO242" s="272"/>
      <c r="BP242" s="234"/>
      <c r="BQ242" s="234"/>
      <c r="BR242" s="234"/>
      <c r="BS242" s="234"/>
      <c r="BT242" s="234"/>
      <c r="BU242" s="234"/>
      <c r="BV242" s="234"/>
      <c r="BW242" s="234"/>
      <c r="BX242" s="234"/>
      <c r="BY242" s="234"/>
      <c r="BZ242" s="234"/>
      <c r="CA242" s="234"/>
      <c r="CB242" s="234"/>
    </row>
    <row r="243" spans="1:80" ht="17.25" x14ac:dyDescent="0.25">
      <c r="A243" s="265"/>
      <c r="B243" s="252"/>
      <c r="C243" s="266"/>
      <c r="D243" s="266"/>
      <c r="E243" s="266"/>
      <c r="F243" s="266"/>
      <c r="G243" s="267"/>
      <c r="H243" s="254"/>
      <c r="I243" s="254"/>
      <c r="J243" s="254"/>
      <c r="K243" s="268"/>
      <c r="L243" s="252"/>
      <c r="M243" s="252"/>
      <c r="N243" s="252"/>
      <c r="O243" s="252"/>
      <c r="P243" s="252"/>
      <c r="Q243" s="256"/>
      <c r="R243" s="256"/>
      <c r="S243" s="256"/>
      <c r="T243" s="256"/>
      <c r="U243" s="256"/>
      <c r="V243" s="256"/>
      <c r="W243" s="256"/>
      <c r="X243" s="256"/>
      <c r="Y243" s="256"/>
      <c r="Z243" s="256"/>
      <c r="AA243" s="256"/>
      <c r="AB243" s="256"/>
      <c r="AC243" s="256"/>
      <c r="AD243" s="269"/>
      <c r="AE243" s="256"/>
      <c r="AF243" s="256"/>
      <c r="AG243" s="256"/>
      <c r="AH243" s="256"/>
      <c r="AI243" s="256"/>
      <c r="AJ243" s="256"/>
      <c r="AK243" s="256"/>
      <c r="AL243" s="256"/>
      <c r="AM243" s="256"/>
      <c r="AN243" s="256"/>
      <c r="AO243" s="256"/>
      <c r="AP243" s="256"/>
      <c r="AQ243" s="256"/>
      <c r="AR243" s="256"/>
      <c r="AS243" s="270"/>
      <c r="AT243" s="266"/>
      <c r="AU243" s="266"/>
      <c r="AV243" s="252"/>
      <c r="AW243" s="252"/>
      <c r="AX243" s="252"/>
      <c r="AY243" s="252"/>
      <c r="AZ243" s="266"/>
      <c r="BA243" s="271"/>
      <c r="BB243" s="271"/>
      <c r="BC243" s="266"/>
      <c r="BD243" s="261"/>
      <c r="BE243" s="234"/>
      <c r="BF243" s="260"/>
      <c r="BG243" s="234"/>
      <c r="BH243" s="261"/>
      <c r="BI243" s="234"/>
      <c r="BJ243" s="252"/>
      <c r="BK243" s="252"/>
      <c r="BL243" s="252"/>
      <c r="BM243" s="262"/>
      <c r="BN243" s="263"/>
      <c r="BO243" s="272"/>
      <c r="BP243" s="234"/>
      <c r="BQ243" s="234"/>
      <c r="BR243" s="234"/>
      <c r="BS243" s="234"/>
      <c r="BT243" s="234"/>
      <c r="BU243" s="234"/>
      <c r="BV243" s="234"/>
      <c r="BW243" s="234"/>
      <c r="BX243" s="234"/>
      <c r="BY243" s="234"/>
      <c r="BZ243" s="234"/>
      <c r="CA243" s="234"/>
      <c r="CB243" s="234"/>
    </row>
    <row r="244" spans="1:80" ht="17.25" x14ac:dyDescent="0.25">
      <c r="A244" s="265"/>
      <c r="B244" s="252"/>
      <c r="C244" s="266"/>
      <c r="D244" s="266"/>
      <c r="E244" s="266"/>
      <c r="F244" s="266"/>
      <c r="G244" s="270"/>
      <c r="H244" s="254"/>
      <c r="I244" s="254"/>
      <c r="J244" s="254"/>
      <c r="K244" s="304"/>
      <c r="L244" s="252"/>
      <c r="M244" s="252"/>
      <c r="N244" s="252"/>
      <c r="O244" s="252"/>
      <c r="P244" s="252"/>
      <c r="Q244" s="256"/>
      <c r="R244" s="256"/>
      <c r="S244" s="256"/>
      <c r="T244" s="256"/>
      <c r="U244" s="256"/>
      <c r="V244" s="256"/>
      <c r="W244" s="256"/>
      <c r="X244" s="256"/>
      <c r="Y244" s="256"/>
      <c r="Z244" s="256"/>
      <c r="AA244" s="256"/>
      <c r="AB244" s="256"/>
      <c r="AC244" s="256"/>
      <c r="AD244" s="302"/>
      <c r="AE244" s="256"/>
      <c r="AF244" s="256"/>
      <c r="AG244" s="256"/>
      <c r="AH244" s="256"/>
      <c r="AI244" s="256"/>
      <c r="AJ244" s="256"/>
      <c r="AK244" s="256"/>
      <c r="AL244" s="256"/>
      <c r="AM244" s="256"/>
      <c r="AN244" s="256"/>
      <c r="AO244" s="256"/>
      <c r="AP244" s="256"/>
      <c r="AQ244" s="256"/>
      <c r="AR244" s="256"/>
      <c r="AS244" s="270"/>
      <c r="AT244" s="266"/>
      <c r="AU244" s="266"/>
      <c r="AV244" s="252"/>
      <c r="AW244" s="252"/>
      <c r="AX244" s="252"/>
      <c r="AY244" s="252"/>
      <c r="AZ244" s="266"/>
      <c r="BA244" s="271"/>
      <c r="BB244" s="271"/>
      <c r="BC244" s="266"/>
      <c r="BD244" s="261"/>
      <c r="BE244" s="234"/>
      <c r="BF244" s="260"/>
      <c r="BG244" s="234"/>
      <c r="BH244" s="261"/>
      <c r="BI244" s="234"/>
      <c r="BJ244" s="252"/>
      <c r="BK244" s="252"/>
      <c r="BL244" s="252"/>
      <c r="BM244" s="262"/>
      <c r="BN244" s="263"/>
      <c r="BO244" s="297"/>
      <c r="BP244" s="234"/>
      <c r="BQ244" s="234"/>
      <c r="BR244" s="234"/>
      <c r="BS244" s="234"/>
      <c r="BT244" s="234"/>
      <c r="BU244" s="234"/>
      <c r="BV244" s="234"/>
      <c r="BW244" s="234"/>
      <c r="BX244" s="234"/>
      <c r="BY244" s="234"/>
      <c r="BZ244" s="234"/>
      <c r="CA244" s="234"/>
      <c r="CB244" s="234"/>
    </row>
    <row r="245" spans="1:80" ht="17.25" x14ac:dyDescent="0.25">
      <c r="A245" s="265"/>
      <c r="B245" s="305"/>
      <c r="C245" s="266"/>
      <c r="D245" s="266"/>
      <c r="E245" s="266"/>
      <c r="F245" s="266"/>
      <c r="G245" s="267"/>
      <c r="H245" s="254"/>
      <c r="I245" s="254"/>
      <c r="J245" s="254"/>
      <c r="K245" s="268"/>
      <c r="L245" s="252"/>
      <c r="M245" s="252"/>
      <c r="N245" s="252"/>
      <c r="O245" s="252"/>
      <c r="P245" s="252"/>
      <c r="Q245" s="256"/>
      <c r="R245" s="256"/>
      <c r="S245" s="256"/>
      <c r="T245" s="256"/>
      <c r="U245" s="256"/>
      <c r="V245" s="256"/>
      <c r="W245" s="256"/>
      <c r="X245" s="256"/>
      <c r="Y245" s="256"/>
      <c r="Z245" s="256"/>
      <c r="AA245" s="256"/>
      <c r="AB245" s="256"/>
      <c r="AC245" s="256"/>
      <c r="AD245" s="302"/>
      <c r="AE245" s="256"/>
      <c r="AF245" s="256"/>
      <c r="AG245" s="256"/>
      <c r="AH245" s="256"/>
      <c r="AI245" s="256"/>
      <c r="AJ245" s="256"/>
      <c r="AK245" s="256"/>
      <c r="AL245" s="256"/>
      <c r="AM245" s="256"/>
      <c r="AN245" s="256"/>
      <c r="AO245" s="256"/>
      <c r="AP245" s="256"/>
      <c r="AQ245" s="256"/>
      <c r="AR245" s="256"/>
      <c r="AS245" s="270"/>
      <c r="AT245" s="266"/>
      <c r="AU245" s="266"/>
      <c r="AV245" s="252"/>
      <c r="AW245" s="252"/>
      <c r="AX245" s="252"/>
      <c r="AY245" s="252"/>
      <c r="AZ245" s="266"/>
      <c r="BA245" s="271"/>
      <c r="BB245" s="271"/>
      <c r="BC245" s="266"/>
      <c r="BD245" s="261"/>
      <c r="BE245" s="234"/>
      <c r="BF245" s="260"/>
      <c r="BG245" s="234"/>
      <c r="BH245" s="261"/>
      <c r="BI245" s="234"/>
      <c r="BJ245" s="252"/>
      <c r="BK245" s="252"/>
      <c r="BL245" s="252"/>
      <c r="BM245" s="262"/>
      <c r="BN245" s="263"/>
      <c r="BO245" s="272"/>
      <c r="BP245" s="234"/>
      <c r="BQ245" s="234"/>
      <c r="BR245" s="234"/>
      <c r="BS245" s="234"/>
      <c r="BT245" s="234"/>
      <c r="BU245" s="234"/>
      <c r="BV245" s="234"/>
      <c r="BW245" s="234"/>
      <c r="BX245" s="234"/>
      <c r="BY245" s="234"/>
      <c r="BZ245" s="234"/>
      <c r="CA245" s="234"/>
      <c r="CB245" s="234"/>
    </row>
    <row r="246" spans="1:80" ht="17.25" x14ac:dyDescent="0.25">
      <c r="A246" s="265"/>
      <c r="B246" s="252"/>
      <c r="C246" s="266"/>
      <c r="D246" s="266"/>
      <c r="E246" s="266"/>
      <c r="F246" s="266"/>
      <c r="G246" s="270"/>
      <c r="H246" s="254"/>
      <c r="I246" s="254"/>
      <c r="J246" s="254"/>
      <c r="K246" s="304"/>
      <c r="L246" s="252"/>
      <c r="M246" s="252"/>
      <c r="N246" s="252"/>
      <c r="O246" s="252"/>
      <c r="P246" s="252"/>
      <c r="Q246" s="256"/>
      <c r="R246" s="256"/>
      <c r="S246" s="256"/>
      <c r="T246" s="256"/>
      <c r="U246" s="256"/>
      <c r="V246" s="256"/>
      <c r="W246" s="256"/>
      <c r="X246" s="256"/>
      <c r="Y246" s="256"/>
      <c r="Z246" s="256"/>
      <c r="AA246" s="256"/>
      <c r="AB246" s="256"/>
      <c r="AC246" s="256"/>
      <c r="AD246" s="302"/>
      <c r="AE246" s="256"/>
      <c r="AF246" s="256"/>
      <c r="AG246" s="256"/>
      <c r="AH246" s="256"/>
      <c r="AI246" s="256"/>
      <c r="AJ246" s="256"/>
      <c r="AK246" s="256"/>
      <c r="AL246" s="256"/>
      <c r="AM246" s="256"/>
      <c r="AN246" s="256"/>
      <c r="AO246" s="256"/>
      <c r="AP246" s="256"/>
      <c r="AQ246" s="256"/>
      <c r="AR246" s="256"/>
      <c r="AS246" s="270"/>
      <c r="AT246" s="266"/>
      <c r="AU246" s="266"/>
      <c r="AV246" s="252"/>
      <c r="AW246" s="252"/>
      <c r="AX246" s="252"/>
      <c r="AY246" s="252"/>
      <c r="AZ246" s="266"/>
      <c r="BA246" s="271"/>
      <c r="BB246" s="271"/>
      <c r="BC246" s="266"/>
      <c r="BD246" s="261"/>
      <c r="BE246" s="234"/>
      <c r="BF246" s="260"/>
      <c r="BG246" s="234"/>
      <c r="BH246" s="261"/>
      <c r="BI246" s="234"/>
      <c r="BJ246" s="252"/>
      <c r="BK246" s="252"/>
      <c r="BL246" s="252"/>
      <c r="BM246" s="262"/>
      <c r="BN246" s="263"/>
      <c r="BO246" s="272"/>
      <c r="BP246" s="234"/>
      <c r="BQ246" s="234"/>
      <c r="BR246" s="234"/>
      <c r="BS246" s="234"/>
      <c r="BT246" s="234"/>
      <c r="BU246" s="234"/>
      <c r="BV246" s="234"/>
      <c r="BW246" s="234"/>
      <c r="BX246" s="234"/>
      <c r="BY246" s="234"/>
      <c r="BZ246" s="234"/>
      <c r="CA246" s="234"/>
      <c r="CB246" s="234"/>
    </row>
    <row r="247" spans="1:80" ht="17.25" x14ac:dyDescent="0.25">
      <c r="A247" s="265"/>
      <c r="B247" s="252"/>
      <c r="C247" s="266"/>
      <c r="D247" s="266"/>
      <c r="E247" s="266"/>
      <c r="F247" s="266"/>
      <c r="G247" s="270"/>
      <c r="H247" s="254"/>
      <c r="I247" s="254"/>
      <c r="J247" s="254"/>
      <c r="K247" s="304"/>
      <c r="L247" s="252"/>
      <c r="M247" s="252"/>
      <c r="N247" s="252"/>
      <c r="O247" s="252"/>
      <c r="P247" s="252"/>
      <c r="Q247" s="256"/>
      <c r="R247" s="256"/>
      <c r="S247" s="256"/>
      <c r="T247" s="256"/>
      <c r="U247" s="256"/>
      <c r="V247" s="256"/>
      <c r="W247" s="256"/>
      <c r="X247" s="256"/>
      <c r="Y247" s="256"/>
      <c r="Z247" s="256"/>
      <c r="AA247" s="256"/>
      <c r="AB247" s="256"/>
      <c r="AC247" s="256"/>
      <c r="AD247" s="302"/>
      <c r="AE247" s="256"/>
      <c r="AF247" s="256"/>
      <c r="AG247" s="256"/>
      <c r="AH247" s="256"/>
      <c r="AI247" s="256"/>
      <c r="AJ247" s="256"/>
      <c r="AK247" s="256"/>
      <c r="AL247" s="256"/>
      <c r="AM247" s="256"/>
      <c r="AN247" s="256"/>
      <c r="AO247" s="256"/>
      <c r="AP247" s="256"/>
      <c r="AQ247" s="256"/>
      <c r="AR247" s="256"/>
      <c r="AS247" s="270"/>
      <c r="AT247" s="266"/>
      <c r="AU247" s="266"/>
      <c r="AV247" s="252"/>
      <c r="AW247" s="252"/>
      <c r="AX247" s="252"/>
      <c r="AY247" s="252"/>
      <c r="AZ247" s="266"/>
      <c r="BA247" s="271"/>
      <c r="BB247" s="271"/>
      <c r="BC247" s="266"/>
      <c r="BD247" s="261"/>
      <c r="BE247" s="234"/>
      <c r="BF247" s="260"/>
      <c r="BG247" s="234"/>
      <c r="BH247" s="261"/>
      <c r="BI247" s="234"/>
      <c r="BJ247" s="252"/>
      <c r="BK247" s="252"/>
      <c r="BL247" s="252"/>
      <c r="BM247" s="262"/>
      <c r="BN247" s="263"/>
      <c r="BO247" s="272"/>
      <c r="BP247" s="234"/>
      <c r="BQ247" s="234"/>
      <c r="BR247" s="234"/>
      <c r="BS247" s="234"/>
      <c r="BT247" s="234"/>
      <c r="BU247" s="234"/>
      <c r="BV247" s="234"/>
      <c r="BW247" s="234"/>
      <c r="BX247" s="234"/>
      <c r="BY247" s="234"/>
      <c r="BZ247" s="234"/>
      <c r="CA247" s="234"/>
      <c r="CB247" s="234"/>
    </row>
    <row r="248" spans="1:80" ht="17.25" x14ac:dyDescent="0.25">
      <c r="A248" s="265"/>
      <c r="B248" s="305"/>
      <c r="C248" s="266"/>
      <c r="D248" s="266"/>
      <c r="E248" s="266"/>
      <c r="F248" s="266"/>
      <c r="G248" s="267"/>
      <c r="H248" s="254"/>
      <c r="I248" s="254"/>
      <c r="J248" s="254"/>
      <c r="K248" s="268"/>
      <c r="L248" s="252"/>
      <c r="M248" s="252"/>
      <c r="N248" s="252"/>
      <c r="O248" s="252"/>
      <c r="P248" s="252"/>
      <c r="Q248" s="256"/>
      <c r="R248" s="256"/>
      <c r="S248" s="256"/>
      <c r="T248" s="256"/>
      <c r="U248" s="256"/>
      <c r="V248" s="256"/>
      <c r="W248" s="256"/>
      <c r="X248" s="256"/>
      <c r="Y248" s="256"/>
      <c r="Z248" s="256"/>
      <c r="AA248" s="256"/>
      <c r="AB248" s="256"/>
      <c r="AC248" s="256"/>
      <c r="AD248" s="302"/>
      <c r="AE248" s="256"/>
      <c r="AF248" s="256"/>
      <c r="AG248" s="256"/>
      <c r="AH248" s="256"/>
      <c r="AI248" s="256"/>
      <c r="AJ248" s="256"/>
      <c r="AK248" s="256"/>
      <c r="AL248" s="256"/>
      <c r="AM248" s="256"/>
      <c r="AN248" s="256"/>
      <c r="AO248" s="256"/>
      <c r="AP248" s="256"/>
      <c r="AQ248" s="256"/>
      <c r="AR248" s="256"/>
      <c r="AS248" s="270"/>
      <c r="AT248" s="266"/>
      <c r="AU248" s="266"/>
      <c r="AV248" s="252"/>
      <c r="AW248" s="252"/>
      <c r="AX248" s="252"/>
      <c r="AY248" s="252"/>
      <c r="AZ248" s="266"/>
      <c r="BA248" s="271"/>
      <c r="BB248" s="271"/>
      <c r="BC248" s="266"/>
      <c r="BD248" s="261"/>
      <c r="BE248" s="234"/>
      <c r="BF248" s="260"/>
      <c r="BG248" s="234"/>
      <c r="BH248" s="261"/>
      <c r="BI248" s="234"/>
      <c r="BJ248" s="252"/>
      <c r="BK248" s="252"/>
      <c r="BL248" s="252"/>
      <c r="BM248" s="262"/>
      <c r="BN248" s="263"/>
      <c r="BO248" s="297"/>
      <c r="BP248" s="234"/>
      <c r="BQ248" s="234"/>
      <c r="BR248" s="234"/>
      <c r="BS248" s="234"/>
      <c r="BT248" s="234"/>
      <c r="BU248" s="234"/>
      <c r="BV248" s="234"/>
      <c r="BW248" s="234"/>
      <c r="BX248" s="234"/>
      <c r="BY248" s="234"/>
      <c r="BZ248" s="234"/>
      <c r="CA248" s="234"/>
      <c r="CB248" s="234"/>
    </row>
    <row r="249" spans="1:80" ht="17.25" x14ac:dyDescent="0.25">
      <c r="A249" s="265"/>
      <c r="B249" s="252"/>
      <c r="C249" s="266"/>
      <c r="D249" s="266"/>
      <c r="E249" s="266"/>
      <c r="F249" s="266"/>
      <c r="G249" s="267"/>
      <c r="H249" s="254"/>
      <c r="I249" s="254"/>
      <c r="J249" s="254"/>
      <c r="K249" s="268"/>
      <c r="L249" s="252"/>
      <c r="M249" s="252"/>
      <c r="N249" s="252"/>
      <c r="O249" s="252"/>
      <c r="P249" s="252"/>
      <c r="Q249" s="256"/>
      <c r="R249" s="256"/>
      <c r="S249" s="256"/>
      <c r="T249" s="256"/>
      <c r="U249" s="256"/>
      <c r="V249" s="256"/>
      <c r="W249" s="256"/>
      <c r="X249" s="256"/>
      <c r="Y249" s="256"/>
      <c r="Z249" s="256"/>
      <c r="AA249" s="256"/>
      <c r="AB249" s="256"/>
      <c r="AC249" s="256"/>
      <c r="AD249" s="269"/>
      <c r="AE249" s="256"/>
      <c r="AF249" s="256"/>
      <c r="AG249" s="256"/>
      <c r="AH249" s="256"/>
      <c r="AI249" s="256"/>
      <c r="AJ249" s="256"/>
      <c r="AK249" s="256"/>
      <c r="AL249" s="256"/>
      <c r="AM249" s="256"/>
      <c r="AN249" s="256"/>
      <c r="AO249" s="256"/>
      <c r="AP249" s="256"/>
      <c r="AQ249" s="256"/>
      <c r="AR249" s="256"/>
      <c r="AS249" s="267"/>
      <c r="AT249" s="268"/>
      <c r="AU249" s="266"/>
      <c r="AV249" s="252"/>
      <c r="AW249" s="252"/>
      <c r="AX249" s="252"/>
      <c r="AY249" s="252"/>
      <c r="AZ249" s="266"/>
      <c r="BA249" s="271"/>
      <c r="BB249" s="300"/>
      <c r="BC249" s="266"/>
      <c r="BD249" s="261"/>
      <c r="BE249" s="234"/>
      <c r="BF249" s="260"/>
      <c r="BG249" s="234"/>
      <c r="BH249" s="261"/>
      <c r="BI249" s="234"/>
      <c r="BJ249" s="252"/>
      <c r="BK249" s="252"/>
      <c r="BL249" s="252"/>
      <c r="BM249" s="262"/>
      <c r="BN249" s="263"/>
      <c r="BO249" s="272"/>
      <c r="BP249" s="234"/>
      <c r="BQ249" s="234"/>
      <c r="BR249" s="234"/>
      <c r="BS249" s="234"/>
      <c r="BT249" s="234"/>
      <c r="BU249" s="234"/>
      <c r="BV249" s="234"/>
      <c r="BW249" s="234"/>
      <c r="BX249" s="234"/>
      <c r="BY249" s="234"/>
      <c r="BZ249" s="234"/>
      <c r="CA249" s="234"/>
      <c r="CB249" s="234"/>
    </row>
    <row r="250" spans="1:80" ht="17.25" x14ac:dyDescent="0.25">
      <c r="A250" s="265"/>
      <c r="B250" s="305"/>
      <c r="C250" s="266"/>
      <c r="D250" s="266"/>
      <c r="E250" s="266"/>
      <c r="F250" s="266"/>
      <c r="G250" s="267"/>
      <c r="H250" s="254"/>
      <c r="I250" s="254"/>
      <c r="J250" s="254"/>
      <c r="K250" s="268"/>
      <c r="L250" s="252"/>
      <c r="M250" s="252"/>
      <c r="N250" s="252"/>
      <c r="O250" s="252"/>
      <c r="P250" s="252"/>
      <c r="Q250" s="256"/>
      <c r="R250" s="256"/>
      <c r="S250" s="256"/>
      <c r="T250" s="256"/>
      <c r="U250" s="256"/>
      <c r="V250" s="256"/>
      <c r="W250" s="256"/>
      <c r="X250" s="256"/>
      <c r="Y250" s="256"/>
      <c r="Z250" s="256"/>
      <c r="AA250" s="256"/>
      <c r="AB250" s="256"/>
      <c r="AC250" s="256"/>
      <c r="AD250" s="302"/>
      <c r="AE250" s="256"/>
      <c r="AF250" s="256"/>
      <c r="AG250" s="256"/>
      <c r="AH250" s="256"/>
      <c r="AI250" s="256"/>
      <c r="AJ250" s="256"/>
      <c r="AK250" s="256"/>
      <c r="AL250" s="256"/>
      <c r="AM250" s="256"/>
      <c r="AN250" s="256"/>
      <c r="AO250" s="256"/>
      <c r="AP250" s="256"/>
      <c r="AQ250" s="256"/>
      <c r="AR250" s="256"/>
      <c r="AS250" s="267"/>
      <c r="AT250" s="268"/>
      <c r="AU250" s="266"/>
      <c r="AV250" s="252"/>
      <c r="AW250" s="252"/>
      <c r="AX250" s="252"/>
      <c r="AY250" s="252"/>
      <c r="AZ250" s="266"/>
      <c r="BA250" s="271"/>
      <c r="BB250" s="271"/>
      <c r="BC250" s="266"/>
      <c r="BD250" s="261"/>
      <c r="BE250" s="234"/>
      <c r="BF250" s="260"/>
      <c r="BG250" s="234"/>
      <c r="BH250" s="261"/>
      <c r="BI250" s="234"/>
      <c r="BJ250" s="252"/>
      <c r="BK250" s="252"/>
      <c r="BL250" s="252"/>
      <c r="BM250" s="262"/>
      <c r="BN250" s="263"/>
      <c r="BO250" s="272"/>
      <c r="BP250" s="234"/>
      <c r="BQ250" s="234"/>
      <c r="BR250" s="234"/>
      <c r="BS250" s="234"/>
      <c r="BT250" s="234"/>
      <c r="BU250" s="234"/>
      <c r="BV250" s="234"/>
      <c r="BW250" s="234"/>
      <c r="BX250" s="234"/>
      <c r="BY250" s="234"/>
      <c r="BZ250" s="234"/>
      <c r="CA250" s="234"/>
      <c r="CB250" s="234"/>
    </row>
    <row r="251" spans="1:80" ht="17.25" x14ac:dyDescent="0.25">
      <c r="A251" s="265"/>
      <c r="B251" s="252"/>
      <c r="C251" s="266"/>
      <c r="D251" s="266"/>
      <c r="E251" s="266"/>
      <c r="F251" s="266"/>
      <c r="G251" s="267"/>
      <c r="H251" s="254"/>
      <c r="I251" s="254"/>
      <c r="J251" s="254"/>
      <c r="K251" s="268"/>
      <c r="L251" s="252"/>
      <c r="M251" s="252"/>
      <c r="N251" s="252"/>
      <c r="O251" s="252"/>
      <c r="P251" s="252"/>
      <c r="Q251" s="256"/>
      <c r="R251" s="256"/>
      <c r="S251" s="256"/>
      <c r="T251" s="256"/>
      <c r="U251" s="256"/>
      <c r="V251" s="256"/>
      <c r="W251" s="256"/>
      <c r="X251" s="256"/>
      <c r="Y251" s="256"/>
      <c r="Z251" s="256"/>
      <c r="AA251" s="256"/>
      <c r="AB251" s="256"/>
      <c r="AC251" s="256"/>
      <c r="AD251" s="269"/>
      <c r="AE251" s="256"/>
      <c r="AF251" s="256"/>
      <c r="AG251" s="256"/>
      <c r="AH251" s="256"/>
      <c r="AI251" s="256"/>
      <c r="AJ251" s="256"/>
      <c r="AK251" s="256"/>
      <c r="AL251" s="256"/>
      <c r="AM251" s="256"/>
      <c r="AN251" s="256"/>
      <c r="AO251" s="256"/>
      <c r="AP251" s="256"/>
      <c r="AQ251" s="256"/>
      <c r="AR251" s="256"/>
      <c r="AS251" s="267"/>
      <c r="AT251" s="268"/>
      <c r="AU251" s="266"/>
      <c r="AV251" s="252"/>
      <c r="AW251" s="252"/>
      <c r="AX251" s="252"/>
      <c r="AY251" s="252"/>
      <c r="AZ251" s="266"/>
      <c r="BA251" s="271"/>
      <c r="BB251" s="271"/>
      <c r="BC251" s="266"/>
      <c r="BD251" s="261"/>
      <c r="BE251" s="234"/>
      <c r="BF251" s="260"/>
      <c r="BG251" s="234"/>
      <c r="BH251" s="261"/>
      <c r="BI251" s="234"/>
      <c r="BJ251" s="252"/>
      <c r="BK251" s="252"/>
      <c r="BL251" s="252"/>
      <c r="BM251" s="262"/>
      <c r="BN251" s="263"/>
      <c r="BO251" s="272"/>
      <c r="BP251" s="234"/>
      <c r="BQ251" s="234"/>
      <c r="BR251" s="234"/>
      <c r="BS251" s="234"/>
      <c r="BT251" s="234"/>
      <c r="BU251" s="234"/>
      <c r="BV251" s="234"/>
      <c r="BW251" s="234"/>
      <c r="BX251" s="234"/>
      <c r="BY251" s="234"/>
      <c r="BZ251" s="234"/>
      <c r="CA251" s="234"/>
      <c r="CB251" s="234"/>
    </row>
    <row r="252" spans="1:80" ht="17.25" x14ac:dyDescent="0.25">
      <c r="A252" s="265"/>
      <c r="B252" s="252"/>
      <c r="C252" s="266"/>
      <c r="D252" s="266"/>
      <c r="E252" s="266"/>
      <c r="F252" s="266"/>
      <c r="G252" s="267"/>
      <c r="H252" s="254"/>
      <c r="I252" s="254"/>
      <c r="J252" s="254"/>
      <c r="K252" s="268"/>
      <c r="L252" s="252"/>
      <c r="M252" s="252"/>
      <c r="N252" s="252"/>
      <c r="O252" s="252"/>
      <c r="P252" s="252"/>
      <c r="Q252" s="256"/>
      <c r="R252" s="256"/>
      <c r="S252" s="256"/>
      <c r="T252" s="256"/>
      <c r="U252" s="256"/>
      <c r="V252" s="256"/>
      <c r="W252" s="256"/>
      <c r="X252" s="256"/>
      <c r="Y252" s="256"/>
      <c r="Z252" s="256"/>
      <c r="AA252" s="256"/>
      <c r="AB252" s="256"/>
      <c r="AC252" s="256"/>
      <c r="AD252" s="269"/>
      <c r="AE252" s="256"/>
      <c r="AF252" s="256"/>
      <c r="AG252" s="256"/>
      <c r="AH252" s="256"/>
      <c r="AI252" s="256"/>
      <c r="AJ252" s="256"/>
      <c r="AK252" s="256"/>
      <c r="AL252" s="256"/>
      <c r="AM252" s="256"/>
      <c r="AN252" s="256"/>
      <c r="AO252" s="256"/>
      <c r="AP252" s="256"/>
      <c r="AQ252" s="256"/>
      <c r="AR252" s="256"/>
      <c r="AS252" s="267"/>
      <c r="AT252" s="268"/>
      <c r="AU252" s="266"/>
      <c r="AV252" s="252"/>
      <c r="AW252" s="252"/>
      <c r="AX252" s="252"/>
      <c r="AY252" s="252"/>
      <c r="AZ252" s="266"/>
      <c r="BA252" s="271"/>
      <c r="BB252" s="271"/>
      <c r="BC252" s="266"/>
      <c r="BD252" s="261"/>
      <c r="BE252" s="234"/>
      <c r="BF252" s="260"/>
      <c r="BG252" s="234"/>
      <c r="BH252" s="261"/>
      <c r="BI252" s="234"/>
      <c r="BJ252" s="252"/>
      <c r="BK252" s="252"/>
      <c r="BL252" s="252"/>
      <c r="BM252" s="262"/>
      <c r="BN252" s="263"/>
      <c r="BO252" s="272"/>
      <c r="BP252" s="234"/>
      <c r="BQ252" s="234"/>
      <c r="BR252" s="234"/>
      <c r="BS252" s="234"/>
      <c r="BT252" s="234"/>
      <c r="BU252" s="234"/>
      <c r="BV252" s="234"/>
      <c r="BW252" s="234"/>
      <c r="BX252" s="234"/>
      <c r="BY252" s="234"/>
      <c r="BZ252" s="234"/>
      <c r="CA252" s="234"/>
      <c r="CB252" s="234"/>
    </row>
    <row r="253" spans="1:80" ht="17.25" x14ac:dyDescent="0.25">
      <c r="A253" s="265"/>
      <c r="B253" s="252"/>
      <c r="C253" s="266"/>
      <c r="D253" s="266"/>
      <c r="E253" s="266"/>
      <c r="F253" s="266"/>
      <c r="G253" s="267"/>
      <c r="H253" s="254"/>
      <c r="I253" s="254"/>
      <c r="J253" s="254"/>
      <c r="K253" s="268"/>
      <c r="L253" s="252"/>
      <c r="M253" s="252"/>
      <c r="N253" s="252"/>
      <c r="O253" s="252"/>
      <c r="P253" s="252"/>
      <c r="Q253" s="256"/>
      <c r="R253" s="256"/>
      <c r="S253" s="256"/>
      <c r="T253" s="256"/>
      <c r="U253" s="256"/>
      <c r="V253" s="256"/>
      <c r="W253" s="256"/>
      <c r="X253" s="256"/>
      <c r="Y253" s="256"/>
      <c r="Z253" s="256"/>
      <c r="AA253" s="256"/>
      <c r="AB253" s="256"/>
      <c r="AC253" s="256"/>
      <c r="AD253" s="269"/>
      <c r="AE253" s="256"/>
      <c r="AF253" s="256"/>
      <c r="AG253" s="256"/>
      <c r="AH253" s="256"/>
      <c r="AI253" s="256"/>
      <c r="AJ253" s="256"/>
      <c r="AK253" s="256"/>
      <c r="AL253" s="256"/>
      <c r="AM253" s="256"/>
      <c r="AN253" s="256"/>
      <c r="AO253" s="256"/>
      <c r="AP253" s="256"/>
      <c r="AQ253" s="256"/>
      <c r="AR253" s="256"/>
      <c r="AS253" s="267"/>
      <c r="AT253" s="268"/>
      <c r="AU253" s="266"/>
      <c r="AV253" s="252"/>
      <c r="AW253" s="252"/>
      <c r="AX253" s="252"/>
      <c r="AY253" s="252"/>
      <c r="AZ253" s="266"/>
      <c r="BA253" s="271"/>
      <c r="BB253" s="271"/>
      <c r="BC253" s="266"/>
      <c r="BD253" s="261"/>
      <c r="BE253" s="234"/>
      <c r="BF253" s="260"/>
      <c r="BG253" s="234"/>
      <c r="BH253" s="261"/>
      <c r="BI253" s="234"/>
      <c r="BJ253" s="252"/>
      <c r="BK253" s="252"/>
      <c r="BL253" s="252"/>
      <c r="BM253" s="262"/>
      <c r="BN253" s="263"/>
      <c r="BO253" s="272"/>
      <c r="BP253" s="234"/>
      <c r="BQ253" s="234"/>
      <c r="BR253" s="234"/>
      <c r="BS253" s="234"/>
      <c r="BT253" s="234"/>
      <c r="BU253" s="234"/>
      <c r="BV253" s="234"/>
      <c r="BW253" s="234"/>
      <c r="BX253" s="234"/>
      <c r="BY253" s="234"/>
      <c r="BZ253" s="234"/>
      <c r="CA253" s="234"/>
      <c r="CB253" s="234"/>
    </row>
    <row r="254" spans="1:80" ht="17.25" x14ac:dyDescent="0.25">
      <c r="A254" s="265"/>
      <c r="B254" s="252"/>
      <c r="C254" s="266"/>
      <c r="D254" s="266"/>
      <c r="E254" s="266"/>
      <c r="F254" s="266"/>
      <c r="G254" s="270"/>
      <c r="H254" s="254"/>
      <c r="I254" s="254"/>
      <c r="J254" s="254"/>
      <c r="K254" s="268"/>
      <c r="L254" s="252"/>
      <c r="M254" s="252"/>
      <c r="N254" s="252"/>
      <c r="O254" s="252"/>
      <c r="P254" s="252"/>
      <c r="Q254" s="256"/>
      <c r="R254" s="256"/>
      <c r="S254" s="256"/>
      <c r="T254" s="256"/>
      <c r="U254" s="256"/>
      <c r="V254" s="256"/>
      <c r="W254" s="256"/>
      <c r="X254" s="256"/>
      <c r="Y254" s="256"/>
      <c r="Z254" s="256"/>
      <c r="AA254" s="256"/>
      <c r="AB254" s="256"/>
      <c r="AC254" s="256"/>
      <c r="AD254" s="269"/>
      <c r="AE254" s="256"/>
      <c r="AF254" s="256"/>
      <c r="AG254" s="256"/>
      <c r="AH254" s="256"/>
      <c r="AI254" s="256"/>
      <c r="AJ254" s="256"/>
      <c r="AK254" s="256"/>
      <c r="AL254" s="256"/>
      <c r="AM254" s="256"/>
      <c r="AN254" s="256"/>
      <c r="AO254" s="256"/>
      <c r="AP254" s="256"/>
      <c r="AQ254" s="256"/>
      <c r="AR254" s="256"/>
      <c r="AS254" s="267"/>
      <c r="AT254" s="268"/>
      <c r="AU254" s="266"/>
      <c r="AV254" s="252"/>
      <c r="AW254" s="252"/>
      <c r="AX254" s="252"/>
      <c r="AY254" s="252"/>
      <c r="AZ254" s="266"/>
      <c r="BA254" s="271"/>
      <c r="BB254" s="271"/>
      <c r="BC254" s="266"/>
      <c r="BD254" s="261"/>
      <c r="BE254" s="234"/>
      <c r="BF254" s="260"/>
      <c r="BG254" s="234"/>
      <c r="BH254" s="261"/>
      <c r="BI254" s="234"/>
      <c r="BJ254" s="252"/>
      <c r="BK254" s="252"/>
      <c r="BL254" s="252"/>
      <c r="BM254" s="262"/>
      <c r="BN254" s="263"/>
      <c r="BO254" s="272"/>
      <c r="BP254" s="234"/>
      <c r="BQ254" s="234"/>
      <c r="BR254" s="234"/>
      <c r="BS254" s="234"/>
      <c r="BT254" s="234"/>
      <c r="BU254" s="234"/>
      <c r="BV254" s="234"/>
      <c r="BW254" s="234"/>
      <c r="BX254" s="234"/>
      <c r="BY254" s="234"/>
      <c r="BZ254" s="234"/>
      <c r="CA254" s="234"/>
      <c r="CB254" s="234"/>
    </row>
    <row r="255" spans="1:80" ht="17.25" x14ac:dyDescent="0.25">
      <c r="A255" s="265"/>
      <c r="B255" s="252"/>
      <c r="C255" s="266"/>
      <c r="D255" s="266"/>
      <c r="E255" s="266"/>
      <c r="F255" s="266"/>
      <c r="G255" s="270"/>
      <c r="H255" s="254"/>
      <c r="I255" s="254"/>
      <c r="J255" s="254"/>
      <c r="K255" s="268"/>
      <c r="L255" s="252"/>
      <c r="M255" s="252"/>
      <c r="N255" s="252"/>
      <c r="O255" s="252"/>
      <c r="P255" s="252"/>
      <c r="Q255" s="256"/>
      <c r="R255" s="256"/>
      <c r="S255" s="256"/>
      <c r="T255" s="256"/>
      <c r="U255" s="256"/>
      <c r="V255" s="256"/>
      <c r="W255" s="256"/>
      <c r="X255" s="256"/>
      <c r="Y255" s="256"/>
      <c r="Z255" s="256"/>
      <c r="AA255" s="256"/>
      <c r="AB255" s="256"/>
      <c r="AC255" s="256"/>
      <c r="AD255" s="269"/>
      <c r="AE255" s="256"/>
      <c r="AF255" s="256"/>
      <c r="AG255" s="256"/>
      <c r="AH255" s="256"/>
      <c r="AI255" s="256"/>
      <c r="AJ255" s="256"/>
      <c r="AK255" s="256"/>
      <c r="AL255" s="256"/>
      <c r="AM255" s="256"/>
      <c r="AN255" s="256"/>
      <c r="AO255" s="256"/>
      <c r="AP255" s="256"/>
      <c r="AQ255" s="256"/>
      <c r="AR255" s="256"/>
      <c r="AS255" s="267"/>
      <c r="AT255" s="268"/>
      <c r="AU255" s="266"/>
      <c r="AV255" s="252"/>
      <c r="AW255" s="252"/>
      <c r="AX255" s="252"/>
      <c r="AY255" s="252"/>
      <c r="AZ255" s="268"/>
      <c r="BA255" s="271"/>
      <c r="BB255" s="271"/>
      <c r="BC255" s="266"/>
      <c r="BD255" s="261"/>
      <c r="BE255" s="234"/>
      <c r="BF255" s="260"/>
      <c r="BG255" s="234"/>
      <c r="BH255" s="261"/>
      <c r="BI255" s="234"/>
      <c r="BJ255" s="252"/>
      <c r="BK255" s="252"/>
      <c r="BL255" s="252"/>
      <c r="BM255" s="262"/>
      <c r="BN255" s="263"/>
      <c r="BO255" s="272"/>
      <c r="BP255" s="234"/>
      <c r="BQ255" s="234"/>
      <c r="BR255" s="234"/>
      <c r="BS255" s="234"/>
      <c r="BT255" s="234"/>
      <c r="BU255" s="234"/>
      <c r="BV255" s="234"/>
      <c r="BW255" s="234"/>
      <c r="BX255" s="234"/>
      <c r="BY255" s="234"/>
      <c r="BZ255" s="234"/>
      <c r="CA255" s="234"/>
      <c r="CB255" s="234"/>
    </row>
    <row r="256" spans="1:80" ht="17.25" x14ac:dyDescent="0.25">
      <c r="A256" s="265"/>
      <c r="B256" s="252"/>
      <c r="C256" s="266"/>
      <c r="D256" s="266"/>
      <c r="E256" s="266"/>
      <c r="F256" s="266"/>
      <c r="G256" s="267"/>
      <c r="H256" s="254"/>
      <c r="I256" s="254"/>
      <c r="J256" s="254"/>
      <c r="K256" s="268"/>
      <c r="L256" s="252"/>
      <c r="M256" s="252"/>
      <c r="N256" s="252"/>
      <c r="O256" s="252"/>
      <c r="P256" s="252"/>
      <c r="Q256" s="256"/>
      <c r="R256" s="256"/>
      <c r="S256" s="256"/>
      <c r="T256" s="256"/>
      <c r="U256" s="256"/>
      <c r="V256" s="256"/>
      <c r="W256" s="256"/>
      <c r="X256" s="256"/>
      <c r="Y256" s="256"/>
      <c r="Z256" s="256"/>
      <c r="AA256" s="256"/>
      <c r="AB256" s="256"/>
      <c r="AC256" s="256"/>
      <c r="AD256" s="302"/>
      <c r="AE256" s="256"/>
      <c r="AF256" s="256"/>
      <c r="AG256" s="256"/>
      <c r="AH256" s="256"/>
      <c r="AI256" s="256"/>
      <c r="AJ256" s="256"/>
      <c r="AK256" s="256"/>
      <c r="AL256" s="256"/>
      <c r="AM256" s="256"/>
      <c r="AN256" s="256"/>
      <c r="AO256" s="256"/>
      <c r="AP256" s="256"/>
      <c r="AQ256" s="256"/>
      <c r="AR256" s="256"/>
      <c r="AS256" s="270"/>
      <c r="AT256" s="268"/>
      <c r="AU256" s="266"/>
      <c r="AV256" s="252"/>
      <c r="AW256" s="252"/>
      <c r="AX256" s="252"/>
      <c r="AY256" s="252"/>
      <c r="AZ256" s="266"/>
      <c r="BA256" s="271"/>
      <c r="BB256" s="271"/>
      <c r="BC256" s="266"/>
      <c r="BD256" s="261"/>
      <c r="BE256" s="234"/>
      <c r="BF256" s="260"/>
      <c r="BG256" s="234"/>
      <c r="BH256" s="261"/>
      <c r="BI256" s="234"/>
      <c r="BJ256" s="252"/>
      <c r="BK256" s="252"/>
      <c r="BL256" s="252"/>
      <c r="BM256" s="262"/>
      <c r="BN256" s="263"/>
      <c r="BO256" s="272"/>
      <c r="BP256" s="234"/>
      <c r="BQ256" s="234"/>
      <c r="BR256" s="234"/>
      <c r="BS256" s="234"/>
      <c r="BT256" s="234"/>
      <c r="BU256" s="234"/>
      <c r="BV256" s="234"/>
      <c r="BW256" s="234"/>
      <c r="BX256" s="234"/>
      <c r="BY256" s="234"/>
      <c r="BZ256" s="234"/>
      <c r="CA256" s="234"/>
      <c r="CB256" s="234"/>
    </row>
    <row r="257" spans="1:80" ht="17.25" x14ac:dyDescent="0.25">
      <c r="A257" s="265"/>
      <c r="B257" s="252"/>
      <c r="C257" s="266"/>
      <c r="D257" s="266"/>
      <c r="E257" s="266"/>
      <c r="F257" s="266"/>
      <c r="G257" s="267"/>
      <c r="H257" s="254"/>
      <c r="I257" s="254"/>
      <c r="J257" s="254"/>
      <c r="K257" s="268"/>
      <c r="L257" s="252"/>
      <c r="M257" s="252"/>
      <c r="N257" s="252"/>
      <c r="O257" s="252"/>
      <c r="P257" s="252"/>
      <c r="Q257" s="256"/>
      <c r="R257" s="256"/>
      <c r="S257" s="256"/>
      <c r="T257" s="256"/>
      <c r="U257" s="256"/>
      <c r="V257" s="256"/>
      <c r="W257" s="256"/>
      <c r="X257" s="256"/>
      <c r="Y257" s="256"/>
      <c r="Z257" s="256"/>
      <c r="AA257" s="256"/>
      <c r="AB257" s="256"/>
      <c r="AC257" s="256"/>
      <c r="AD257" s="302"/>
      <c r="AE257" s="256"/>
      <c r="AF257" s="256"/>
      <c r="AG257" s="256"/>
      <c r="AH257" s="256"/>
      <c r="AI257" s="256"/>
      <c r="AJ257" s="256"/>
      <c r="AK257" s="256"/>
      <c r="AL257" s="256"/>
      <c r="AM257" s="256"/>
      <c r="AN257" s="256"/>
      <c r="AO257" s="256"/>
      <c r="AP257" s="256"/>
      <c r="AQ257" s="256"/>
      <c r="AR257" s="256"/>
      <c r="AS257" s="270"/>
      <c r="AT257" s="268"/>
      <c r="AU257" s="266"/>
      <c r="AV257" s="252"/>
      <c r="AW257" s="252"/>
      <c r="AX257" s="252"/>
      <c r="AY257" s="252"/>
      <c r="AZ257" s="266"/>
      <c r="BA257" s="271"/>
      <c r="BB257" s="271"/>
      <c r="BC257" s="266"/>
      <c r="BD257" s="261"/>
      <c r="BE257" s="234"/>
      <c r="BF257" s="260"/>
      <c r="BG257" s="234"/>
      <c r="BH257" s="261"/>
      <c r="BI257" s="234"/>
      <c r="BJ257" s="252"/>
      <c r="BK257" s="252"/>
      <c r="BL257" s="252"/>
      <c r="BM257" s="262"/>
      <c r="BN257" s="263"/>
      <c r="BO257" s="272"/>
      <c r="BP257" s="234"/>
      <c r="BQ257" s="234"/>
      <c r="BR257" s="234"/>
      <c r="BS257" s="234"/>
      <c r="BT257" s="234"/>
      <c r="BU257" s="234"/>
      <c r="BV257" s="234"/>
      <c r="BW257" s="234"/>
      <c r="BX257" s="234"/>
      <c r="BY257" s="234"/>
      <c r="BZ257" s="234"/>
      <c r="CA257" s="234"/>
      <c r="CB257" s="234"/>
    </row>
    <row r="258" spans="1:80" ht="17.25" x14ac:dyDescent="0.25">
      <c r="A258" s="265"/>
      <c r="B258" s="252"/>
      <c r="C258" s="266"/>
      <c r="D258" s="266"/>
      <c r="E258" s="266"/>
      <c r="F258" s="266"/>
      <c r="G258" s="267"/>
      <c r="H258" s="254"/>
      <c r="I258" s="254"/>
      <c r="J258" s="254"/>
      <c r="K258" s="268"/>
      <c r="L258" s="252"/>
      <c r="M258" s="252"/>
      <c r="N258" s="252"/>
      <c r="O258" s="252"/>
      <c r="P258" s="252"/>
      <c r="Q258" s="256"/>
      <c r="R258" s="256"/>
      <c r="S258" s="256"/>
      <c r="T258" s="256"/>
      <c r="U258" s="256"/>
      <c r="V258" s="256"/>
      <c r="W258" s="256"/>
      <c r="X258" s="256"/>
      <c r="Y258" s="256"/>
      <c r="Z258" s="256"/>
      <c r="AA258" s="256"/>
      <c r="AB258" s="256"/>
      <c r="AC258" s="256"/>
      <c r="AD258" s="302"/>
      <c r="AE258" s="256"/>
      <c r="AF258" s="256"/>
      <c r="AG258" s="256"/>
      <c r="AH258" s="256"/>
      <c r="AI258" s="256"/>
      <c r="AJ258" s="256"/>
      <c r="AK258" s="256"/>
      <c r="AL258" s="256"/>
      <c r="AM258" s="256"/>
      <c r="AN258" s="256"/>
      <c r="AO258" s="256"/>
      <c r="AP258" s="256"/>
      <c r="AQ258" s="256"/>
      <c r="AR258" s="256"/>
      <c r="AS258" s="270"/>
      <c r="AT258" s="268"/>
      <c r="AU258" s="266"/>
      <c r="AV258" s="252"/>
      <c r="AW258" s="252"/>
      <c r="AX258" s="252"/>
      <c r="AY258" s="252"/>
      <c r="AZ258" s="266"/>
      <c r="BA258" s="271"/>
      <c r="BB258" s="271"/>
      <c r="BC258" s="266"/>
      <c r="BD258" s="261"/>
      <c r="BE258" s="234"/>
      <c r="BF258" s="260"/>
      <c r="BG258" s="234"/>
      <c r="BH258" s="261"/>
      <c r="BI258" s="234"/>
      <c r="BJ258" s="252"/>
      <c r="BK258" s="252"/>
      <c r="BL258" s="252"/>
      <c r="BM258" s="262"/>
      <c r="BN258" s="263"/>
      <c r="BO258" s="272"/>
      <c r="BP258" s="234"/>
      <c r="BQ258" s="234"/>
      <c r="BR258" s="234"/>
      <c r="BS258" s="234"/>
      <c r="BT258" s="234"/>
      <c r="BU258" s="234"/>
      <c r="BV258" s="234"/>
      <c r="BW258" s="234"/>
      <c r="BX258" s="234"/>
      <c r="BY258" s="234"/>
      <c r="BZ258" s="234"/>
      <c r="CA258" s="234"/>
      <c r="CB258" s="234"/>
    </row>
    <row r="259" spans="1:80" ht="17.25" x14ac:dyDescent="0.25">
      <c r="A259" s="265"/>
      <c r="B259" s="252"/>
      <c r="C259" s="266"/>
      <c r="D259" s="266"/>
      <c r="E259" s="266"/>
      <c r="F259" s="266"/>
      <c r="G259" s="270"/>
      <c r="H259" s="254"/>
      <c r="I259" s="254"/>
      <c r="J259" s="254"/>
      <c r="K259" s="266"/>
      <c r="L259" s="252"/>
      <c r="M259" s="252"/>
      <c r="N259" s="252"/>
      <c r="O259" s="252"/>
      <c r="P259" s="252"/>
      <c r="Q259" s="256"/>
      <c r="R259" s="256"/>
      <c r="S259" s="256"/>
      <c r="T259" s="256"/>
      <c r="U259" s="256"/>
      <c r="V259" s="256"/>
      <c r="W259" s="256"/>
      <c r="X259" s="256"/>
      <c r="Y259" s="256"/>
      <c r="Z259" s="256"/>
      <c r="AA259" s="256"/>
      <c r="AB259" s="256"/>
      <c r="AC259" s="256"/>
      <c r="AD259" s="302"/>
      <c r="AE259" s="256"/>
      <c r="AF259" s="256"/>
      <c r="AG259" s="256"/>
      <c r="AH259" s="256"/>
      <c r="AI259" s="256"/>
      <c r="AJ259" s="256"/>
      <c r="AK259" s="256"/>
      <c r="AL259" s="256"/>
      <c r="AM259" s="256"/>
      <c r="AN259" s="256"/>
      <c r="AO259" s="256"/>
      <c r="AP259" s="256"/>
      <c r="AQ259" s="256"/>
      <c r="AR259" s="256"/>
      <c r="AS259" s="270"/>
      <c r="AT259" s="268"/>
      <c r="AU259" s="266"/>
      <c r="AV259" s="252"/>
      <c r="AW259" s="252"/>
      <c r="AX259" s="252"/>
      <c r="AY259" s="252"/>
      <c r="AZ259" s="266"/>
      <c r="BA259" s="271"/>
      <c r="BB259" s="271"/>
      <c r="BC259" s="266"/>
      <c r="BD259" s="261"/>
      <c r="BE259" s="234"/>
      <c r="BF259" s="260"/>
      <c r="BG259" s="234"/>
      <c r="BH259" s="261"/>
      <c r="BI259" s="234"/>
      <c r="BJ259" s="252"/>
      <c r="BK259" s="252"/>
      <c r="BL259" s="252"/>
      <c r="BM259" s="262"/>
      <c r="BN259" s="263"/>
      <c r="BO259" s="272"/>
      <c r="BP259" s="234"/>
      <c r="BQ259" s="234"/>
      <c r="BR259" s="234"/>
      <c r="BS259" s="234"/>
      <c r="BT259" s="234"/>
      <c r="BU259" s="234"/>
      <c r="BV259" s="234"/>
      <c r="BW259" s="234"/>
      <c r="BX259" s="234"/>
      <c r="BY259" s="234"/>
      <c r="BZ259" s="234"/>
      <c r="CA259" s="234"/>
      <c r="CB259" s="234"/>
    </row>
    <row r="260" spans="1:80" ht="17.25" x14ac:dyDescent="0.25">
      <c r="A260" s="265"/>
      <c r="B260" s="252"/>
      <c r="C260" s="266"/>
      <c r="D260" s="266"/>
      <c r="E260" s="266"/>
      <c r="F260" s="266"/>
      <c r="G260" s="267"/>
      <c r="H260" s="254"/>
      <c r="I260" s="254"/>
      <c r="J260" s="254"/>
      <c r="K260" s="268"/>
      <c r="L260" s="252"/>
      <c r="M260" s="252"/>
      <c r="N260" s="252"/>
      <c r="O260" s="252"/>
      <c r="P260" s="252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  <c r="AA260" s="256"/>
      <c r="AB260" s="256"/>
      <c r="AC260" s="256"/>
      <c r="AD260" s="269"/>
      <c r="AE260" s="256"/>
      <c r="AF260" s="256"/>
      <c r="AG260" s="256"/>
      <c r="AH260" s="256"/>
      <c r="AI260" s="256"/>
      <c r="AJ260" s="256"/>
      <c r="AK260" s="256"/>
      <c r="AL260" s="256"/>
      <c r="AM260" s="256"/>
      <c r="AN260" s="256"/>
      <c r="AO260" s="256"/>
      <c r="AP260" s="256"/>
      <c r="AQ260" s="256"/>
      <c r="AR260" s="256"/>
      <c r="AS260" s="270"/>
      <c r="AT260" s="266"/>
      <c r="AU260" s="266"/>
      <c r="AV260" s="252"/>
      <c r="AW260" s="252"/>
      <c r="AX260" s="252"/>
      <c r="AY260" s="252"/>
      <c r="AZ260" s="266"/>
      <c r="BA260" s="271"/>
      <c r="BB260" s="271"/>
      <c r="BC260" s="266"/>
      <c r="BD260" s="261"/>
      <c r="BE260" s="234"/>
      <c r="BF260" s="260"/>
      <c r="BG260" s="234"/>
      <c r="BH260" s="261"/>
      <c r="BI260" s="234"/>
      <c r="BJ260" s="252"/>
      <c r="BK260" s="252"/>
      <c r="BL260" s="252"/>
      <c r="BM260" s="262"/>
      <c r="BN260" s="263"/>
      <c r="BO260" s="272"/>
      <c r="BP260" s="234"/>
      <c r="BQ260" s="234"/>
      <c r="BR260" s="234"/>
      <c r="BS260" s="234"/>
      <c r="BT260" s="234"/>
      <c r="BU260" s="234"/>
      <c r="BV260" s="234"/>
      <c r="BW260" s="234"/>
      <c r="BX260" s="234"/>
      <c r="BY260" s="234"/>
      <c r="BZ260" s="234"/>
      <c r="CA260" s="234"/>
      <c r="CB260" s="234"/>
    </row>
    <row r="261" spans="1:80" ht="17.25" x14ac:dyDescent="0.25">
      <c r="A261" s="265"/>
      <c r="B261" s="252"/>
      <c r="C261" s="266"/>
      <c r="D261" s="266"/>
      <c r="E261" s="266"/>
      <c r="F261" s="266"/>
      <c r="G261" s="267"/>
      <c r="H261" s="254"/>
      <c r="I261" s="254"/>
      <c r="J261" s="254"/>
      <c r="K261" s="268"/>
      <c r="L261" s="252"/>
      <c r="M261" s="252"/>
      <c r="N261" s="252"/>
      <c r="O261" s="252"/>
      <c r="P261" s="252"/>
      <c r="Q261" s="256"/>
      <c r="R261" s="256"/>
      <c r="S261" s="256"/>
      <c r="T261" s="256"/>
      <c r="U261" s="256"/>
      <c r="V261" s="256"/>
      <c r="W261" s="256"/>
      <c r="X261" s="256"/>
      <c r="Y261" s="256"/>
      <c r="Z261" s="256"/>
      <c r="AA261" s="256"/>
      <c r="AB261" s="256"/>
      <c r="AC261" s="256"/>
      <c r="AD261" s="269"/>
      <c r="AE261" s="256"/>
      <c r="AF261" s="256"/>
      <c r="AG261" s="256"/>
      <c r="AH261" s="256"/>
      <c r="AI261" s="256"/>
      <c r="AJ261" s="256"/>
      <c r="AK261" s="256"/>
      <c r="AL261" s="256"/>
      <c r="AM261" s="256"/>
      <c r="AN261" s="256"/>
      <c r="AO261" s="256"/>
      <c r="AP261" s="256"/>
      <c r="AQ261" s="256"/>
      <c r="AR261" s="256"/>
      <c r="AS261" s="270"/>
      <c r="AT261" s="266"/>
      <c r="AU261" s="266"/>
      <c r="AV261" s="252"/>
      <c r="AW261" s="252"/>
      <c r="AX261" s="252"/>
      <c r="AY261" s="252"/>
      <c r="AZ261" s="266"/>
      <c r="BA261" s="271"/>
      <c r="BB261" s="271"/>
      <c r="BC261" s="266"/>
      <c r="BD261" s="261"/>
      <c r="BE261" s="234"/>
      <c r="BF261" s="260"/>
      <c r="BG261" s="234"/>
      <c r="BH261" s="261"/>
      <c r="BI261" s="234"/>
      <c r="BJ261" s="252"/>
      <c r="BK261" s="252"/>
      <c r="BL261" s="252"/>
      <c r="BM261" s="262"/>
      <c r="BN261" s="263"/>
      <c r="BO261" s="272"/>
      <c r="BP261" s="234"/>
      <c r="BQ261" s="234"/>
      <c r="BR261" s="234"/>
      <c r="BS261" s="234"/>
      <c r="BT261" s="234"/>
      <c r="BU261" s="234"/>
      <c r="BV261" s="234"/>
      <c r="BW261" s="234"/>
      <c r="BX261" s="234"/>
      <c r="BY261" s="234"/>
      <c r="BZ261" s="234"/>
      <c r="CA261" s="234"/>
      <c r="CB261" s="234"/>
    </row>
    <row r="262" spans="1:80" ht="17.25" x14ac:dyDescent="0.25">
      <c r="A262" s="265"/>
      <c r="B262" s="252"/>
      <c r="C262" s="266"/>
      <c r="D262" s="266"/>
      <c r="E262" s="266"/>
      <c r="F262" s="266"/>
      <c r="G262" s="267"/>
      <c r="H262" s="254"/>
      <c r="I262" s="254"/>
      <c r="J262" s="254"/>
      <c r="K262" s="268"/>
      <c r="L262" s="252"/>
      <c r="M262" s="252"/>
      <c r="N262" s="252"/>
      <c r="O262" s="252"/>
      <c r="P262" s="252"/>
      <c r="Q262" s="256"/>
      <c r="R262" s="256"/>
      <c r="S262" s="256"/>
      <c r="T262" s="256"/>
      <c r="U262" s="256"/>
      <c r="V262" s="256"/>
      <c r="W262" s="256"/>
      <c r="X262" s="256"/>
      <c r="Y262" s="256"/>
      <c r="Z262" s="256"/>
      <c r="AA262" s="256"/>
      <c r="AB262" s="256"/>
      <c r="AC262" s="256"/>
      <c r="AD262" s="269"/>
      <c r="AE262" s="256"/>
      <c r="AF262" s="256"/>
      <c r="AG262" s="256"/>
      <c r="AH262" s="256"/>
      <c r="AI262" s="256"/>
      <c r="AJ262" s="256"/>
      <c r="AK262" s="256"/>
      <c r="AL262" s="256"/>
      <c r="AM262" s="256"/>
      <c r="AN262" s="256"/>
      <c r="AO262" s="256"/>
      <c r="AP262" s="256"/>
      <c r="AQ262" s="256"/>
      <c r="AR262" s="256"/>
      <c r="AS262" s="270"/>
      <c r="AT262" s="266"/>
      <c r="AU262" s="266"/>
      <c r="AV262" s="252"/>
      <c r="AW262" s="252"/>
      <c r="AX262" s="252"/>
      <c r="AY262" s="252"/>
      <c r="AZ262" s="266"/>
      <c r="BA262" s="271"/>
      <c r="BB262" s="271"/>
      <c r="BC262" s="266"/>
      <c r="BD262" s="261"/>
      <c r="BE262" s="234"/>
      <c r="BF262" s="260"/>
      <c r="BG262" s="234"/>
      <c r="BH262" s="261"/>
      <c r="BI262" s="234"/>
      <c r="BJ262" s="252"/>
      <c r="BK262" s="252"/>
      <c r="BL262" s="252"/>
      <c r="BM262" s="262"/>
      <c r="BN262" s="263"/>
      <c r="BO262" s="272"/>
      <c r="BP262" s="234"/>
      <c r="BQ262" s="234"/>
      <c r="BR262" s="234"/>
      <c r="BS262" s="234"/>
      <c r="BT262" s="234"/>
      <c r="BU262" s="234"/>
      <c r="BV262" s="234"/>
      <c r="BW262" s="234"/>
      <c r="BX262" s="234"/>
      <c r="BY262" s="234"/>
      <c r="BZ262" s="234"/>
      <c r="CA262" s="234"/>
      <c r="CB262" s="234"/>
    </row>
    <row r="263" spans="1:80" ht="17.25" x14ac:dyDescent="0.25">
      <c r="A263" s="265"/>
      <c r="B263" s="252"/>
      <c r="C263" s="266"/>
      <c r="D263" s="266"/>
      <c r="E263" s="266"/>
      <c r="F263" s="266"/>
      <c r="G263" s="270"/>
      <c r="H263" s="254"/>
      <c r="I263" s="254"/>
      <c r="J263" s="254"/>
      <c r="K263" s="304"/>
      <c r="L263" s="252"/>
      <c r="M263" s="252"/>
      <c r="N263" s="252"/>
      <c r="O263" s="252"/>
      <c r="P263" s="252"/>
      <c r="Q263" s="256"/>
      <c r="R263" s="256"/>
      <c r="S263" s="256"/>
      <c r="T263" s="256"/>
      <c r="U263" s="256"/>
      <c r="V263" s="256"/>
      <c r="W263" s="256"/>
      <c r="X263" s="256"/>
      <c r="Y263" s="256"/>
      <c r="Z263" s="256"/>
      <c r="AA263" s="256"/>
      <c r="AB263" s="256"/>
      <c r="AC263" s="256"/>
      <c r="AD263" s="302"/>
      <c r="AE263" s="256"/>
      <c r="AF263" s="256"/>
      <c r="AG263" s="256"/>
      <c r="AH263" s="256"/>
      <c r="AI263" s="256"/>
      <c r="AJ263" s="256"/>
      <c r="AK263" s="256"/>
      <c r="AL263" s="256"/>
      <c r="AM263" s="256"/>
      <c r="AN263" s="256"/>
      <c r="AO263" s="256"/>
      <c r="AP263" s="256"/>
      <c r="AQ263" s="256"/>
      <c r="AR263" s="256"/>
      <c r="AS263" s="270"/>
      <c r="AT263" s="266"/>
      <c r="AU263" s="266"/>
      <c r="AV263" s="252"/>
      <c r="AW263" s="252"/>
      <c r="AX263" s="252"/>
      <c r="AY263" s="252"/>
      <c r="AZ263" s="266"/>
      <c r="BA263" s="271"/>
      <c r="BB263" s="271"/>
      <c r="BC263" s="266"/>
      <c r="BD263" s="261"/>
      <c r="BE263" s="234"/>
      <c r="BF263" s="260"/>
      <c r="BG263" s="234"/>
      <c r="BH263" s="261"/>
      <c r="BI263" s="234"/>
      <c r="BJ263" s="252"/>
      <c r="BK263" s="252"/>
      <c r="BL263" s="252"/>
      <c r="BM263" s="262"/>
      <c r="BN263" s="263"/>
      <c r="BO263" s="272"/>
      <c r="BP263" s="234"/>
      <c r="BQ263" s="234"/>
      <c r="BR263" s="234"/>
      <c r="BS263" s="234"/>
      <c r="BT263" s="234"/>
      <c r="BU263" s="234"/>
      <c r="BV263" s="234"/>
      <c r="BW263" s="234"/>
      <c r="BX263" s="234"/>
      <c r="BY263" s="234"/>
      <c r="BZ263" s="234"/>
      <c r="CA263" s="234"/>
      <c r="CB263" s="234"/>
    </row>
    <row r="264" spans="1:80" ht="17.25" x14ac:dyDescent="0.25">
      <c r="A264" s="265"/>
      <c r="B264" s="252"/>
      <c r="C264" s="266"/>
      <c r="D264" s="266"/>
      <c r="E264" s="266"/>
      <c r="F264" s="266"/>
      <c r="G264" s="301"/>
      <c r="H264" s="254"/>
      <c r="I264" s="254"/>
      <c r="J264" s="254"/>
      <c r="K264" s="268"/>
      <c r="L264" s="252"/>
      <c r="M264" s="252"/>
      <c r="N264" s="252"/>
      <c r="O264" s="252"/>
      <c r="P264" s="252"/>
      <c r="Q264" s="256"/>
      <c r="R264" s="256"/>
      <c r="S264" s="256"/>
      <c r="T264" s="256"/>
      <c r="U264" s="256"/>
      <c r="V264" s="256"/>
      <c r="W264" s="256"/>
      <c r="X264" s="256"/>
      <c r="Y264" s="256"/>
      <c r="Z264" s="256"/>
      <c r="AA264" s="256"/>
      <c r="AB264" s="256"/>
      <c r="AC264" s="256"/>
      <c r="AD264" s="269"/>
      <c r="AE264" s="256"/>
      <c r="AF264" s="256"/>
      <c r="AG264" s="256"/>
      <c r="AH264" s="256"/>
      <c r="AI264" s="256"/>
      <c r="AJ264" s="256"/>
      <c r="AK264" s="256"/>
      <c r="AL264" s="256"/>
      <c r="AM264" s="256"/>
      <c r="AN264" s="256"/>
      <c r="AO264" s="256"/>
      <c r="AP264" s="256"/>
      <c r="AQ264" s="256"/>
      <c r="AR264" s="256"/>
      <c r="AS264" s="270"/>
      <c r="AT264" s="266"/>
      <c r="AU264" s="266"/>
      <c r="AV264" s="252"/>
      <c r="AW264" s="252"/>
      <c r="AX264" s="252"/>
      <c r="AY264" s="252"/>
      <c r="AZ264" s="266"/>
      <c r="BA264" s="271"/>
      <c r="BB264" s="271"/>
      <c r="BC264" s="266"/>
      <c r="BD264" s="261"/>
      <c r="BE264" s="234"/>
      <c r="BF264" s="260"/>
      <c r="BG264" s="234"/>
      <c r="BH264" s="261"/>
      <c r="BI264" s="234"/>
      <c r="BJ264" s="252"/>
      <c r="BK264" s="252"/>
      <c r="BL264" s="252"/>
      <c r="BM264" s="262"/>
      <c r="BN264" s="263"/>
      <c r="BO264" s="272"/>
      <c r="BP264" s="234"/>
      <c r="BQ264" s="234"/>
      <c r="BR264" s="234"/>
      <c r="BS264" s="234"/>
      <c r="BT264" s="234"/>
      <c r="BU264" s="234"/>
      <c r="BV264" s="234"/>
      <c r="BW264" s="234"/>
      <c r="BX264" s="234"/>
      <c r="BY264" s="234"/>
      <c r="BZ264" s="234"/>
      <c r="CA264" s="234"/>
      <c r="CB264" s="234"/>
    </row>
    <row r="265" spans="1:80" ht="17.25" x14ac:dyDescent="0.25">
      <c r="A265" s="265"/>
      <c r="B265" s="252"/>
      <c r="C265" s="266"/>
      <c r="D265" s="266"/>
      <c r="E265" s="266"/>
      <c r="F265" s="266"/>
      <c r="G265" s="270"/>
      <c r="H265" s="254"/>
      <c r="I265" s="254"/>
      <c r="J265" s="254"/>
      <c r="K265" s="268"/>
      <c r="L265" s="252"/>
      <c r="M265" s="252"/>
      <c r="N265" s="252"/>
      <c r="O265" s="252"/>
      <c r="P265" s="252"/>
      <c r="Q265" s="256"/>
      <c r="R265" s="256"/>
      <c r="S265" s="256"/>
      <c r="T265" s="256"/>
      <c r="U265" s="256"/>
      <c r="V265" s="256"/>
      <c r="W265" s="256"/>
      <c r="X265" s="256"/>
      <c r="Y265" s="256"/>
      <c r="Z265" s="256"/>
      <c r="AA265" s="256"/>
      <c r="AB265" s="256"/>
      <c r="AC265" s="256"/>
      <c r="AD265" s="269"/>
      <c r="AE265" s="256"/>
      <c r="AF265" s="256"/>
      <c r="AG265" s="256"/>
      <c r="AH265" s="256"/>
      <c r="AI265" s="256"/>
      <c r="AJ265" s="256"/>
      <c r="AK265" s="256"/>
      <c r="AL265" s="256"/>
      <c r="AM265" s="256"/>
      <c r="AN265" s="256"/>
      <c r="AO265" s="256"/>
      <c r="AP265" s="256"/>
      <c r="AQ265" s="256"/>
      <c r="AR265" s="256"/>
      <c r="AS265" s="267"/>
      <c r="AT265" s="266"/>
      <c r="AU265" s="266"/>
      <c r="AV265" s="252"/>
      <c r="AW265" s="252"/>
      <c r="AX265" s="252"/>
      <c r="AY265" s="252"/>
      <c r="AZ265" s="266"/>
      <c r="BA265" s="271"/>
      <c r="BB265" s="271"/>
      <c r="BC265" s="266"/>
      <c r="BD265" s="261"/>
      <c r="BE265" s="234"/>
      <c r="BF265" s="260"/>
      <c r="BG265" s="234"/>
      <c r="BH265" s="261"/>
      <c r="BI265" s="234"/>
      <c r="BJ265" s="252"/>
      <c r="BK265" s="252"/>
      <c r="BL265" s="252"/>
      <c r="BM265" s="262"/>
      <c r="BN265" s="263"/>
      <c r="BO265" s="272"/>
      <c r="BP265" s="234"/>
      <c r="BQ265" s="234"/>
      <c r="BR265" s="234"/>
      <c r="BS265" s="234"/>
      <c r="BT265" s="234"/>
      <c r="BU265" s="234"/>
      <c r="BV265" s="234"/>
      <c r="BW265" s="234"/>
      <c r="BX265" s="234"/>
      <c r="BY265" s="234"/>
      <c r="BZ265" s="234"/>
      <c r="CA265" s="234"/>
      <c r="CB265" s="234"/>
    </row>
    <row r="266" spans="1:80" ht="17.25" x14ac:dyDescent="0.25">
      <c r="A266" s="265"/>
      <c r="B266" s="305"/>
      <c r="C266" s="266"/>
      <c r="D266" s="266"/>
      <c r="E266" s="266"/>
      <c r="F266" s="266"/>
      <c r="G266" s="270"/>
      <c r="H266" s="254"/>
      <c r="I266" s="254"/>
      <c r="J266" s="254"/>
      <c r="K266" s="268"/>
      <c r="L266" s="252"/>
      <c r="M266" s="252"/>
      <c r="N266" s="252"/>
      <c r="O266" s="252"/>
      <c r="P266" s="252"/>
      <c r="Q266" s="256"/>
      <c r="R266" s="256"/>
      <c r="S266" s="256"/>
      <c r="T266" s="256"/>
      <c r="U266" s="256"/>
      <c r="V266" s="256"/>
      <c r="W266" s="256"/>
      <c r="X266" s="256"/>
      <c r="Y266" s="256"/>
      <c r="Z266" s="256"/>
      <c r="AA266" s="256"/>
      <c r="AB266" s="256"/>
      <c r="AC266" s="256"/>
      <c r="AD266" s="269"/>
      <c r="AE266" s="256"/>
      <c r="AF266" s="256"/>
      <c r="AG266" s="256"/>
      <c r="AH266" s="256"/>
      <c r="AI266" s="256"/>
      <c r="AJ266" s="256"/>
      <c r="AK266" s="256"/>
      <c r="AL266" s="256"/>
      <c r="AM266" s="256"/>
      <c r="AN266" s="256"/>
      <c r="AO266" s="256"/>
      <c r="AP266" s="256"/>
      <c r="AQ266" s="256"/>
      <c r="AR266" s="256"/>
      <c r="AS266" s="267"/>
      <c r="AT266" s="266"/>
      <c r="AU266" s="266"/>
      <c r="AV266" s="252"/>
      <c r="AW266" s="252"/>
      <c r="AX266" s="252"/>
      <c r="AY266" s="252"/>
      <c r="AZ266" s="266"/>
      <c r="BA266" s="271"/>
      <c r="BB266" s="271"/>
      <c r="BC266" s="266"/>
      <c r="BD266" s="261"/>
      <c r="BE266" s="234"/>
      <c r="BF266" s="260"/>
      <c r="BG266" s="234"/>
      <c r="BH266" s="261"/>
      <c r="BI266" s="234"/>
      <c r="BJ266" s="252"/>
      <c r="BK266" s="252"/>
      <c r="BL266" s="252"/>
      <c r="BM266" s="262"/>
      <c r="BN266" s="263"/>
      <c r="BO266" s="272"/>
      <c r="BP266" s="234"/>
      <c r="BQ266" s="234"/>
      <c r="BR266" s="234"/>
      <c r="BS266" s="234"/>
      <c r="BT266" s="234"/>
      <c r="BU266" s="234"/>
      <c r="BV266" s="234"/>
      <c r="BW266" s="234"/>
      <c r="BX266" s="234"/>
      <c r="BY266" s="234"/>
      <c r="BZ266" s="234"/>
      <c r="CA266" s="234"/>
      <c r="CB266" s="234"/>
    </row>
    <row r="267" spans="1:80" ht="17.25" x14ac:dyDescent="0.25">
      <c r="A267" s="265"/>
      <c r="B267" s="252"/>
      <c r="C267" s="266"/>
      <c r="D267" s="266"/>
      <c r="E267" s="266"/>
      <c r="F267" s="266"/>
      <c r="G267" s="270"/>
      <c r="H267" s="254"/>
      <c r="I267" s="254"/>
      <c r="J267" s="254"/>
      <c r="K267" s="304"/>
      <c r="L267" s="252"/>
      <c r="M267" s="252"/>
      <c r="N267" s="252"/>
      <c r="O267" s="252"/>
      <c r="P267" s="252"/>
      <c r="Q267" s="256"/>
      <c r="R267" s="256"/>
      <c r="S267" s="256"/>
      <c r="T267" s="256"/>
      <c r="U267" s="256"/>
      <c r="V267" s="256"/>
      <c r="W267" s="256"/>
      <c r="X267" s="256"/>
      <c r="Y267" s="256"/>
      <c r="Z267" s="256"/>
      <c r="AA267" s="256"/>
      <c r="AB267" s="256"/>
      <c r="AC267" s="256"/>
      <c r="AD267" s="302"/>
      <c r="AE267" s="256"/>
      <c r="AF267" s="256"/>
      <c r="AG267" s="256"/>
      <c r="AH267" s="256"/>
      <c r="AI267" s="256"/>
      <c r="AJ267" s="256"/>
      <c r="AK267" s="256"/>
      <c r="AL267" s="256"/>
      <c r="AM267" s="256"/>
      <c r="AN267" s="256"/>
      <c r="AO267" s="256"/>
      <c r="AP267" s="256"/>
      <c r="AQ267" s="256"/>
      <c r="AR267" s="256"/>
      <c r="AS267" s="270"/>
      <c r="AT267" s="268"/>
      <c r="AU267" s="266"/>
      <c r="AV267" s="252"/>
      <c r="AW267" s="252"/>
      <c r="AX267" s="252"/>
      <c r="AY267" s="252"/>
      <c r="AZ267" s="266"/>
      <c r="BA267" s="271"/>
      <c r="BB267" s="271"/>
      <c r="BC267" s="266"/>
      <c r="BD267" s="261"/>
      <c r="BE267" s="234"/>
      <c r="BF267" s="260"/>
      <c r="BG267" s="234"/>
      <c r="BH267" s="261"/>
      <c r="BI267" s="234"/>
      <c r="BJ267" s="252"/>
      <c r="BK267" s="252"/>
      <c r="BL267" s="252"/>
      <c r="BM267" s="262"/>
      <c r="BN267" s="263"/>
      <c r="BO267" s="272"/>
      <c r="BP267" s="234"/>
      <c r="BQ267" s="234"/>
      <c r="BR267" s="234"/>
      <c r="BS267" s="234"/>
      <c r="BT267" s="234"/>
      <c r="BU267" s="234"/>
      <c r="BV267" s="234"/>
      <c r="BW267" s="234"/>
      <c r="BX267" s="234"/>
      <c r="BY267" s="234"/>
      <c r="BZ267" s="234"/>
      <c r="CA267" s="234"/>
      <c r="CB267" s="234"/>
    </row>
    <row r="268" spans="1:80" ht="17.25" x14ac:dyDescent="0.25">
      <c r="A268" s="265"/>
      <c r="B268" s="252"/>
      <c r="C268" s="266"/>
      <c r="D268" s="266"/>
      <c r="E268" s="266"/>
      <c r="F268" s="266"/>
      <c r="G268" s="270"/>
      <c r="H268" s="254"/>
      <c r="I268" s="254"/>
      <c r="J268" s="254"/>
      <c r="K268" s="268"/>
      <c r="L268" s="252"/>
      <c r="M268" s="252"/>
      <c r="N268" s="252"/>
      <c r="O268" s="252"/>
      <c r="P268" s="252"/>
      <c r="Q268" s="256"/>
      <c r="R268" s="256"/>
      <c r="S268" s="256"/>
      <c r="T268" s="256"/>
      <c r="U268" s="256"/>
      <c r="V268" s="256"/>
      <c r="W268" s="256"/>
      <c r="X268" s="256"/>
      <c r="Y268" s="256"/>
      <c r="Z268" s="256"/>
      <c r="AA268" s="256"/>
      <c r="AB268" s="256"/>
      <c r="AC268" s="256"/>
      <c r="AD268" s="269"/>
      <c r="AE268" s="256"/>
      <c r="AF268" s="256"/>
      <c r="AG268" s="256"/>
      <c r="AH268" s="256"/>
      <c r="AI268" s="256"/>
      <c r="AJ268" s="256"/>
      <c r="AK268" s="256"/>
      <c r="AL268" s="256"/>
      <c r="AM268" s="256"/>
      <c r="AN268" s="256"/>
      <c r="AO268" s="256"/>
      <c r="AP268" s="256"/>
      <c r="AQ268" s="256"/>
      <c r="AR268" s="256"/>
      <c r="AS268" s="270"/>
      <c r="AT268" s="266"/>
      <c r="AU268" s="266"/>
      <c r="AV268" s="252"/>
      <c r="AW268" s="252"/>
      <c r="AX268" s="252"/>
      <c r="AY268" s="252"/>
      <c r="AZ268" s="266"/>
      <c r="BA268" s="271"/>
      <c r="BB268" s="271"/>
      <c r="BC268" s="266"/>
      <c r="BD268" s="261"/>
      <c r="BE268" s="234"/>
      <c r="BF268" s="260"/>
      <c r="BG268" s="234"/>
      <c r="BH268" s="261"/>
      <c r="BI268" s="234"/>
      <c r="BJ268" s="252"/>
      <c r="BK268" s="252"/>
      <c r="BL268" s="252"/>
      <c r="BM268" s="262"/>
      <c r="BN268" s="263"/>
      <c r="BO268" s="272"/>
      <c r="BP268" s="234"/>
      <c r="BQ268" s="234"/>
      <c r="BR268" s="234"/>
      <c r="BS268" s="234"/>
      <c r="BT268" s="234"/>
      <c r="BU268" s="234"/>
      <c r="BV268" s="234"/>
      <c r="BW268" s="234"/>
      <c r="BX268" s="234"/>
      <c r="BY268" s="234"/>
      <c r="BZ268" s="234"/>
      <c r="CA268" s="234"/>
      <c r="CB268" s="234"/>
    </row>
    <row r="269" spans="1:80" ht="17.25" x14ac:dyDescent="0.25">
      <c r="A269" s="265"/>
      <c r="B269" s="252"/>
      <c r="C269" s="266"/>
      <c r="D269" s="266"/>
      <c r="E269" s="266"/>
      <c r="F269" s="266"/>
      <c r="G269" s="270"/>
      <c r="H269" s="254"/>
      <c r="I269" s="254"/>
      <c r="J269" s="254"/>
      <c r="K269" s="268"/>
      <c r="L269" s="252"/>
      <c r="M269" s="252"/>
      <c r="N269" s="252"/>
      <c r="O269" s="252"/>
      <c r="P269" s="252"/>
      <c r="Q269" s="256"/>
      <c r="R269" s="256"/>
      <c r="S269" s="256"/>
      <c r="T269" s="256"/>
      <c r="U269" s="256"/>
      <c r="V269" s="256"/>
      <c r="W269" s="256"/>
      <c r="X269" s="256"/>
      <c r="Y269" s="256"/>
      <c r="Z269" s="256"/>
      <c r="AA269" s="256"/>
      <c r="AB269" s="256"/>
      <c r="AC269" s="256"/>
      <c r="AD269" s="269"/>
      <c r="AE269" s="256"/>
      <c r="AF269" s="256"/>
      <c r="AG269" s="256"/>
      <c r="AH269" s="256"/>
      <c r="AI269" s="256"/>
      <c r="AJ269" s="256"/>
      <c r="AK269" s="256"/>
      <c r="AL269" s="256"/>
      <c r="AM269" s="256"/>
      <c r="AN269" s="256"/>
      <c r="AO269" s="256"/>
      <c r="AP269" s="256"/>
      <c r="AQ269" s="256"/>
      <c r="AR269" s="256"/>
      <c r="AS269" s="270"/>
      <c r="AT269" s="266"/>
      <c r="AU269" s="266"/>
      <c r="AV269" s="252"/>
      <c r="AW269" s="252"/>
      <c r="AX269" s="252"/>
      <c r="AY269" s="252"/>
      <c r="AZ269" s="266"/>
      <c r="BA269" s="271"/>
      <c r="BB269" s="271"/>
      <c r="BC269" s="266"/>
      <c r="BD269" s="261"/>
      <c r="BE269" s="234"/>
      <c r="BF269" s="260"/>
      <c r="BG269" s="234"/>
      <c r="BH269" s="261"/>
      <c r="BI269" s="234"/>
      <c r="BJ269" s="252"/>
      <c r="BK269" s="252"/>
      <c r="BL269" s="252"/>
      <c r="BM269" s="262"/>
      <c r="BN269" s="263"/>
      <c r="BO269" s="272"/>
      <c r="BP269" s="234"/>
      <c r="BQ269" s="234"/>
      <c r="BR269" s="234"/>
      <c r="BS269" s="234"/>
      <c r="BT269" s="234"/>
      <c r="BU269" s="234"/>
      <c r="BV269" s="234"/>
      <c r="BW269" s="234"/>
      <c r="BX269" s="234"/>
      <c r="BY269" s="234"/>
      <c r="BZ269" s="234"/>
      <c r="CA269" s="234"/>
      <c r="CB269" s="234"/>
    </row>
    <row r="270" spans="1:80" ht="17.25" x14ac:dyDescent="0.25">
      <c r="A270" s="265"/>
      <c r="B270" s="252"/>
      <c r="C270" s="266"/>
      <c r="D270" s="266"/>
      <c r="E270" s="266"/>
      <c r="F270" s="266"/>
      <c r="G270" s="270"/>
      <c r="H270" s="254"/>
      <c r="I270" s="254"/>
      <c r="J270" s="254"/>
      <c r="K270" s="268"/>
      <c r="L270" s="252"/>
      <c r="M270" s="252"/>
      <c r="N270" s="252"/>
      <c r="O270" s="252"/>
      <c r="P270" s="252"/>
      <c r="Q270" s="256"/>
      <c r="R270" s="256"/>
      <c r="S270" s="256"/>
      <c r="T270" s="256"/>
      <c r="U270" s="256"/>
      <c r="V270" s="256"/>
      <c r="W270" s="256"/>
      <c r="X270" s="256"/>
      <c r="Y270" s="256"/>
      <c r="Z270" s="256"/>
      <c r="AA270" s="256"/>
      <c r="AB270" s="256"/>
      <c r="AC270" s="256"/>
      <c r="AD270" s="269"/>
      <c r="AE270" s="256"/>
      <c r="AF270" s="256"/>
      <c r="AG270" s="256"/>
      <c r="AH270" s="256"/>
      <c r="AI270" s="256"/>
      <c r="AJ270" s="256"/>
      <c r="AK270" s="256"/>
      <c r="AL270" s="256"/>
      <c r="AM270" s="256"/>
      <c r="AN270" s="256"/>
      <c r="AO270" s="256"/>
      <c r="AP270" s="256"/>
      <c r="AQ270" s="256"/>
      <c r="AR270" s="256"/>
      <c r="AS270" s="270"/>
      <c r="AT270" s="266"/>
      <c r="AU270" s="266"/>
      <c r="AV270" s="252"/>
      <c r="AW270" s="252"/>
      <c r="AX270" s="252"/>
      <c r="AY270" s="252"/>
      <c r="AZ270" s="266"/>
      <c r="BA270" s="271"/>
      <c r="BB270" s="271"/>
      <c r="BC270" s="266"/>
      <c r="BD270" s="261"/>
      <c r="BE270" s="234"/>
      <c r="BF270" s="260"/>
      <c r="BG270" s="234"/>
      <c r="BH270" s="261"/>
      <c r="BI270" s="234"/>
      <c r="BJ270" s="252"/>
      <c r="BK270" s="252"/>
      <c r="BL270" s="252"/>
      <c r="BM270" s="262"/>
      <c r="BN270" s="263"/>
      <c r="BO270" s="272"/>
      <c r="BP270" s="234"/>
      <c r="BQ270" s="234"/>
      <c r="BR270" s="234"/>
      <c r="BS270" s="234"/>
      <c r="BT270" s="234"/>
      <c r="BU270" s="234"/>
      <c r="BV270" s="234"/>
      <c r="BW270" s="234"/>
      <c r="BX270" s="234"/>
      <c r="BY270" s="234"/>
      <c r="BZ270" s="234"/>
      <c r="CA270" s="234"/>
      <c r="CB270" s="234"/>
    </row>
    <row r="271" spans="1:80" ht="17.25" x14ac:dyDescent="0.25">
      <c r="A271" s="265"/>
      <c r="B271" s="252"/>
      <c r="C271" s="266"/>
      <c r="D271" s="266"/>
      <c r="E271" s="266"/>
      <c r="F271" s="266"/>
      <c r="G271" s="270"/>
      <c r="H271" s="254"/>
      <c r="I271" s="254"/>
      <c r="J271" s="254"/>
      <c r="K271" s="268"/>
      <c r="L271" s="252"/>
      <c r="M271" s="252"/>
      <c r="N271" s="252"/>
      <c r="O271" s="252"/>
      <c r="P271" s="252"/>
      <c r="Q271" s="256"/>
      <c r="R271" s="256"/>
      <c r="S271" s="256"/>
      <c r="T271" s="256"/>
      <c r="U271" s="256"/>
      <c r="V271" s="256"/>
      <c r="W271" s="256"/>
      <c r="X271" s="256"/>
      <c r="Y271" s="256"/>
      <c r="Z271" s="256"/>
      <c r="AA271" s="256"/>
      <c r="AB271" s="256"/>
      <c r="AC271" s="256"/>
      <c r="AD271" s="269"/>
      <c r="AE271" s="256"/>
      <c r="AF271" s="256"/>
      <c r="AG271" s="256"/>
      <c r="AH271" s="256"/>
      <c r="AI271" s="256"/>
      <c r="AJ271" s="256"/>
      <c r="AK271" s="256"/>
      <c r="AL271" s="256"/>
      <c r="AM271" s="256"/>
      <c r="AN271" s="256"/>
      <c r="AO271" s="256"/>
      <c r="AP271" s="256"/>
      <c r="AQ271" s="256"/>
      <c r="AR271" s="256"/>
      <c r="AS271" s="270"/>
      <c r="AT271" s="266"/>
      <c r="AU271" s="266"/>
      <c r="AV271" s="252"/>
      <c r="AW271" s="252"/>
      <c r="AX271" s="252"/>
      <c r="AY271" s="252"/>
      <c r="AZ271" s="266"/>
      <c r="BA271" s="271"/>
      <c r="BB271" s="271"/>
      <c r="BC271" s="266"/>
      <c r="BD271" s="261"/>
      <c r="BE271" s="234"/>
      <c r="BF271" s="260"/>
      <c r="BG271" s="234"/>
      <c r="BH271" s="261"/>
      <c r="BI271" s="234"/>
      <c r="BJ271" s="252"/>
      <c r="BK271" s="252"/>
      <c r="BL271" s="252"/>
      <c r="BM271" s="262"/>
      <c r="BN271" s="263"/>
      <c r="BO271" s="272"/>
      <c r="BP271" s="234"/>
      <c r="BQ271" s="234"/>
      <c r="BR271" s="234"/>
      <c r="BS271" s="234"/>
      <c r="BT271" s="234"/>
      <c r="BU271" s="234"/>
      <c r="BV271" s="234"/>
      <c r="BW271" s="234"/>
      <c r="BX271" s="234"/>
      <c r="BY271" s="234"/>
      <c r="BZ271" s="234"/>
      <c r="CA271" s="234"/>
      <c r="CB271" s="234"/>
    </row>
    <row r="272" spans="1:80" ht="17.25" x14ac:dyDescent="0.25">
      <c r="A272" s="265"/>
      <c r="B272" s="252"/>
      <c r="C272" s="266"/>
      <c r="D272" s="266"/>
      <c r="E272" s="266"/>
      <c r="F272" s="266"/>
      <c r="G272" s="267"/>
      <c r="H272" s="254"/>
      <c r="I272" s="254"/>
      <c r="J272" s="254"/>
      <c r="K272" s="268"/>
      <c r="L272" s="252"/>
      <c r="M272" s="252"/>
      <c r="N272" s="252"/>
      <c r="O272" s="252"/>
      <c r="P272" s="252"/>
      <c r="Q272" s="256"/>
      <c r="R272" s="256"/>
      <c r="S272" s="256"/>
      <c r="T272" s="256"/>
      <c r="U272" s="256"/>
      <c r="V272" s="256"/>
      <c r="W272" s="256"/>
      <c r="X272" s="256"/>
      <c r="Y272" s="256"/>
      <c r="Z272" s="256"/>
      <c r="AA272" s="256"/>
      <c r="AB272" s="256"/>
      <c r="AC272" s="256"/>
      <c r="AD272" s="269"/>
      <c r="AE272" s="256"/>
      <c r="AF272" s="256"/>
      <c r="AG272" s="256"/>
      <c r="AH272" s="256"/>
      <c r="AI272" s="256"/>
      <c r="AJ272" s="256"/>
      <c r="AK272" s="256"/>
      <c r="AL272" s="256"/>
      <c r="AM272" s="256"/>
      <c r="AN272" s="256"/>
      <c r="AO272" s="256"/>
      <c r="AP272" s="256"/>
      <c r="AQ272" s="256"/>
      <c r="AR272" s="256"/>
      <c r="AS272" s="267"/>
      <c r="AT272" s="268"/>
      <c r="AU272" s="266"/>
      <c r="AV272" s="252"/>
      <c r="AW272" s="252"/>
      <c r="AX272" s="252"/>
      <c r="AY272" s="252"/>
      <c r="AZ272" s="266"/>
      <c r="BA272" s="271"/>
      <c r="BB272" s="271"/>
      <c r="BC272" s="266"/>
      <c r="BD272" s="261"/>
      <c r="BE272" s="234"/>
      <c r="BF272" s="260"/>
      <c r="BG272" s="234"/>
      <c r="BH272" s="261"/>
      <c r="BI272" s="234"/>
      <c r="BJ272" s="252"/>
      <c r="BK272" s="252"/>
      <c r="BL272" s="252"/>
      <c r="BM272" s="262"/>
      <c r="BN272" s="263"/>
      <c r="BO272" s="272"/>
      <c r="BP272" s="234"/>
      <c r="BQ272" s="234"/>
      <c r="BR272" s="234"/>
      <c r="BS272" s="234"/>
      <c r="BT272" s="234"/>
      <c r="BU272" s="234"/>
      <c r="BV272" s="234"/>
      <c r="BW272" s="234"/>
      <c r="BX272" s="234"/>
      <c r="BY272" s="234"/>
      <c r="BZ272" s="234"/>
      <c r="CA272" s="234"/>
      <c r="CB272" s="234"/>
    </row>
    <row r="273" spans="1:80" ht="17.25" x14ac:dyDescent="0.25">
      <c r="A273" s="265"/>
      <c r="B273" s="252"/>
      <c r="C273" s="266"/>
      <c r="D273" s="266"/>
      <c r="E273" s="266"/>
      <c r="F273" s="266"/>
      <c r="G273" s="267"/>
      <c r="H273" s="254"/>
      <c r="I273" s="254"/>
      <c r="J273" s="254"/>
      <c r="K273" s="268"/>
      <c r="L273" s="252"/>
      <c r="M273" s="252"/>
      <c r="N273" s="252"/>
      <c r="O273" s="252"/>
      <c r="P273" s="252"/>
      <c r="Q273" s="256"/>
      <c r="R273" s="256"/>
      <c r="S273" s="256"/>
      <c r="T273" s="256"/>
      <c r="U273" s="256"/>
      <c r="V273" s="256"/>
      <c r="W273" s="256"/>
      <c r="X273" s="256"/>
      <c r="Y273" s="256"/>
      <c r="Z273" s="256"/>
      <c r="AA273" s="256"/>
      <c r="AB273" s="256"/>
      <c r="AC273" s="256"/>
      <c r="AD273" s="269"/>
      <c r="AE273" s="256"/>
      <c r="AF273" s="256"/>
      <c r="AG273" s="256"/>
      <c r="AH273" s="256"/>
      <c r="AI273" s="256"/>
      <c r="AJ273" s="256"/>
      <c r="AK273" s="256"/>
      <c r="AL273" s="256"/>
      <c r="AM273" s="256"/>
      <c r="AN273" s="256"/>
      <c r="AO273" s="256"/>
      <c r="AP273" s="256"/>
      <c r="AQ273" s="256"/>
      <c r="AR273" s="256"/>
      <c r="AS273" s="267"/>
      <c r="AT273" s="268"/>
      <c r="AU273" s="266"/>
      <c r="AV273" s="252"/>
      <c r="AW273" s="252"/>
      <c r="AX273" s="252"/>
      <c r="AY273" s="252"/>
      <c r="AZ273" s="266"/>
      <c r="BA273" s="271"/>
      <c r="BB273" s="271"/>
      <c r="BC273" s="266"/>
      <c r="BD273" s="261"/>
      <c r="BE273" s="234"/>
      <c r="BF273" s="260"/>
      <c r="BG273" s="234"/>
      <c r="BH273" s="261"/>
      <c r="BI273" s="234"/>
      <c r="BJ273" s="252"/>
      <c r="BK273" s="252"/>
      <c r="BL273" s="252"/>
      <c r="BM273" s="262"/>
      <c r="BN273" s="263"/>
      <c r="BO273" s="272"/>
      <c r="BP273" s="234"/>
      <c r="BQ273" s="234"/>
      <c r="BR273" s="234"/>
      <c r="BS273" s="234"/>
      <c r="BT273" s="234"/>
      <c r="BU273" s="234"/>
      <c r="BV273" s="234"/>
      <c r="BW273" s="234"/>
      <c r="BX273" s="234"/>
      <c r="BY273" s="234"/>
      <c r="BZ273" s="234"/>
      <c r="CA273" s="234"/>
      <c r="CB273" s="234"/>
    </row>
    <row r="274" spans="1:80" ht="17.25" x14ac:dyDescent="0.25">
      <c r="A274" s="265"/>
      <c r="B274" s="252"/>
      <c r="C274" s="266"/>
      <c r="D274" s="266"/>
      <c r="E274" s="266"/>
      <c r="F274" s="266"/>
      <c r="G274" s="267"/>
      <c r="H274" s="254"/>
      <c r="I274" s="254"/>
      <c r="J274" s="254"/>
      <c r="K274" s="268"/>
      <c r="L274" s="252"/>
      <c r="M274" s="252"/>
      <c r="N274" s="252"/>
      <c r="O274" s="252"/>
      <c r="P274" s="252"/>
      <c r="Q274" s="256"/>
      <c r="R274" s="256"/>
      <c r="S274" s="256"/>
      <c r="T274" s="256"/>
      <c r="U274" s="256"/>
      <c r="V274" s="256"/>
      <c r="W274" s="256"/>
      <c r="X274" s="256"/>
      <c r="Y274" s="256"/>
      <c r="Z274" s="256"/>
      <c r="AA274" s="256"/>
      <c r="AB274" s="256"/>
      <c r="AC274" s="256"/>
      <c r="AD274" s="269"/>
      <c r="AE274" s="256"/>
      <c r="AF274" s="256"/>
      <c r="AG274" s="256"/>
      <c r="AH274" s="256"/>
      <c r="AI274" s="256"/>
      <c r="AJ274" s="256"/>
      <c r="AK274" s="256"/>
      <c r="AL274" s="256"/>
      <c r="AM274" s="256"/>
      <c r="AN274" s="256"/>
      <c r="AO274" s="256"/>
      <c r="AP274" s="256"/>
      <c r="AQ274" s="256"/>
      <c r="AR274" s="256"/>
      <c r="AS274" s="267"/>
      <c r="AT274" s="268"/>
      <c r="AU274" s="266"/>
      <c r="AV274" s="252"/>
      <c r="AW274" s="252"/>
      <c r="AX274" s="252"/>
      <c r="AY274" s="252"/>
      <c r="AZ274" s="266"/>
      <c r="BA274" s="271"/>
      <c r="BB274" s="271"/>
      <c r="BC274" s="266"/>
      <c r="BD274" s="261"/>
      <c r="BE274" s="234"/>
      <c r="BF274" s="260"/>
      <c r="BG274" s="234"/>
      <c r="BH274" s="261"/>
      <c r="BI274" s="234"/>
      <c r="BJ274" s="252"/>
      <c r="BK274" s="252"/>
      <c r="BL274" s="252"/>
      <c r="BM274" s="262"/>
      <c r="BN274" s="263"/>
      <c r="BO274" s="272"/>
      <c r="BP274" s="234"/>
      <c r="BQ274" s="234"/>
      <c r="BR274" s="234"/>
      <c r="BS274" s="234"/>
      <c r="BT274" s="234"/>
      <c r="BU274" s="234"/>
      <c r="BV274" s="234"/>
      <c r="BW274" s="234"/>
      <c r="BX274" s="234"/>
      <c r="BY274" s="234"/>
      <c r="BZ274" s="234"/>
      <c r="CA274" s="234"/>
      <c r="CB274" s="234"/>
    </row>
    <row r="275" spans="1:80" ht="17.25" x14ac:dyDescent="0.25">
      <c r="A275" s="265"/>
      <c r="B275" s="252"/>
      <c r="C275" s="266"/>
      <c r="D275" s="266"/>
      <c r="E275" s="266"/>
      <c r="F275" s="266"/>
      <c r="G275" s="270"/>
      <c r="H275" s="254"/>
      <c r="I275" s="254"/>
      <c r="J275" s="254"/>
      <c r="K275" s="304"/>
      <c r="L275" s="252"/>
      <c r="M275" s="252"/>
      <c r="N275" s="252"/>
      <c r="O275" s="252"/>
      <c r="P275" s="252"/>
      <c r="Q275" s="256"/>
      <c r="R275" s="256"/>
      <c r="S275" s="256"/>
      <c r="T275" s="256"/>
      <c r="U275" s="256"/>
      <c r="V275" s="256"/>
      <c r="W275" s="256"/>
      <c r="X275" s="256"/>
      <c r="Y275" s="256"/>
      <c r="Z275" s="256"/>
      <c r="AA275" s="256"/>
      <c r="AB275" s="256"/>
      <c r="AC275" s="256"/>
      <c r="AD275" s="302"/>
      <c r="AE275" s="256"/>
      <c r="AF275" s="256"/>
      <c r="AG275" s="256"/>
      <c r="AH275" s="256"/>
      <c r="AI275" s="256"/>
      <c r="AJ275" s="256"/>
      <c r="AK275" s="256"/>
      <c r="AL275" s="256"/>
      <c r="AM275" s="256"/>
      <c r="AN275" s="256"/>
      <c r="AO275" s="256"/>
      <c r="AP275" s="256"/>
      <c r="AQ275" s="256"/>
      <c r="AR275" s="256"/>
      <c r="AS275" s="267"/>
      <c r="AT275" s="268"/>
      <c r="AU275" s="266"/>
      <c r="AV275" s="252"/>
      <c r="AW275" s="252"/>
      <c r="AX275" s="252"/>
      <c r="AY275" s="252"/>
      <c r="AZ275" s="266"/>
      <c r="BA275" s="271"/>
      <c r="BB275" s="271"/>
      <c r="BC275" s="266"/>
      <c r="BD275" s="261"/>
      <c r="BE275" s="234"/>
      <c r="BF275" s="260"/>
      <c r="BG275" s="234"/>
      <c r="BH275" s="261"/>
      <c r="BI275" s="234"/>
      <c r="BJ275" s="252"/>
      <c r="BK275" s="252"/>
      <c r="BL275" s="252"/>
      <c r="BM275" s="262"/>
      <c r="BN275" s="263"/>
      <c r="BO275" s="272"/>
      <c r="BP275" s="234"/>
      <c r="BQ275" s="234"/>
      <c r="BR275" s="234"/>
      <c r="BS275" s="234"/>
      <c r="BT275" s="234"/>
      <c r="BU275" s="234"/>
      <c r="BV275" s="234"/>
      <c r="BW275" s="234"/>
      <c r="BX275" s="234"/>
      <c r="BY275" s="234"/>
      <c r="BZ275" s="234"/>
      <c r="CA275" s="234"/>
      <c r="CB275" s="234"/>
    </row>
    <row r="276" spans="1:80" ht="17.25" x14ac:dyDescent="0.25">
      <c r="A276" s="265"/>
      <c r="B276" s="252"/>
      <c r="C276" s="266"/>
      <c r="D276" s="266"/>
      <c r="E276" s="266"/>
      <c r="F276" s="266"/>
      <c r="G276" s="270"/>
      <c r="H276" s="254"/>
      <c r="I276" s="254"/>
      <c r="J276" s="254"/>
      <c r="K276" s="304"/>
      <c r="L276" s="252"/>
      <c r="M276" s="252"/>
      <c r="N276" s="252"/>
      <c r="O276" s="252"/>
      <c r="P276" s="252"/>
      <c r="Q276" s="256"/>
      <c r="R276" s="256"/>
      <c r="S276" s="256"/>
      <c r="T276" s="256"/>
      <c r="U276" s="256"/>
      <c r="V276" s="256"/>
      <c r="W276" s="256"/>
      <c r="X276" s="256"/>
      <c r="Y276" s="256"/>
      <c r="Z276" s="256"/>
      <c r="AA276" s="256"/>
      <c r="AB276" s="256"/>
      <c r="AC276" s="256"/>
      <c r="AD276" s="302"/>
      <c r="AE276" s="256"/>
      <c r="AF276" s="256"/>
      <c r="AG276" s="256"/>
      <c r="AH276" s="256"/>
      <c r="AI276" s="256"/>
      <c r="AJ276" s="256"/>
      <c r="AK276" s="256"/>
      <c r="AL276" s="256"/>
      <c r="AM276" s="256"/>
      <c r="AN276" s="256"/>
      <c r="AO276" s="256"/>
      <c r="AP276" s="256"/>
      <c r="AQ276" s="256"/>
      <c r="AR276" s="256"/>
      <c r="AS276" s="267"/>
      <c r="AT276" s="268"/>
      <c r="AU276" s="266"/>
      <c r="AV276" s="252"/>
      <c r="AW276" s="252"/>
      <c r="AX276" s="252"/>
      <c r="AY276" s="252"/>
      <c r="AZ276" s="266"/>
      <c r="BA276" s="271"/>
      <c r="BB276" s="271"/>
      <c r="BC276" s="266"/>
      <c r="BD276" s="261"/>
      <c r="BE276" s="234"/>
      <c r="BF276" s="260"/>
      <c r="BG276" s="234"/>
      <c r="BH276" s="261"/>
      <c r="BI276" s="234"/>
      <c r="BJ276" s="252"/>
      <c r="BK276" s="252"/>
      <c r="BL276" s="252"/>
      <c r="BM276" s="262"/>
      <c r="BN276" s="263"/>
      <c r="BO276" s="272"/>
      <c r="BP276" s="234"/>
      <c r="BQ276" s="234"/>
      <c r="BR276" s="234"/>
      <c r="BS276" s="234"/>
      <c r="BT276" s="234"/>
      <c r="BU276" s="234"/>
      <c r="BV276" s="234"/>
      <c r="BW276" s="234"/>
      <c r="BX276" s="234"/>
      <c r="BY276" s="234"/>
      <c r="BZ276" s="234"/>
      <c r="CA276" s="234"/>
      <c r="CB276" s="234"/>
    </row>
    <row r="277" spans="1:80" ht="17.25" x14ac:dyDescent="0.25">
      <c r="A277" s="265"/>
      <c r="B277" s="252"/>
      <c r="C277" s="266"/>
      <c r="D277" s="266"/>
      <c r="E277" s="266"/>
      <c r="F277" s="266"/>
      <c r="G277" s="270"/>
      <c r="H277" s="254"/>
      <c r="I277" s="254"/>
      <c r="J277" s="254"/>
      <c r="K277" s="304"/>
      <c r="L277" s="252"/>
      <c r="M277" s="252"/>
      <c r="N277" s="252"/>
      <c r="O277" s="252"/>
      <c r="P277" s="252"/>
      <c r="Q277" s="256"/>
      <c r="R277" s="256"/>
      <c r="S277" s="256"/>
      <c r="T277" s="256"/>
      <c r="U277" s="256"/>
      <c r="V277" s="256"/>
      <c r="W277" s="256"/>
      <c r="X277" s="256"/>
      <c r="Y277" s="256"/>
      <c r="Z277" s="256"/>
      <c r="AA277" s="256"/>
      <c r="AB277" s="256"/>
      <c r="AC277" s="256"/>
      <c r="AD277" s="302"/>
      <c r="AE277" s="256"/>
      <c r="AF277" s="256"/>
      <c r="AG277" s="256"/>
      <c r="AH277" s="256"/>
      <c r="AI277" s="256"/>
      <c r="AJ277" s="256"/>
      <c r="AK277" s="256"/>
      <c r="AL277" s="256"/>
      <c r="AM277" s="256"/>
      <c r="AN277" s="256"/>
      <c r="AO277" s="256"/>
      <c r="AP277" s="256"/>
      <c r="AQ277" s="256"/>
      <c r="AR277" s="256"/>
      <c r="AS277" s="267"/>
      <c r="AT277" s="268"/>
      <c r="AU277" s="266"/>
      <c r="AV277" s="252"/>
      <c r="AW277" s="252"/>
      <c r="AX277" s="252"/>
      <c r="AY277" s="252"/>
      <c r="AZ277" s="266"/>
      <c r="BA277" s="271"/>
      <c r="BB277" s="271"/>
      <c r="BC277" s="266"/>
      <c r="BD277" s="261"/>
      <c r="BE277" s="234"/>
      <c r="BF277" s="260"/>
      <c r="BG277" s="234"/>
      <c r="BH277" s="261"/>
      <c r="BI277" s="234"/>
      <c r="BJ277" s="252"/>
      <c r="BK277" s="252"/>
      <c r="BL277" s="252"/>
      <c r="BM277" s="262"/>
      <c r="BN277" s="263"/>
      <c r="BO277" s="272"/>
      <c r="BP277" s="234"/>
      <c r="BQ277" s="234"/>
      <c r="BR277" s="234"/>
      <c r="BS277" s="234"/>
      <c r="BT277" s="234"/>
      <c r="BU277" s="234"/>
      <c r="BV277" s="234"/>
      <c r="BW277" s="234"/>
      <c r="BX277" s="234"/>
      <c r="BY277" s="234"/>
      <c r="BZ277" s="234"/>
      <c r="CA277" s="234"/>
      <c r="CB277" s="234"/>
    </row>
    <row r="278" spans="1:80" ht="17.25" x14ac:dyDescent="0.25">
      <c r="A278" s="265"/>
      <c r="B278" s="252"/>
      <c r="C278" s="266"/>
      <c r="D278" s="266"/>
      <c r="E278" s="266"/>
      <c r="F278" s="266"/>
      <c r="G278" s="267"/>
      <c r="H278" s="254"/>
      <c r="I278" s="254"/>
      <c r="J278" s="254"/>
      <c r="K278" s="304"/>
      <c r="L278" s="252"/>
      <c r="M278" s="252"/>
      <c r="N278" s="252"/>
      <c r="O278" s="252"/>
      <c r="P278" s="252"/>
      <c r="Q278" s="256"/>
      <c r="R278" s="256"/>
      <c r="S278" s="256"/>
      <c r="T278" s="256"/>
      <c r="U278" s="256"/>
      <c r="V278" s="256"/>
      <c r="W278" s="256"/>
      <c r="X278" s="256"/>
      <c r="Y278" s="256"/>
      <c r="Z278" s="256"/>
      <c r="AA278" s="256"/>
      <c r="AB278" s="256"/>
      <c r="AC278" s="256"/>
      <c r="AD278" s="302"/>
      <c r="AE278" s="256"/>
      <c r="AF278" s="256"/>
      <c r="AG278" s="256"/>
      <c r="AH278" s="256"/>
      <c r="AI278" s="256"/>
      <c r="AJ278" s="256"/>
      <c r="AK278" s="256"/>
      <c r="AL278" s="256"/>
      <c r="AM278" s="256"/>
      <c r="AN278" s="256"/>
      <c r="AO278" s="256"/>
      <c r="AP278" s="256"/>
      <c r="AQ278" s="256"/>
      <c r="AR278" s="256"/>
      <c r="AS278" s="267"/>
      <c r="AT278" s="268"/>
      <c r="AU278" s="266"/>
      <c r="AV278" s="252"/>
      <c r="AW278" s="252"/>
      <c r="AX278" s="252"/>
      <c r="AY278" s="252"/>
      <c r="AZ278" s="266"/>
      <c r="BA278" s="271"/>
      <c r="BB278" s="271"/>
      <c r="BC278" s="266"/>
      <c r="BD278" s="261"/>
      <c r="BE278" s="234"/>
      <c r="BF278" s="260"/>
      <c r="BG278" s="234"/>
      <c r="BH278" s="261"/>
      <c r="BI278" s="234"/>
      <c r="BJ278" s="252"/>
      <c r="BK278" s="252"/>
      <c r="BL278" s="252"/>
      <c r="BM278" s="262"/>
      <c r="BN278" s="263"/>
      <c r="BO278" s="297"/>
      <c r="BP278" s="234"/>
      <c r="BQ278" s="234"/>
      <c r="BR278" s="234"/>
      <c r="BS278" s="234"/>
      <c r="BT278" s="234"/>
      <c r="BU278" s="234"/>
      <c r="BV278" s="234"/>
      <c r="BW278" s="234"/>
      <c r="BX278" s="234"/>
      <c r="BY278" s="234"/>
      <c r="BZ278" s="234"/>
      <c r="CA278" s="234"/>
      <c r="CB278" s="234"/>
    </row>
    <row r="279" spans="1:80" ht="17.25" x14ac:dyDescent="0.25">
      <c r="A279" s="265"/>
      <c r="B279" s="305"/>
      <c r="C279" s="266"/>
      <c r="D279" s="266"/>
      <c r="E279" s="266"/>
      <c r="F279" s="266"/>
      <c r="G279" s="267"/>
      <c r="H279" s="254"/>
      <c r="I279" s="254"/>
      <c r="J279" s="254"/>
      <c r="K279" s="268"/>
      <c r="L279" s="252"/>
      <c r="M279" s="252"/>
      <c r="N279" s="252"/>
      <c r="O279" s="252"/>
      <c r="P279" s="252"/>
      <c r="Q279" s="256"/>
      <c r="R279" s="256"/>
      <c r="S279" s="256"/>
      <c r="T279" s="256"/>
      <c r="U279" s="256"/>
      <c r="V279" s="256"/>
      <c r="W279" s="256"/>
      <c r="X279" s="256"/>
      <c r="Y279" s="256"/>
      <c r="Z279" s="256"/>
      <c r="AA279" s="256"/>
      <c r="AB279" s="256"/>
      <c r="AC279" s="256"/>
      <c r="AD279" s="302"/>
      <c r="AE279" s="256"/>
      <c r="AF279" s="256"/>
      <c r="AG279" s="256"/>
      <c r="AH279" s="256"/>
      <c r="AI279" s="256"/>
      <c r="AJ279" s="256"/>
      <c r="AK279" s="256"/>
      <c r="AL279" s="256"/>
      <c r="AM279" s="256"/>
      <c r="AN279" s="256"/>
      <c r="AO279" s="256"/>
      <c r="AP279" s="256"/>
      <c r="AQ279" s="256"/>
      <c r="AR279" s="256"/>
      <c r="AS279" s="267"/>
      <c r="AT279" s="268"/>
      <c r="AU279" s="266"/>
      <c r="AV279" s="252"/>
      <c r="AW279" s="252"/>
      <c r="AX279" s="252"/>
      <c r="AY279" s="252"/>
      <c r="AZ279" s="266"/>
      <c r="BA279" s="271"/>
      <c r="BB279" s="271"/>
      <c r="BC279" s="266"/>
      <c r="BD279" s="261"/>
      <c r="BE279" s="234"/>
      <c r="BF279" s="260"/>
      <c r="BG279" s="234"/>
      <c r="BH279" s="261"/>
      <c r="BI279" s="234"/>
      <c r="BJ279" s="252"/>
      <c r="BK279" s="252"/>
      <c r="BL279" s="252"/>
      <c r="BM279" s="262"/>
      <c r="BN279" s="263"/>
      <c r="BO279" s="297"/>
      <c r="BP279" s="234"/>
      <c r="BQ279" s="234"/>
      <c r="BR279" s="234"/>
      <c r="BS279" s="234"/>
      <c r="BT279" s="234"/>
      <c r="BU279" s="234"/>
      <c r="BV279" s="234"/>
      <c r="BW279" s="234"/>
      <c r="BX279" s="234"/>
      <c r="BY279" s="234"/>
      <c r="BZ279" s="234"/>
      <c r="CA279" s="234"/>
      <c r="CB279" s="234"/>
    </row>
    <row r="280" spans="1:80" ht="17.25" x14ac:dyDescent="0.25">
      <c r="A280" s="265"/>
      <c r="B280" s="305"/>
      <c r="C280" s="266"/>
      <c r="D280" s="266"/>
      <c r="E280" s="266"/>
      <c r="F280" s="266"/>
      <c r="G280" s="267"/>
      <c r="H280" s="254"/>
      <c r="I280" s="254"/>
      <c r="J280" s="254"/>
      <c r="K280" s="268"/>
      <c r="L280" s="252"/>
      <c r="M280" s="252"/>
      <c r="N280" s="252"/>
      <c r="O280" s="252"/>
      <c r="P280" s="252"/>
      <c r="Q280" s="256"/>
      <c r="R280" s="256"/>
      <c r="S280" s="256"/>
      <c r="T280" s="256"/>
      <c r="U280" s="256"/>
      <c r="V280" s="256"/>
      <c r="W280" s="256"/>
      <c r="X280" s="256"/>
      <c r="Y280" s="256"/>
      <c r="Z280" s="256"/>
      <c r="AA280" s="256"/>
      <c r="AB280" s="256"/>
      <c r="AC280" s="256"/>
      <c r="AD280" s="302"/>
      <c r="AE280" s="256"/>
      <c r="AF280" s="256"/>
      <c r="AG280" s="256"/>
      <c r="AH280" s="256"/>
      <c r="AI280" s="256"/>
      <c r="AJ280" s="256"/>
      <c r="AK280" s="256"/>
      <c r="AL280" s="256"/>
      <c r="AM280" s="256"/>
      <c r="AN280" s="256"/>
      <c r="AO280" s="256"/>
      <c r="AP280" s="256"/>
      <c r="AQ280" s="256"/>
      <c r="AR280" s="256"/>
      <c r="AS280" s="267"/>
      <c r="AT280" s="268"/>
      <c r="AU280" s="266"/>
      <c r="AV280" s="252"/>
      <c r="AW280" s="252"/>
      <c r="AX280" s="252"/>
      <c r="AY280" s="252"/>
      <c r="AZ280" s="266"/>
      <c r="BA280" s="271"/>
      <c r="BB280" s="271"/>
      <c r="BC280" s="266"/>
      <c r="BD280" s="261"/>
      <c r="BE280" s="234"/>
      <c r="BF280" s="260"/>
      <c r="BG280" s="234"/>
      <c r="BH280" s="261"/>
      <c r="BI280" s="234"/>
      <c r="BJ280" s="252"/>
      <c r="BK280" s="252"/>
      <c r="BL280" s="252"/>
      <c r="BM280" s="262"/>
      <c r="BN280" s="263"/>
      <c r="BO280" s="297"/>
      <c r="BP280" s="234"/>
      <c r="BQ280" s="234"/>
      <c r="BR280" s="234"/>
      <c r="BS280" s="234"/>
      <c r="BT280" s="234"/>
      <c r="BU280" s="234"/>
      <c r="BV280" s="234"/>
      <c r="BW280" s="234"/>
      <c r="BX280" s="234"/>
      <c r="BY280" s="234"/>
      <c r="BZ280" s="234"/>
      <c r="CA280" s="234"/>
      <c r="CB280" s="234"/>
    </row>
    <row r="281" spans="1:80" ht="17.25" x14ac:dyDescent="0.25">
      <c r="A281" s="265"/>
      <c r="B281" s="305"/>
      <c r="C281" s="266"/>
      <c r="D281" s="266"/>
      <c r="E281" s="266"/>
      <c r="F281" s="266"/>
      <c r="G281" s="267"/>
      <c r="H281" s="254"/>
      <c r="I281" s="254"/>
      <c r="J281" s="254"/>
      <c r="K281" s="268"/>
      <c r="L281" s="252"/>
      <c r="M281" s="252"/>
      <c r="N281" s="252"/>
      <c r="O281" s="252"/>
      <c r="P281" s="252"/>
      <c r="Q281" s="256"/>
      <c r="R281" s="256"/>
      <c r="S281" s="256"/>
      <c r="T281" s="256"/>
      <c r="U281" s="256"/>
      <c r="V281" s="256"/>
      <c r="W281" s="256"/>
      <c r="X281" s="256"/>
      <c r="Y281" s="256"/>
      <c r="Z281" s="256"/>
      <c r="AA281" s="256"/>
      <c r="AB281" s="256"/>
      <c r="AC281" s="256"/>
      <c r="AD281" s="302"/>
      <c r="AE281" s="256"/>
      <c r="AF281" s="256"/>
      <c r="AG281" s="256"/>
      <c r="AH281" s="256"/>
      <c r="AI281" s="256"/>
      <c r="AJ281" s="256"/>
      <c r="AK281" s="256"/>
      <c r="AL281" s="256"/>
      <c r="AM281" s="256"/>
      <c r="AN281" s="256"/>
      <c r="AO281" s="256"/>
      <c r="AP281" s="256"/>
      <c r="AQ281" s="256"/>
      <c r="AR281" s="256"/>
      <c r="AS281" s="267"/>
      <c r="AT281" s="268"/>
      <c r="AU281" s="266"/>
      <c r="AV281" s="252"/>
      <c r="AW281" s="252"/>
      <c r="AX281" s="252"/>
      <c r="AY281" s="252"/>
      <c r="AZ281" s="266"/>
      <c r="BA281" s="271"/>
      <c r="BB281" s="271"/>
      <c r="BC281" s="266"/>
      <c r="BD281" s="261"/>
      <c r="BE281" s="234"/>
      <c r="BF281" s="260"/>
      <c r="BG281" s="234"/>
      <c r="BH281" s="261"/>
      <c r="BI281" s="234"/>
      <c r="BJ281" s="252"/>
      <c r="BK281" s="252"/>
      <c r="BL281" s="252"/>
      <c r="BM281" s="262"/>
      <c r="BN281" s="263"/>
      <c r="BO281" s="297"/>
      <c r="BP281" s="234"/>
      <c r="BQ281" s="234"/>
      <c r="BR281" s="234"/>
      <c r="BS281" s="234"/>
      <c r="BT281" s="234"/>
      <c r="BU281" s="234"/>
      <c r="BV281" s="234"/>
      <c r="BW281" s="234"/>
      <c r="BX281" s="234"/>
      <c r="BY281" s="234"/>
      <c r="BZ281" s="234"/>
      <c r="CA281" s="234"/>
      <c r="CB281" s="234"/>
    </row>
    <row r="282" spans="1:80" ht="17.25" x14ac:dyDescent="0.25">
      <c r="A282" s="265"/>
      <c r="B282" s="252"/>
      <c r="C282" s="266"/>
      <c r="D282" s="266"/>
      <c r="E282" s="266"/>
      <c r="F282" s="266"/>
      <c r="G282" s="267"/>
      <c r="H282" s="254"/>
      <c r="I282" s="254"/>
      <c r="J282" s="254"/>
      <c r="K282" s="268"/>
      <c r="L282" s="252"/>
      <c r="M282" s="252"/>
      <c r="N282" s="252"/>
      <c r="O282" s="252"/>
      <c r="P282" s="252"/>
      <c r="Q282" s="256"/>
      <c r="R282" s="256"/>
      <c r="S282" s="256"/>
      <c r="T282" s="256"/>
      <c r="U282" s="256"/>
      <c r="V282" s="256"/>
      <c r="W282" s="256"/>
      <c r="X282" s="256"/>
      <c r="Y282" s="256"/>
      <c r="Z282" s="256"/>
      <c r="AA282" s="256"/>
      <c r="AB282" s="256"/>
      <c r="AC282" s="256"/>
      <c r="AD282" s="302"/>
      <c r="AE282" s="256"/>
      <c r="AF282" s="256"/>
      <c r="AG282" s="256"/>
      <c r="AH282" s="256"/>
      <c r="AI282" s="256"/>
      <c r="AJ282" s="256"/>
      <c r="AK282" s="256"/>
      <c r="AL282" s="256"/>
      <c r="AM282" s="256"/>
      <c r="AN282" s="256"/>
      <c r="AO282" s="256"/>
      <c r="AP282" s="256"/>
      <c r="AQ282" s="256"/>
      <c r="AR282" s="256"/>
      <c r="AS282" s="267"/>
      <c r="AT282" s="268"/>
      <c r="AU282" s="266"/>
      <c r="AV282" s="252"/>
      <c r="AW282" s="252"/>
      <c r="AX282" s="252"/>
      <c r="AY282" s="252"/>
      <c r="AZ282" s="266"/>
      <c r="BA282" s="271"/>
      <c r="BB282" s="271"/>
      <c r="BC282" s="266"/>
      <c r="BD282" s="261"/>
      <c r="BE282" s="234"/>
      <c r="BF282" s="260"/>
      <c r="BG282" s="234"/>
      <c r="BH282" s="261"/>
      <c r="BI282" s="234"/>
      <c r="BJ282" s="252"/>
      <c r="BK282" s="252"/>
      <c r="BL282" s="252"/>
      <c r="BM282" s="262"/>
      <c r="BN282" s="263"/>
      <c r="BO282" s="297"/>
      <c r="BP282" s="234"/>
      <c r="BQ282" s="234"/>
      <c r="BR282" s="234"/>
      <c r="BS282" s="234"/>
      <c r="BT282" s="234"/>
      <c r="BU282" s="234"/>
      <c r="BV282" s="234"/>
      <c r="BW282" s="234"/>
      <c r="BX282" s="234"/>
      <c r="BY282" s="234"/>
      <c r="BZ282" s="234"/>
      <c r="CA282" s="234"/>
      <c r="CB282" s="234"/>
    </row>
    <row r="283" spans="1:80" ht="17.25" x14ac:dyDescent="0.25">
      <c r="A283" s="265"/>
      <c r="B283" s="252"/>
      <c r="C283" s="266"/>
      <c r="D283" s="266"/>
      <c r="E283" s="266"/>
      <c r="F283" s="266"/>
      <c r="G283" s="267"/>
      <c r="H283" s="254"/>
      <c r="I283" s="254"/>
      <c r="J283" s="254"/>
      <c r="K283" s="268"/>
      <c r="L283" s="252"/>
      <c r="M283" s="252"/>
      <c r="N283" s="252"/>
      <c r="O283" s="252"/>
      <c r="P283" s="252"/>
      <c r="Q283" s="256"/>
      <c r="R283" s="256"/>
      <c r="S283" s="256"/>
      <c r="T283" s="256"/>
      <c r="U283" s="256"/>
      <c r="V283" s="256"/>
      <c r="W283" s="256"/>
      <c r="X283" s="256"/>
      <c r="Y283" s="256"/>
      <c r="Z283" s="256"/>
      <c r="AA283" s="256"/>
      <c r="AB283" s="256"/>
      <c r="AC283" s="256"/>
      <c r="AD283" s="302"/>
      <c r="AE283" s="256"/>
      <c r="AF283" s="256"/>
      <c r="AG283" s="256"/>
      <c r="AH283" s="256"/>
      <c r="AI283" s="256"/>
      <c r="AJ283" s="256"/>
      <c r="AK283" s="256"/>
      <c r="AL283" s="256"/>
      <c r="AM283" s="256"/>
      <c r="AN283" s="256"/>
      <c r="AO283" s="256"/>
      <c r="AP283" s="256"/>
      <c r="AQ283" s="256"/>
      <c r="AR283" s="256"/>
      <c r="AS283" s="267"/>
      <c r="AT283" s="268"/>
      <c r="AU283" s="266"/>
      <c r="AV283" s="252"/>
      <c r="AW283" s="252"/>
      <c r="AX283" s="252"/>
      <c r="AY283" s="252"/>
      <c r="AZ283" s="266"/>
      <c r="BA283" s="271"/>
      <c r="BB283" s="271"/>
      <c r="BC283" s="266"/>
      <c r="BD283" s="261"/>
      <c r="BE283" s="234"/>
      <c r="BF283" s="260"/>
      <c r="BG283" s="234"/>
      <c r="BH283" s="261"/>
      <c r="BI283" s="234"/>
      <c r="BJ283" s="252"/>
      <c r="BK283" s="252"/>
      <c r="BL283" s="252"/>
      <c r="BM283" s="262"/>
      <c r="BN283" s="263"/>
      <c r="BO283" s="297"/>
      <c r="BP283" s="234"/>
      <c r="BQ283" s="234"/>
      <c r="BR283" s="234"/>
      <c r="BS283" s="234"/>
      <c r="BT283" s="234"/>
      <c r="BU283" s="234"/>
      <c r="BV283" s="234"/>
      <c r="BW283" s="234"/>
      <c r="BX283" s="234"/>
      <c r="BY283" s="234"/>
      <c r="BZ283" s="234"/>
      <c r="CA283" s="234"/>
      <c r="CB283" s="234"/>
    </row>
    <row r="284" spans="1:80" ht="17.25" x14ac:dyDescent="0.25">
      <c r="A284" s="265"/>
      <c r="B284" s="305"/>
      <c r="C284" s="266"/>
      <c r="D284" s="266"/>
      <c r="E284" s="266"/>
      <c r="F284" s="266"/>
      <c r="G284" s="267"/>
      <c r="H284" s="254"/>
      <c r="I284" s="254"/>
      <c r="J284" s="254"/>
      <c r="K284" s="268"/>
      <c r="L284" s="252"/>
      <c r="M284" s="252"/>
      <c r="N284" s="252"/>
      <c r="O284" s="252"/>
      <c r="P284" s="252"/>
      <c r="Q284" s="256"/>
      <c r="R284" s="256"/>
      <c r="S284" s="256"/>
      <c r="T284" s="256"/>
      <c r="U284" s="256"/>
      <c r="V284" s="256"/>
      <c r="W284" s="256"/>
      <c r="X284" s="256"/>
      <c r="Y284" s="256"/>
      <c r="Z284" s="256"/>
      <c r="AA284" s="256"/>
      <c r="AB284" s="256"/>
      <c r="AC284" s="256"/>
      <c r="AD284" s="302"/>
      <c r="AE284" s="256"/>
      <c r="AF284" s="256"/>
      <c r="AG284" s="256"/>
      <c r="AH284" s="256"/>
      <c r="AI284" s="256"/>
      <c r="AJ284" s="256"/>
      <c r="AK284" s="256"/>
      <c r="AL284" s="256"/>
      <c r="AM284" s="256"/>
      <c r="AN284" s="256"/>
      <c r="AO284" s="256"/>
      <c r="AP284" s="256"/>
      <c r="AQ284" s="256"/>
      <c r="AR284" s="256"/>
      <c r="AS284" s="267"/>
      <c r="AT284" s="268"/>
      <c r="AU284" s="266"/>
      <c r="AV284" s="252"/>
      <c r="AW284" s="252"/>
      <c r="AX284" s="252"/>
      <c r="AY284" s="252"/>
      <c r="AZ284" s="266"/>
      <c r="BA284" s="271"/>
      <c r="BB284" s="271"/>
      <c r="BC284" s="266"/>
      <c r="BD284" s="261"/>
      <c r="BE284" s="234"/>
      <c r="BF284" s="260"/>
      <c r="BG284" s="234"/>
      <c r="BH284" s="261"/>
      <c r="BI284" s="234"/>
      <c r="BJ284" s="252"/>
      <c r="BK284" s="252"/>
      <c r="BL284" s="252"/>
      <c r="BM284" s="262"/>
      <c r="BN284" s="263"/>
      <c r="BO284" s="297"/>
      <c r="BP284" s="234"/>
      <c r="BQ284" s="234"/>
      <c r="BR284" s="234"/>
      <c r="BS284" s="234"/>
      <c r="BT284" s="234"/>
      <c r="BU284" s="234"/>
      <c r="BV284" s="234"/>
      <c r="BW284" s="234"/>
      <c r="BX284" s="234"/>
      <c r="BY284" s="234"/>
      <c r="BZ284" s="234"/>
      <c r="CA284" s="234"/>
      <c r="CB284" s="234"/>
    </row>
    <row r="285" spans="1:80" ht="17.25" x14ac:dyDescent="0.25">
      <c r="A285" s="265"/>
      <c r="B285" s="252"/>
      <c r="C285" s="266"/>
      <c r="D285" s="268"/>
      <c r="E285" s="266"/>
      <c r="F285" s="268"/>
      <c r="G285" s="267"/>
      <c r="H285" s="254"/>
      <c r="I285" s="254"/>
      <c r="J285" s="254"/>
      <c r="K285" s="268"/>
      <c r="L285" s="252"/>
      <c r="M285" s="252"/>
      <c r="N285" s="252"/>
      <c r="O285" s="252"/>
      <c r="P285" s="252"/>
      <c r="Q285" s="256"/>
      <c r="R285" s="256"/>
      <c r="S285" s="256"/>
      <c r="T285" s="256"/>
      <c r="U285" s="256"/>
      <c r="V285" s="256"/>
      <c r="W285" s="256"/>
      <c r="X285" s="256"/>
      <c r="Y285" s="256"/>
      <c r="Z285" s="256"/>
      <c r="AA285" s="256"/>
      <c r="AB285" s="256"/>
      <c r="AC285" s="256"/>
      <c r="AD285" s="302"/>
      <c r="AE285" s="256"/>
      <c r="AF285" s="256"/>
      <c r="AG285" s="256"/>
      <c r="AH285" s="256"/>
      <c r="AI285" s="256"/>
      <c r="AJ285" s="256"/>
      <c r="AK285" s="256"/>
      <c r="AL285" s="256"/>
      <c r="AM285" s="256"/>
      <c r="AN285" s="256"/>
      <c r="AO285" s="256"/>
      <c r="AP285" s="256"/>
      <c r="AQ285" s="256"/>
      <c r="AR285" s="256"/>
      <c r="AS285" s="267"/>
      <c r="AT285" s="268"/>
      <c r="AU285" s="266"/>
      <c r="AV285" s="252"/>
      <c r="AW285" s="252"/>
      <c r="AX285" s="252"/>
      <c r="AY285" s="252"/>
      <c r="AZ285" s="266"/>
      <c r="BA285" s="300"/>
      <c r="BB285" s="300"/>
      <c r="BC285" s="268"/>
      <c r="BD285" s="261"/>
      <c r="BE285" s="234"/>
      <c r="BF285" s="260"/>
      <c r="BG285" s="234"/>
      <c r="BH285" s="261"/>
      <c r="BI285" s="234"/>
      <c r="BJ285" s="252"/>
      <c r="BK285" s="252"/>
      <c r="BL285" s="252"/>
      <c r="BM285" s="262"/>
      <c r="BN285" s="263"/>
      <c r="BO285" s="297"/>
      <c r="BP285" s="234"/>
      <c r="BQ285" s="234"/>
      <c r="BR285" s="234"/>
      <c r="BS285" s="234"/>
      <c r="BT285" s="234"/>
      <c r="BU285" s="234"/>
      <c r="BV285" s="234"/>
      <c r="BW285" s="234"/>
      <c r="BX285" s="234"/>
      <c r="BY285" s="234"/>
      <c r="BZ285" s="234"/>
      <c r="CA285" s="234"/>
      <c r="CB285" s="234"/>
    </row>
    <row r="286" spans="1:80" ht="17.25" x14ac:dyDescent="0.25">
      <c r="A286" s="265"/>
      <c r="B286" s="305"/>
      <c r="C286" s="266"/>
      <c r="D286" s="266"/>
      <c r="E286" s="266"/>
      <c r="F286" s="266"/>
      <c r="G286" s="270"/>
      <c r="H286" s="254"/>
      <c r="I286" s="254"/>
      <c r="J286" s="254"/>
      <c r="K286" s="268"/>
      <c r="L286" s="252"/>
      <c r="M286" s="252"/>
      <c r="N286" s="252"/>
      <c r="O286" s="252"/>
      <c r="P286" s="252"/>
      <c r="Q286" s="256"/>
      <c r="R286" s="256"/>
      <c r="S286" s="256"/>
      <c r="T286" s="256"/>
      <c r="U286" s="256"/>
      <c r="V286" s="256"/>
      <c r="W286" s="256"/>
      <c r="X286" s="256"/>
      <c r="Y286" s="256"/>
      <c r="Z286" s="256"/>
      <c r="AA286" s="256"/>
      <c r="AB286" s="256"/>
      <c r="AC286" s="256"/>
      <c r="AD286" s="302"/>
      <c r="AE286" s="256"/>
      <c r="AF286" s="256"/>
      <c r="AG286" s="256"/>
      <c r="AH286" s="256"/>
      <c r="AI286" s="256"/>
      <c r="AJ286" s="256"/>
      <c r="AK286" s="256"/>
      <c r="AL286" s="256"/>
      <c r="AM286" s="256"/>
      <c r="AN286" s="256"/>
      <c r="AO286" s="256"/>
      <c r="AP286" s="256"/>
      <c r="AQ286" s="256"/>
      <c r="AR286" s="256"/>
      <c r="AS286" s="270"/>
      <c r="AT286" s="266"/>
      <c r="AU286" s="266"/>
      <c r="AV286" s="252"/>
      <c r="AW286" s="252"/>
      <c r="AX286" s="252"/>
      <c r="AY286" s="252"/>
      <c r="AZ286" s="266"/>
      <c r="BA286" s="271"/>
      <c r="BB286" s="271"/>
      <c r="BC286" s="266"/>
      <c r="BD286" s="261"/>
      <c r="BE286" s="234"/>
      <c r="BF286" s="260"/>
      <c r="BG286" s="234"/>
      <c r="BH286" s="261"/>
      <c r="BI286" s="234"/>
      <c r="BJ286" s="252"/>
      <c r="BK286" s="252"/>
      <c r="BL286" s="252"/>
      <c r="BM286" s="262"/>
      <c r="BN286" s="263"/>
      <c r="BO286" s="272"/>
      <c r="BP286" s="234"/>
      <c r="BQ286" s="234"/>
      <c r="BR286" s="234"/>
      <c r="BS286" s="234"/>
      <c r="BT286" s="234"/>
      <c r="BU286" s="234"/>
      <c r="BV286" s="234"/>
      <c r="BW286" s="234"/>
      <c r="BX286" s="234"/>
      <c r="BY286" s="234"/>
      <c r="BZ286" s="234"/>
      <c r="CA286" s="234"/>
      <c r="CB286" s="234"/>
    </row>
    <row r="287" spans="1:80" ht="17.25" x14ac:dyDescent="0.25">
      <c r="A287" s="265"/>
      <c r="B287" s="305"/>
      <c r="C287" s="266"/>
      <c r="D287" s="266"/>
      <c r="E287" s="266"/>
      <c r="F287" s="266"/>
      <c r="G287" s="270"/>
      <c r="H287" s="254"/>
      <c r="I287" s="254"/>
      <c r="J287" s="254"/>
      <c r="K287" s="268"/>
      <c r="L287" s="252"/>
      <c r="M287" s="252"/>
      <c r="N287" s="252"/>
      <c r="O287" s="252"/>
      <c r="P287" s="252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256"/>
      <c r="AD287" s="302"/>
      <c r="AE287" s="256"/>
      <c r="AF287" s="256"/>
      <c r="AG287" s="256"/>
      <c r="AH287" s="256"/>
      <c r="AI287" s="256"/>
      <c r="AJ287" s="256"/>
      <c r="AK287" s="256"/>
      <c r="AL287" s="256"/>
      <c r="AM287" s="256"/>
      <c r="AN287" s="256"/>
      <c r="AO287" s="256"/>
      <c r="AP287" s="256"/>
      <c r="AQ287" s="256"/>
      <c r="AR287" s="256"/>
      <c r="AS287" s="270"/>
      <c r="AT287" s="266"/>
      <c r="AU287" s="266"/>
      <c r="AV287" s="252"/>
      <c r="AW287" s="252"/>
      <c r="AX287" s="252"/>
      <c r="AY287" s="252"/>
      <c r="AZ287" s="266"/>
      <c r="BA287" s="271"/>
      <c r="BB287" s="271"/>
      <c r="BC287" s="266"/>
      <c r="BD287" s="261"/>
      <c r="BE287" s="234"/>
      <c r="BF287" s="260"/>
      <c r="BG287" s="234"/>
      <c r="BH287" s="261"/>
      <c r="BI287" s="234"/>
      <c r="BJ287" s="252"/>
      <c r="BK287" s="252"/>
      <c r="BL287" s="252"/>
      <c r="BM287" s="262"/>
      <c r="BN287" s="263"/>
      <c r="BO287" s="272"/>
      <c r="BP287" s="234"/>
      <c r="BQ287" s="234"/>
      <c r="BR287" s="234"/>
      <c r="BS287" s="234"/>
      <c r="BT287" s="234"/>
      <c r="BU287" s="234"/>
      <c r="BV287" s="234"/>
      <c r="BW287" s="234"/>
      <c r="BX287" s="234"/>
      <c r="BY287" s="234"/>
      <c r="BZ287" s="234"/>
      <c r="CA287" s="234"/>
      <c r="CB287" s="234"/>
    </row>
    <row r="288" spans="1:80" ht="17.25" x14ac:dyDescent="0.25">
      <c r="A288" s="265"/>
      <c r="B288" s="252"/>
      <c r="C288" s="266"/>
      <c r="D288" s="266"/>
      <c r="E288" s="266"/>
      <c r="F288" s="266"/>
      <c r="G288" s="270"/>
      <c r="H288" s="254"/>
      <c r="I288" s="254"/>
      <c r="J288" s="254"/>
      <c r="K288" s="304"/>
      <c r="L288" s="252"/>
      <c r="M288" s="252"/>
      <c r="N288" s="252"/>
      <c r="O288" s="252"/>
      <c r="P288" s="252"/>
      <c r="Q288" s="256"/>
      <c r="R288" s="256"/>
      <c r="S288" s="256"/>
      <c r="T288" s="256"/>
      <c r="U288" s="256"/>
      <c r="V288" s="256"/>
      <c r="W288" s="256"/>
      <c r="X288" s="256"/>
      <c r="Y288" s="256"/>
      <c r="Z288" s="256"/>
      <c r="AA288" s="256"/>
      <c r="AB288" s="256"/>
      <c r="AC288" s="256"/>
      <c r="AD288" s="302"/>
      <c r="AE288" s="256"/>
      <c r="AF288" s="256"/>
      <c r="AG288" s="256"/>
      <c r="AH288" s="256"/>
      <c r="AI288" s="256"/>
      <c r="AJ288" s="256"/>
      <c r="AK288" s="256"/>
      <c r="AL288" s="256"/>
      <c r="AM288" s="256"/>
      <c r="AN288" s="256"/>
      <c r="AO288" s="256"/>
      <c r="AP288" s="256"/>
      <c r="AQ288" s="256"/>
      <c r="AR288" s="256"/>
      <c r="AS288" s="270"/>
      <c r="AT288" s="266"/>
      <c r="AU288" s="266"/>
      <c r="AV288" s="252"/>
      <c r="AW288" s="252"/>
      <c r="AX288" s="252"/>
      <c r="AY288" s="252"/>
      <c r="AZ288" s="266"/>
      <c r="BA288" s="271"/>
      <c r="BB288" s="271"/>
      <c r="BC288" s="266"/>
      <c r="BD288" s="261"/>
      <c r="BE288" s="234"/>
      <c r="BF288" s="260"/>
      <c r="BG288" s="234"/>
      <c r="BH288" s="261"/>
      <c r="BI288" s="234"/>
      <c r="BJ288" s="252"/>
      <c r="BK288" s="252"/>
      <c r="BL288" s="252"/>
      <c r="BM288" s="262"/>
      <c r="BN288" s="263"/>
      <c r="BO288" s="297"/>
      <c r="BP288" s="234"/>
      <c r="BQ288" s="234"/>
      <c r="BR288" s="234"/>
      <c r="BS288" s="234"/>
      <c r="BT288" s="234"/>
      <c r="BU288" s="234"/>
      <c r="BV288" s="234"/>
      <c r="BW288" s="234"/>
      <c r="BX288" s="234"/>
      <c r="BY288" s="234"/>
      <c r="BZ288" s="234"/>
      <c r="CA288" s="234"/>
      <c r="CB288" s="234"/>
    </row>
    <row r="289" spans="1:80" ht="17.25" x14ac:dyDescent="0.25">
      <c r="A289" s="310"/>
      <c r="B289" s="252"/>
      <c r="C289" s="266"/>
      <c r="D289" s="266"/>
      <c r="E289" s="266"/>
      <c r="F289" s="266"/>
      <c r="G289" s="270"/>
      <c r="H289" s="254"/>
      <c r="I289" s="254"/>
      <c r="J289" s="254"/>
      <c r="K289" s="304"/>
      <c r="L289" s="252"/>
      <c r="M289" s="252"/>
      <c r="N289" s="252"/>
      <c r="O289" s="252"/>
      <c r="P289" s="252"/>
      <c r="Q289" s="256"/>
      <c r="R289" s="256"/>
      <c r="S289" s="256"/>
      <c r="T289" s="256"/>
      <c r="U289" s="256"/>
      <c r="V289" s="256"/>
      <c r="W289" s="256"/>
      <c r="X289" s="256"/>
      <c r="Y289" s="256"/>
      <c r="Z289" s="256"/>
      <c r="AA289" s="256"/>
      <c r="AB289" s="256"/>
      <c r="AC289" s="256"/>
      <c r="AD289" s="302"/>
      <c r="AE289" s="256"/>
      <c r="AF289" s="256"/>
      <c r="AG289" s="256"/>
      <c r="AH289" s="256"/>
      <c r="AI289" s="256"/>
      <c r="AJ289" s="256"/>
      <c r="AK289" s="256"/>
      <c r="AL289" s="256"/>
      <c r="AM289" s="256"/>
      <c r="AN289" s="256"/>
      <c r="AO289" s="256"/>
      <c r="AP289" s="256"/>
      <c r="AQ289" s="256"/>
      <c r="AR289" s="256"/>
      <c r="AS289" s="270"/>
      <c r="AT289" s="266"/>
      <c r="AU289" s="266"/>
      <c r="AV289" s="252"/>
      <c r="AW289" s="252"/>
      <c r="AX289" s="252"/>
      <c r="AY289" s="252"/>
      <c r="AZ289" s="266"/>
      <c r="BA289" s="271"/>
      <c r="BB289" s="271"/>
      <c r="BC289" s="266"/>
      <c r="BD289" s="261"/>
      <c r="BE289" s="234"/>
      <c r="BF289" s="260"/>
      <c r="BG289" s="234"/>
      <c r="BH289" s="261"/>
      <c r="BI289" s="234"/>
      <c r="BJ289" s="252"/>
      <c r="BK289" s="252"/>
      <c r="BL289" s="252"/>
      <c r="BM289" s="262"/>
      <c r="BN289" s="263"/>
      <c r="BO289" s="272"/>
      <c r="BP289" s="234"/>
      <c r="BQ289" s="234"/>
      <c r="BR289" s="234"/>
      <c r="BS289" s="234"/>
      <c r="BT289" s="234"/>
      <c r="BU289" s="234"/>
      <c r="BV289" s="234"/>
      <c r="BW289" s="234"/>
      <c r="BX289" s="234"/>
      <c r="BY289" s="234"/>
      <c r="BZ289" s="234"/>
      <c r="CA289" s="234"/>
      <c r="CB289" s="234"/>
    </row>
    <row r="290" spans="1:80" ht="17.25" x14ac:dyDescent="0.25">
      <c r="A290" s="265"/>
      <c r="B290" s="252"/>
      <c r="C290" s="266"/>
      <c r="D290" s="266"/>
      <c r="E290" s="266"/>
      <c r="F290" s="266"/>
      <c r="G290" s="267"/>
      <c r="H290" s="254"/>
      <c r="I290" s="254"/>
      <c r="J290" s="254"/>
      <c r="K290" s="304"/>
      <c r="L290" s="252"/>
      <c r="M290" s="252"/>
      <c r="N290" s="252"/>
      <c r="O290" s="252"/>
      <c r="P290" s="252"/>
      <c r="Q290" s="256"/>
      <c r="R290" s="256"/>
      <c r="S290" s="256"/>
      <c r="T290" s="256"/>
      <c r="U290" s="256"/>
      <c r="V290" s="256"/>
      <c r="W290" s="256"/>
      <c r="X290" s="256"/>
      <c r="Y290" s="256"/>
      <c r="Z290" s="256"/>
      <c r="AA290" s="256"/>
      <c r="AB290" s="256"/>
      <c r="AC290" s="256"/>
      <c r="AD290" s="302"/>
      <c r="AE290" s="256"/>
      <c r="AF290" s="256"/>
      <c r="AG290" s="256"/>
      <c r="AH290" s="256"/>
      <c r="AI290" s="256"/>
      <c r="AJ290" s="256"/>
      <c r="AK290" s="256"/>
      <c r="AL290" s="256"/>
      <c r="AM290" s="256"/>
      <c r="AN290" s="256"/>
      <c r="AO290" s="256"/>
      <c r="AP290" s="256"/>
      <c r="AQ290" s="256"/>
      <c r="AR290" s="256"/>
      <c r="AS290" s="270"/>
      <c r="AT290" s="266"/>
      <c r="AU290" s="266"/>
      <c r="AV290" s="252"/>
      <c r="AW290" s="252"/>
      <c r="AX290" s="252"/>
      <c r="AY290" s="252"/>
      <c r="AZ290" s="266"/>
      <c r="BA290" s="271"/>
      <c r="BB290" s="271"/>
      <c r="BC290" s="266"/>
      <c r="BD290" s="261"/>
      <c r="BE290" s="234"/>
      <c r="BF290" s="260"/>
      <c r="BG290" s="234"/>
      <c r="BH290" s="261"/>
      <c r="BI290" s="234"/>
      <c r="BJ290" s="252"/>
      <c r="BK290" s="252"/>
      <c r="BL290" s="252"/>
      <c r="BM290" s="262"/>
      <c r="BN290" s="263"/>
      <c r="BO290" s="297"/>
      <c r="BP290" s="234"/>
      <c r="BQ290" s="234"/>
      <c r="BR290" s="234"/>
      <c r="BS290" s="234"/>
      <c r="BT290" s="234"/>
      <c r="BU290" s="234"/>
      <c r="BV290" s="234"/>
      <c r="BW290" s="234"/>
      <c r="BX290" s="234"/>
      <c r="BY290" s="234"/>
      <c r="BZ290" s="234"/>
      <c r="CA290" s="234"/>
      <c r="CB290" s="234"/>
    </row>
    <row r="291" spans="1:80" ht="17.25" x14ac:dyDescent="0.25">
      <c r="A291" s="265"/>
      <c r="B291" s="252"/>
      <c r="C291" s="266"/>
      <c r="D291" s="266"/>
      <c r="E291" s="266"/>
      <c r="F291" s="266"/>
      <c r="G291" s="270"/>
      <c r="H291" s="254"/>
      <c r="I291" s="254"/>
      <c r="J291" s="254"/>
      <c r="K291" s="304"/>
      <c r="L291" s="252"/>
      <c r="M291" s="252"/>
      <c r="N291" s="252"/>
      <c r="O291" s="252"/>
      <c r="P291" s="252"/>
      <c r="Q291" s="256"/>
      <c r="R291" s="256"/>
      <c r="S291" s="256"/>
      <c r="T291" s="256"/>
      <c r="U291" s="256"/>
      <c r="V291" s="256"/>
      <c r="W291" s="256"/>
      <c r="X291" s="256"/>
      <c r="Y291" s="256"/>
      <c r="Z291" s="256"/>
      <c r="AA291" s="256"/>
      <c r="AB291" s="256"/>
      <c r="AC291" s="256"/>
      <c r="AD291" s="302"/>
      <c r="AE291" s="256"/>
      <c r="AF291" s="256"/>
      <c r="AG291" s="256"/>
      <c r="AH291" s="256"/>
      <c r="AI291" s="256"/>
      <c r="AJ291" s="256"/>
      <c r="AK291" s="256"/>
      <c r="AL291" s="256"/>
      <c r="AM291" s="256"/>
      <c r="AN291" s="256"/>
      <c r="AO291" s="256"/>
      <c r="AP291" s="256"/>
      <c r="AQ291" s="256"/>
      <c r="AR291" s="256"/>
      <c r="AS291" s="267"/>
      <c r="AT291" s="268"/>
      <c r="AU291" s="266"/>
      <c r="AV291" s="252"/>
      <c r="AW291" s="252"/>
      <c r="AX291" s="252"/>
      <c r="AY291" s="252"/>
      <c r="AZ291" s="266"/>
      <c r="BA291" s="271"/>
      <c r="BB291" s="300"/>
      <c r="BC291" s="266"/>
      <c r="BD291" s="261"/>
      <c r="BE291" s="234"/>
      <c r="BF291" s="260"/>
      <c r="BG291" s="234"/>
      <c r="BH291" s="261"/>
      <c r="BI291" s="234"/>
      <c r="BJ291" s="252"/>
      <c r="BK291" s="252"/>
      <c r="BL291" s="252"/>
      <c r="BM291" s="262"/>
      <c r="BN291" s="263"/>
      <c r="BO291" s="272"/>
      <c r="BP291" s="234"/>
      <c r="BQ291" s="234"/>
      <c r="BR291" s="234"/>
      <c r="BS291" s="234"/>
      <c r="BT291" s="234"/>
      <c r="BU291" s="234"/>
      <c r="BV291" s="234"/>
      <c r="BW291" s="234"/>
      <c r="BX291" s="234"/>
      <c r="BY291" s="234"/>
      <c r="BZ291" s="234"/>
      <c r="CA291" s="234"/>
      <c r="CB291" s="234"/>
    </row>
    <row r="292" spans="1:80" ht="17.25" x14ac:dyDescent="0.25">
      <c r="A292" s="265"/>
      <c r="B292" s="252"/>
      <c r="C292" s="266"/>
      <c r="D292" s="266"/>
      <c r="E292" s="266"/>
      <c r="F292" s="266"/>
      <c r="G292" s="270"/>
      <c r="H292" s="254"/>
      <c r="I292" s="254"/>
      <c r="J292" s="254"/>
      <c r="K292" s="266"/>
      <c r="L292" s="252"/>
      <c r="M292" s="252"/>
      <c r="N292" s="252"/>
      <c r="O292" s="252"/>
      <c r="P292" s="252"/>
      <c r="Q292" s="256"/>
      <c r="R292" s="256"/>
      <c r="S292" s="256"/>
      <c r="T292" s="256"/>
      <c r="U292" s="256"/>
      <c r="V292" s="256"/>
      <c r="W292" s="256"/>
      <c r="X292" s="256"/>
      <c r="Y292" s="256"/>
      <c r="Z292" s="256"/>
      <c r="AA292" s="256"/>
      <c r="AB292" s="256"/>
      <c r="AC292" s="256"/>
      <c r="AD292" s="302"/>
      <c r="AE292" s="256"/>
      <c r="AF292" s="256"/>
      <c r="AG292" s="256"/>
      <c r="AH292" s="256"/>
      <c r="AI292" s="256"/>
      <c r="AJ292" s="256"/>
      <c r="AK292" s="256"/>
      <c r="AL292" s="256"/>
      <c r="AM292" s="256"/>
      <c r="AN292" s="256"/>
      <c r="AO292" s="256"/>
      <c r="AP292" s="256"/>
      <c r="AQ292" s="256"/>
      <c r="AR292" s="256"/>
      <c r="AS292" s="267"/>
      <c r="AT292" s="266"/>
      <c r="AU292" s="266"/>
      <c r="AV292" s="252"/>
      <c r="AW292" s="252"/>
      <c r="AX292" s="252"/>
      <c r="AY292" s="252"/>
      <c r="AZ292" s="266"/>
      <c r="BA292" s="271"/>
      <c r="BB292" s="271"/>
      <c r="BC292" s="266"/>
      <c r="BD292" s="261"/>
      <c r="BE292" s="234"/>
      <c r="BF292" s="260"/>
      <c r="BG292" s="234"/>
      <c r="BH292" s="261"/>
      <c r="BI292" s="234"/>
      <c r="BJ292" s="252"/>
      <c r="BK292" s="252"/>
      <c r="BL292" s="252"/>
      <c r="BM292" s="262"/>
      <c r="BN292" s="263"/>
      <c r="BO292" s="272"/>
      <c r="BP292" s="234"/>
      <c r="BQ292" s="234"/>
      <c r="BR292" s="234"/>
      <c r="BS292" s="234"/>
      <c r="BT292" s="234"/>
      <c r="BU292" s="234"/>
      <c r="BV292" s="234"/>
      <c r="BW292" s="234"/>
      <c r="BX292" s="234"/>
      <c r="BY292" s="234"/>
      <c r="BZ292" s="234"/>
      <c r="CA292" s="234"/>
      <c r="CB292" s="234"/>
    </row>
    <row r="293" spans="1:80" ht="17.25" x14ac:dyDescent="0.25">
      <c r="A293" s="265"/>
      <c r="B293" s="252"/>
      <c r="C293" s="266"/>
      <c r="D293" s="266"/>
      <c r="E293" s="266"/>
      <c r="F293" s="266"/>
      <c r="G293" s="270"/>
      <c r="H293" s="254"/>
      <c r="I293" s="254"/>
      <c r="J293" s="254"/>
      <c r="K293" s="304"/>
      <c r="L293" s="252"/>
      <c r="M293" s="252"/>
      <c r="N293" s="252"/>
      <c r="O293" s="252"/>
      <c r="P293" s="252"/>
      <c r="Q293" s="256"/>
      <c r="R293" s="256"/>
      <c r="S293" s="256"/>
      <c r="T293" s="256"/>
      <c r="U293" s="256"/>
      <c r="V293" s="256"/>
      <c r="W293" s="256"/>
      <c r="X293" s="256"/>
      <c r="Y293" s="256"/>
      <c r="Z293" s="256"/>
      <c r="AA293" s="256"/>
      <c r="AB293" s="256"/>
      <c r="AC293" s="256"/>
      <c r="AD293" s="302"/>
      <c r="AE293" s="256"/>
      <c r="AF293" s="256"/>
      <c r="AG293" s="256"/>
      <c r="AH293" s="256"/>
      <c r="AI293" s="256"/>
      <c r="AJ293" s="256"/>
      <c r="AK293" s="256"/>
      <c r="AL293" s="256"/>
      <c r="AM293" s="256"/>
      <c r="AN293" s="256"/>
      <c r="AO293" s="256"/>
      <c r="AP293" s="256"/>
      <c r="AQ293" s="256"/>
      <c r="AR293" s="256"/>
      <c r="AS293" s="270"/>
      <c r="AT293" s="266"/>
      <c r="AU293" s="266"/>
      <c r="AV293" s="252"/>
      <c r="AW293" s="252"/>
      <c r="AX293" s="252"/>
      <c r="AY293" s="252"/>
      <c r="AZ293" s="266"/>
      <c r="BA293" s="271"/>
      <c r="BB293" s="271"/>
      <c r="BC293" s="266"/>
      <c r="BD293" s="261"/>
      <c r="BE293" s="234"/>
      <c r="BF293" s="260"/>
      <c r="BG293" s="234"/>
      <c r="BH293" s="261"/>
      <c r="BI293" s="234"/>
      <c r="BJ293" s="252"/>
      <c r="BK293" s="252"/>
      <c r="BL293" s="252"/>
      <c r="BM293" s="262"/>
      <c r="BN293" s="263"/>
      <c r="BO293" s="272"/>
      <c r="BP293" s="234"/>
      <c r="BQ293" s="234"/>
      <c r="BR293" s="234"/>
      <c r="BS293" s="234"/>
      <c r="BT293" s="234"/>
      <c r="BU293" s="234"/>
      <c r="BV293" s="234"/>
      <c r="BW293" s="234"/>
      <c r="BX293" s="234"/>
      <c r="BY293" s="234"/>
      <c r="BZ293" s="234"/>
      <c r="CA293" s="234"/>
      <c r="CB293" s="234"/>
    </row>
    <row r="294" spans="1:80" ht="17.25" x14ac:dyDescent="0.25">
      <c r="A294" s="265"/>
      <c r="B294" s="252"/>
      <c r="C294" s="266"/>
      <c r="D294" s="266"/>
      <c r="E294" s="266"/>
      <c r="F294" s="266"/>
      <c r="G294" s="270"/>
      <c r="H294" s="254"/>
      <c r="I294" s="254"/>
      <c r="J294" s="254"/>
      <c r="K294" s="304"/>
      <c r="L294" s="252"/>
      <c r="M294" s="252"/>
      <c r="N294" s="252"/>
      <c r="O294" s="252"/>
      <c r="P294" s="252"/>
      <c r="Q294" s="256"/>
      <c r="R294" s="256"/>
      <c r="S294" s="256"/>
      <c r="T294" s="256"/>
      <c r="U294" s="256"/>
      <c r="V294" s="256"/>
      <c r="W294" s="256"/>
      <c r="X294" s="256"/>
      <c r="Y294" s="256"/>
      <c r="Z294" s="256"/>
      <c r="AA294" s="256"/>
      <c r="AB294" s="256"/>
      <c r="AC294" s="256"/>
      <c r="AD294" s="302"/>
      <c r="AE294" s="256"/>
      <c r="AF294" s="256"/>
      <c r="AG294" s="256"/>
      <c r="AH294" s="256"/>
      <c r="AI294" s="256"/>
      <c r="AJ294" s="256"/>
      <c r="AK294" s="256"/>
      <c r="AL294" s="256"/>
      <c r="AM294" s="256"/>
      <c r="AN294" s="256"/>
      <c r="AO294" s="256"/>
      <c r="AP294" s="256"/>
      <c r="AQ294" s="256"/>
      <c r="AR294" s="256"/>
      <c r="AS294" s="270"/>
      <c r="AT294" s="266"/>
      <c r="AU294" s="266"/>
      <c r="AV294" s="252"/>
      <c r="AW294" s="252"/>
      <c r="AX294" s="252"/>
      <c r="AY294" s="252"/>
      <c r="AZ294" s="266"/>
      <c r="BA294" s="271"/>
      <c r="BB294" s="271"/>
      <c r="BC294" s="266"/>
      <c r="BD294" s="261"/>
      <c r="BE294" s="234"/>
      <c r="BF294" s="260"/>
      <c r="BG294" s="234"/>
      <c r="BH294" s="261"/>
      <c r="BI294" s="234"/>
      <c r="BJ294" s="252"/>
      <c r="BK294" s="252"/>
      <c r="BL294" s="252"/>
      <c r="BM294" s="262"/>
      <c r="BN294" s="263"/>
      <c r="BO294" s="272"/>
      <c r="BP294" s="234"/>
      <c r="BQ294" s="234"/>
      <c r="BR294" s="234"/>
      <c r="BS294" s="234"/>
      <c r="BT294" s="234"/>
      <c r="BU294" s="234"/>
      <c r="BV294" s="234"/>
      <c r="BW294" s="234"/>
      <c r="BX294" s="234"/>
      <c r="BY294" s="234"/>
      <c r="BZ294" s="234"/>
      <c r="CA294" s="234"/>
      <c r="CB294" s="234"/>
    </row>
    <row r="295" spans="1:80" ht="17.25" x14ac:dyDescent="0.25">
      <c r="A295" s="265"/>
      <c r="B295" s="252"/>
      <c r="C295" s="266"/>
      <c r="D295" s="266"/>
      <c r="E295" s="266"/>
      <c r="F295" s="266"/>
      <c r="G295" s="270"/>
      <c r="H295" s="254"/>
      <c r="I295" s="254"/>
      <c r="J295" s="254"/>
      <c r="K295" s="304"/>
      <c r="L295" s="252"/>
      <c r="M295" s="252"/>
      <c r="N295" s="252"/>
      <c r="O295" s="252"/>
      <c r="P295" s="252"/>
      <c r="Q295" s="256"/>
      <c r="R295" s="256"/>
      <c r="S295" s="256"/>
      <c r="T295" s="256"/>
      <c r="U295" s="256"/>
      <c r="V295" s="256"/>
      <c r="W295" s="256"/>
      <c r="X295" s="256"/>
      <c r="Y295" s="256"/>
      <c r="Z295" s="256"/>
      <c r="AA295" s="256"/>
      <c r="AB295" s="256"/>
      <c r="AC295" s="256"/>
      <c r="AD295" s="302"/>
      <c r="AE295" s="256"/>
      <c r="AF295" s="256"/>
      <c r="AG295" s="256"/>
      <c r="AH295" s="256"/>
      <c r="AI295" s="256"/>
      <c r="AJ295" s="256"/>
      <c r="AK295" s="256"/>
      <c r="AL295" s="256"/>
      <c r="AM295" s="256"/>
      <c r="AN295" s="256"/>
      <c r="AO295" s="256"/>
      <c r="AP295" s="256"/>
      <c r="AQ295" s="256"/>
      <c r="AR295" s="256"/>
      <c r="AS295" s="270"/>
      <c r="AT295" s="266"/>
      <c r="AU295" s="266"/>
      <c r="AV295" s="252"/>
      <c r="AW295" s="252"/>
      <c r="AX295" s="252"/>
      <c r="AY295" s="252"/>
      <c r="AZ295" s="266"/>
      <c r="BA295" s="271"/>
      <c r="BB295" s="271"/>
      <c r="BC295" s="266"/>
      <c r="BD295" s="261"/>
      <c r="BE295" s="234"/>
      <c r="BF295" s="260"/>
      <c r="BG295" s="234"/>
      <c r="BH295" s="261"/>
      <c r="BI295" s="234"/>
      <c r="BJ295" s="252"/>
      <c r="BK295" s="252"/>
      <c r="BL295" s="252"/>
      <c r="BM295" s="262"/>
      <c r="BN295" s="263"/>
      <c r="BO295" s="272"/>
      <c r="BP295" s="234"/>
      <c r="BQ295" s="234"/>
      <c r="BR295" s="234"/>
      <c r="BS295" s="234"/>
      <c r="BT295" s="234"/>
      <c r="BU295" s="234"/>
      <c r="BV295" s="234"/>
      <c r="BW295" s="234"/>
      <c r="BX295" s="234"/>
      <c r="BY295" s="234"/>
      <c r="BZ295" s="234"/>
      <c r="CA295" s="234"/>
      <c r="CB295" s="234"/>
    </row>
    <row r="296" spans="1:80" ht="17.25" x14ac:dyDescent="0.25">
      <c r="A296" s="265"/>
      <c r="B296" s="252"/>
      <c r="C296" s="266"/>
      <c r="D296" s="266"/>
      <c r="E296" s="266"/>
      <c r="F296" s="266"/>
      <c r="G296" s="267"/>
      <c r="H296" s="254"/>
      <c r="I296" s="254"/>
      <c r="J296" s="254"/>
      <c r="K296" s="268"/>
      <c r="L296" s="252"/>
      <c r="M296" s="252"/>
      <c r="N296" s="252"/>
      <c r="O296" s="252"/>
      <c r="P296" s="252"/>
      <c r="Q296" s="256"/>
      <c r="R296" s="256"/>
      <c r="S296" s="256"/>
      <c r="T296" s="256"/>
      <c r="U296" s="256"/>
      <c r="V296" s="256"/>
      <c r="W296" s="256"/>
      <c r="X296" s="256"/>
      <c r="Y296" s="256"/>
      <c r="Z296" s="256"/>
      <c r="AA296" s="256"/>
      <c r="AB296" s="256"/>
      <c r="AC296" s="256"/>
      <c r="AD296" s="269"/>
      <c r="AE296" s="256"/>
      <c r="AF296" s="256"/>
      <c r="AG296" s="256"/>
      <c r="AH296" s="256"/>
      <c r="AI296" s="256"/>
      <c r="AJ296" s="256"/>
      <c r="AK296" s="256"/>
      <c r="AL296" s="256"/>
      <c r="AM296" s="256"/>
      <c r="AN296" s="256"/>
      <c r="AO296" s="256"/>
      <c r="AP296" s="256"/>
      <c r="AQ296" s="256"/>
      <c r="AR296" s="256"/>
      <c r="AS296" s="270"/>
      <c r="AT296" s="266"/>
      <c r="AU296" s="266"/>
      <c r="AV296" s="252"/>
      <c r="AW296" s="252"/>
      <c r="AX296" s="252"/>
      <c r="AY296" s="252"/>
      <c r="AZ296" s="266"/>
      <c r="BA296" s="271"/>
      <c r="BB296" s="271"/>
      <c r="BC296" s="266"/>
      <c r="BD296" s="261"/>
      <c r="BE296" s="234"/>
      <c r="BF296" s="260"/>
      <c r="BG296" s="234"/>
      <c r="BH296" s="261"/>
      <c r="BI296" s="234"/>
      <c r="BJ296" s="252"/>
      <c r="BK296" s="252"/>
      <c r="BL296" s="252"/>
      <c r="BM296" s="262"/>
      <c r="BN296" s="263"/>
      <c r="BO296" s="297"/>
      <c r="BP296" s="234"/>
      <c r="BQ296" s="234"/>
      <c r="BR296" s="234"/>
      <c r="BS296" s="234"/>
      <c r="BT296" s="234"/>
      <c r="BU296" s="234"/>
      <c r="BV296" s="234"/>
      <c r="BW296" s="234"/>
      <c r="BX296" s="234"/>
      <c r="BY296" s="234"/>
      <c r="BZ296" s="234"/>
      <c r="CA296" s="234"/>
      <c r="CB296" s="234"/>
    </row>
    <row r="297" spans="1:80" ht="17.25" x14ac:dyDescent="0.25">
      <c r="A297" s="265"/>
      <c r="B297" s="252"/>
      <c r="C297" s="266"/>
      <c r="D297" s="266"/>
      <c r="E297" s="266"/>
      <c r="F297" s="266"/>
      <c r="G297" s="267"/>
      <c r="H297" s="254"/>
      <c r="I297" s="254"/>
      <c r="J297" s="254"/>
      <c r="K297" s="268"/>
      <c r="L297" s="252"/>
      <c r="M297" s="252"/>
      <c r="N297" s="252"/>
      <c r="O297" s="252"/>
      <c r="P297" s="252"/>
      <c r="Q297" s="256"/>
      <c r="R297" s="256"/>
      <c r="S297" s="256"/>
      <c r="T297" s="256"/>
      <c r="U297" s="256"/>
      <c r="V297" s="256"/>
      <c r="W297" s="256"/>
      <c r="X297" s="256"/>
      <c r="Y297" s="256"/>
      <c r="Z297" s="256"/>
      <c r="AA297" s="256"/>
      <c r="AB297" s="256"/>
      <c r="AC297" s="256"/>
      <c r="AD297" s="269"/>
      <c r="AE297" s="256"/>
      <c r="AF297" s="256"/>
      <c r="AG297" s="256"/>
      <c r="AH297" s="256"/>
      <c r="AI297" s="256"/>
      <c r="AJ297" s="256"/>
      <c r="AK297" s="256"/>
      <c r="AL297" s="256"/>
      <c r="AM297" s="256"/>
      <c r="AN297" s="256"/>
      <c r="AO297" s="256"/>
      <c r="AP297" s="256"/>
      <c r="AQ297" s="256"/>
      <c r="AR297" s="256"/>
      <c r="AS297" s="270"/>
      <c r="AT297" s="266"/>
      <c r="AU297" s="266"/>
      <c r="AV297" s="252"/>
      <c r="AW297" s="252"/>
      <c r="AX297" s="252"/>
      <c r="AY297" s="252"/>
      <c r="AZ297" s="266"/>
      <c r="BA297" s="271"/>
      <c r="BB297" s="271"/>
      <c r="BC297" s="266"/>
      <c r="BD297" s="261"/>
      <c r="BE297" s="234"/>
      <c r="BF297" s="260"/>
      <c r="BG297" s="234"/>
      <c r="BH297" s="261"/>
      <c r="BI297" s="234"/>
      <c r="BJ297" s="252"/>
      <c r="BK297" s="252"/>
      <c r="BL297" s="252"/>
      <c r="BM297" s="262"/>
      <c r="BN297" s="263"/>
      <c r="BO297" s="272"/>
      <c r="BP297" s="234"/>
      <c r="BQ297" s="234"/>
      <c r="BR297" s="234"/>
      <c r="BS297" s="234"/>
      <c r="BT297" s="234"/>
      <c r="BU297" s="234"/>
      <c r="BV297" s="234"/>
      <c r="BW297" s="234"/>
      <c r="BX297" s="234"/>
      <c r="BY297" s="234"/>
      <c r="BZ297" s="234"/>
      <c r="CA297" s="234"/>
      <c r="CB297" s="234"/>
    </row>
    <row r="298" spans="1:80" ht="17.25" x14ac:dyDescent="0.25">
      <c r="A298" s="265"/>
      <c r="B298" s="305"/>
      <c r="C298" s="266"/>
      <c r="D298" s="266"/>
      <c r="E298" s="266"/>
      <c r="F298" s="266"/>
      <c r="G298" s="270"/>
      <c r="H298" s="254"/>
      <c r="I298" s="254"/>
      <c r="J298" s="254"/>
      <c r="K298" s="268"/>
      <c r="L298" s="252"/>
      <c r="M298" s="252"/>
      <c r="N298" s="252"/>
      <c r="O298" s="252"/>
      <c r="P298" s="252"/>
      <c r="Q298" s="256"/>
      <c r="R298" s="256"/>
      <c r="S298" s="256"/>
      <c r="T298" s="256"/>
      <c r="U298" s="256"/>
      <c r="V298" s="256"/>
      <c r="W298" s="256"/>
      <c r="X298" s="256"/>
      <c r="Y298" s="256"/>
      <c r="Z298" s="256"/>
      <c r="AA298" s="256"/>
      <c r="AB298" s="256"/>
      <c r="AC298" s="256"/>
      <c r="AD298" s="302"/>
      <c r="AE298" s="256"/>
      <c r="AF298" s="256"/>
      <c r="AG298" s="256"/>
      <c r="AH298" s="256"/>
      <c r="AI298" s="256"/>
      <c r="AJ298" s="256"/>
      <c r="AK298" s="256"/>
      <c r="AL298" s="256"/>
      <c r="AM298" s="256"/>
      <c r="AN298" s="256"/>
      <c r="AO298" s="256"/>
      <c r="AP298" s="256"/>
      <c r="AQ298" s="256"/>
      <c r="AR298" s="256"/>
      <c r="AS298" s="267"/>
      <c r="AT298" s="266"/>
      <c r="AU298" s="266"/>
      <c r="AV298" s="252"/>
      <c r="AW298" s="252"/>
      <c r="AX298" s="252"/>
      <c r="AY298" s="252"/>
      <c r="AZ298" s="266"/>
      <c r="BA298" s="271"/>
      <c r="BB298" s="271"/>
      <c r="BC298" s="266"/>
      <c r="BD298" s="261"/>
      <c r="BE298" s="234"/>
      <c r="BF298" s="260"/>
      <c r="BG298" s="234"/>
      <c r="BH298" s="261"/>
      <c r="BI298" s="234"/>
      <c r="BJ298" s="252"/>
      <c r="BK298" s="252"/>
      <c r="BL298" s="252"/>
      <c r="BM298" s="262"/>
      <c r="BN298" s="263"/>
      <c r="BO298" s="297"/>
      <c r="BP298" s="234"/>
      <c r="BQ298" s="234"/>
      <c r="BR298" s="234"/>
      <c r="BS298" s="234"/>
      <c r="BT298" s="234"/>
      <c r="BU298" s="234"/>
      <c r="BV298" s="234"/>
      <c r="BW298" s="234"/>
      <c r="BX298" s="234"/>
      <c r="BY298" s="234"/>
      <c r="BZ298" s="234"/>
      <c r="CA298" s="234"/>
      <c r="CB298" s="234"/>
    </row>
    <row r="299" spans="1:80" ht="17.25" x14ac:dyDescent="0.25">
      <c r="A299" s="265"/>
      <c r="B299" s="252"/>
      <c r="C299" s="266"/>
      <c r="D299" s="266"/>
      <c r="E299" s="266"/>
      <c r="F299" s="266"/>
      <c r="G299" s="270"/>
      <c r="H299" s="254"/>
      <c r="I299" s="254"/>
      <c r="J299" s="254"/>
      <c r="K299" s="304"/>
      <c r="L299" s="252"/>
      <c r="M299" s="252"/>
      <c r="N299" s="252"/>
      <c r="O299" s="252"/>
      <c r="P299" s="252"/>
      <c r="Q299" s="256"/>
      <c r="R299" s="256"/>
      <c r="S299" s="256"/>
      <c r="T299" s="256"/>
      <c r="U299" s="256"/>
      <c r="V299" s="256"/>
      <c r="W299" s="256"/>
      <c r="X299" s="256"/>
      <c r="Y299" s="256"/>
      <c r="Z299" s="256"/>
      <c r="AA299" s="256"/>
      <c r="AB299" s="256"/>
      <c r="AC299" s="256"/>
      <c r="AD299" s="302"/>
      <c r="AE299" s="256"/>
      <c r="AF299" s="256"/>
      <c r="AG299" s="256"/>
      <c r="AH299" s="256"/>
      <c r="AI299" s="256"/>
      <c r="AJ299" s="256"/>
      <c r="AK299" s="256"/>
      <c r="AL299" s="256"/>
      <c r="AM299" s="256"/>
      <c r="AN299" s="256"/>
      <c r="AO299" s="256"/>
      <c r="AP299" s="256"/>
      <c r="AQ299" s="256"/>
      <c r="AR299" s="256"/>
      <c r="AS299" s="270"/>
      <c r="AT299" s="266"/>
      <c r="AU299" s="266"/>
      <c r="AV299" s="252"/>
      <c r="AW299" s="252"/>
      <c r="AX299" s="252"/>
      <c r="AY299" s="252"/>
      <c r="AZ299" s="266"/>
      <c r="BA299" s="271"/>
      <c r="BB299" s="271"/>
      <c r="BC299" s="266"/>
      <c r="BD299" s="261"/>
      <c r="BE299" s="234"/>
      <c r="BF299" s="260"/>
      <c r="BG299" s="234"/>
      <c r="BH299" s="261"/>
      <c r="BI299" s="234"/>
      <c r="BJ299" s="252"/>
      <c r="BK299" s="252"/>
      <c r="BL299" s="252"/>
      <c r="BM299" s="262"/>
      <c r="BN299" s="263"/>
      <c r="BO299" s="272"/>
      <c r="BP299" s="234"/>
      <c r="BQ299" s="234"/>
      <c r="BR299" s="234"/>
      <c r="BS299" s="234"/>
      <c r="BT299" s="234"/>
      <c r="BU299" s="234"/>
      <c r="BV299" s="234"/>
      <c r="BW299" s="234"/>
      <c r="BX299" s="234"/>
      <c r="BY299" s="234"/>
      <c r="BZ299" s="234"/>
      <c r="CA299" s="234"/>
      <c r="CB299" s="234"/>
    </row>
    <row r="300" spans="1:80" ht="17.25" x14ac:dyDescent="0.25">
      <c r="A300" s="265"/>
      <c r="B300" s="305"/>
      <c r="C300" s="266"/>
      <c r="D300" s="266"/>
      <c r="E300" s="266"/>
      <c r="F300" s="266"/>
      <c r="G300" s="270"/>
      <c r="H300" s="254"/>
      <c r="I300" s="254"/>
      <c r="J300" s="254"/>
      <c r="K300" s="268"/>
      <c r="L300" s="252"/>
      <c r="M300" s="252"/>
      <c r="N300" s="252"/>
      <c r="O300" s="252"/>
      <c r="P300" s="252"/>
      <c r="Q300" s="256"/>
      <c r="R300" s="256"/>
      <c r="S300" s="256"/>
      <c r="T300" s="256"/>
      <c r="U300" s="256"/>
      <c r="V300" s="256"/>
      <c r="W300" s="256"/>
      <c r="X300" s="256"/>
      <c r="Y300" s="256"/>
      <c r="Z300" s="256"/>
      <c r="AA300" s="256"/>
      <c r="AB300" s="256"/>
      <c r="AC300" s="256"/>
      <c r="AD300" s="302"/>
      <c r="AE300" s="256"/>
      <c r="AF300" s="256"/>
      <c r="AG300" s="256"/>
      <c r="AH300" s="256"/>
      <c r="AI300" s="256"/>
      <c r="AJ300" s="256"/>
      <c r="AK300" s="256"/>
      <c r="AL300" s="256"/>
      <c r="AM300" s="256"/>
      <c r="AN300" s="256"/>
      <c r="AO300" s="256"/>
      <c r="AP300" s="256"/>
      <c r="AQ300" s="256"/>
      <c r="AR300" s="256"/>
      <c r="AS300" s="270"/>
      <c r="AT300" s="266"/>
      <c r="AU300" s="266"/>
      <c r="AV300" s="252"/>
      <c r="AW300" s="252"/>
      <c r="AX300" s="252"/>
      <c r="AY300" s="252"/>
      <c r="AZ300" s="266"/>
      <c r="BA300" s="271"/>
      <c r="BB300" s="271"/>
      <c r="BC300" s="266"/>
      <c r="BD300" s="261"/>
      <c r="BE300" s="234"/>
      <c r="BF300" s="260"/>
      <c r="BG300" s="234"/>
      <c r="BH300" s="261"/>
      <c r="BI300" s="234"/>
      <c r="BJ300" s="252"/>
      <c r="BK300" s="252"/>
      <c r="BL300" s="252"/>
      <c r="BM300" s="262"/>
      <c r="BN300" s="263"/>
      <c r="BO300" s="272"/>
      <c r="BP300" s="234"/>
      <c r="BQ300" s="234"/>
      <c r="BR300" s="234"/>
      <c r="BS300" s="234"/>
      <c r="BT300" s="234"/>
      <c r="BU300" s="234"/>
      <c r="BV300" s="234"/>
      <c r="BW300" s="234"/>
      <c r="BX300" s="234"/>
      <c r="BY300" s="234"/>
      <c r="BZ300" s="234"/>
      <c r="CA300" s="234"/>
      <c r="CB300" s="234"/>
    </row>
    <row r="301" spans="1:80" ht="17.25" x14ac:dyDescent="0.25">
      <c r="A301" s="265"/>
      <c r="B301" s="252"/>
      <c r="C301" s="266"/>
      <c r="D301" s="266"/>
      <c r="E301" s="266"/>
      <c r="F301" s="266"/>
      <c r="G301" s="270"/>
      <c r="H301" s="254"/>
      <c r="I301" s="254"/>
      <c r="J301" s="254"/>
      <c r="K301" s="268"/>
      <c r="L301" s="252"/>
      <c r="M301" s="252"/>
      <c r="N301" s="252"/>
      <c r="O301" s="252"/>
      <c r="P301" s="252"/>
      <c r="Q301" s="256"/>
      <c r="R301" s="256"/>
      <c r="S301" s="256"/>
      <c r="T301" s="256"/>
      <c r="U301" s="256"/>
      <c r="V301" s="256"/>
      <c r="W301" s="256"/>
      <c r="X301" s="256"/>
      <c r="Y301" s="256"/>
      <c r="Z301" s="256"/>
      <c r="AA301" s="256"/>
      <c r="AB301" s="256"/>
      <c r="AC301" s="256"/>
      <c r="AD301" s="269"/>
      <c r="AE301" s="256"/>
      <c r="AF301" s="256"/>
      <c r="AG301" s="256"/>
      <c r="AH301" s="256"/>
      <c r="AI301" s="256"/>
      <c r="AJ301" s="256"/>
      <c r="AK301" s="256"/>
      <c r="AL301" s="256"/>
      <c r="AM301" s="256"/>
      <c r="AN301" s="256"/>
      <c r="AO301" s="256"/>
      <c r="AP301" s="256"/>
      <c r="AQ301" s="256"/>
      <c r="AR301" s="256"/>
      <c r="AS301" s="270"/>
      <c r="AT301" s="266"/>
      <c r="AU301" s="266"/>
      <c r="AV301" s="252"/>
      <c r="AW301" s="252"/>
      <c r="AX301" s="252"/>
      <c r="AY301" s="252"/>
      <c r="AZ301" s="266"/>
      <c r="BA301" s="271"/>
      <c r="BB301" s="271"/>
      <c r="BC301" s="266"/>
      <c r="BD301" s="261"/>
      <c r="BE301" s="234"/>
      <c r="BF301" s="260"/>
      <c r="BG301" s="234"/>
      <c r="BH301" s="261"/>
      <c r="BI301" s="234"/>
      <c r="BJ301" s="252"/>
      <c r="BK301" s="252"/>
      <c r="BL301" s="252"/>
      <c r="BM301" s="262"/>
      <c r="BN301" s="263"/>
      <c r="BO301" s="297"/>
      <c r="BP301" s="234"/>
      <c r="BQ301" s="234"/>
      <c r="BR301" s="234"/>
      <c r="BS301" s="234"/>
      <c r="BT301" s="234"/>
      <c r="BU301" s="234"/>
      <c r="BV301" s="234"/>
      <c r="BW301" s="234"/>
      <c r="BX301" s="234"/>
      <c r="BY301" s="234"/>
      <c r="BZ301" s="234"/>
      <c r="CA301" s="234"/>
      <c r="CB301" s="234"/>
    </row>
    <row r="302" spans="1:80" ht="17.25" x14ac:dyDescent="0.25">
      <c r="A302" s="265"/>
      <c r="B302" s="252"/>
      <c r="C302" s="266"/>
      <c r="D302" s="266"/>
      <c r="E302" s="266"/>
      <c r="F302" s="266"/>
      <c r="G302" s="270"/>
      <c r="H302" s="254"/>
      <c r="I302" s="254"/>
      <c r="J302" s="254"/>
      <c r="K302" s="268"/>
      <c r="L302" s="252"/>
      <c r="M302" s="252"/>
      <c r="N302" s="252"/>
      <c r="O302" s="252"/>
      <c r="P302" s="252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69"/>
      <c r="AE302" s="256"/>
      <c r="AF302" s="256"/>
      <c r="AG302" s="256"/>
      <c r="AH302" s="256"/>
      <c r="AI302" s="256"/>
      <c r="AJ302" s="256"/>
      <c r="AK302" s="256"/>
      <c r="AL302" s="256"/>
      <c r="AM302" s="256"/>
      <c r="AN302" s="256"/>
      <c r="AO302" s="256"/>
      <c r="AP302" s="256"/>
      <c r="AQ302" s="256"/>
      <c r="AR302" s="256"/>
      <c r="AS302" s="270"/>
      <c r="AT302" s="266"/>
      <c r="AU302" s="266"/>
      <c r="AV302" s="252"/>
      <c r="AW302" s="252"/>
      <c r="AX302" s="252"/>
      <c r="AY302" s="252"/>
      <c r="AZ302" s="266"/>
      <c r="BA302" s="271"/>
      <c r="BB302" s="271"/>
      <c r="BC302" s="266"/>
      <c r="BD302" s="261"/>
      <c r="BE302" s="234"/>
      <c r="BF302" s="260"/>
      <c r="BG302" s="234"/>
      <c r="BH302" s="261"/>
      <c r="BI302" s="234"/>
      <c r="BJ302" s="252"/>
      <c r="BK302" s="252"/>
      <c r="BL302" s="252"/>
      <c r="BM302" s="262"/>
      <c r="BN302" s="263"/>
      <c r="BO302" s="272"/>
      <c r="BP302" s="234"/>
      <c r="BQ302" s="234"/>
      <c r="BR302" s="234"/>
      <c r="BS302" s="234"/>
      <c r="BT302" s="234"/>
      <c r="BU302" s="234"/>
      <c r="BV302" s="234"/>
      <c r="BW302" s="234"/>
      <c r="BX302" s="234"/>
      <c r="BY302" s="234"/>
      <c r="BZ302" s="234"/>
      <c r="CA302" s="234"/>
      <c r="CB302" s="234"/>
    </row>
    <row r="303" spans="1:80" ht="17.25" x14ac:dyDescent="0.25">
      <c r="A303" s="265"/>
      <c r="B303" s="252"/>
      <c r="C303" s="266"/>
      <c r="D303" s="266"/>
      <c r="E303" s="266"/>
      <c r="F303" s="266"/>
      <c r="G303" s="270"/>
      <c r="H303" s="254"/>
      <c r="I303" s="254"/>
      <c r="J303" s="254"/>
      <c r="K303" s="268"/>
      <c r="L303" s="252"/>
      <c r="M303" s="252"/>
      <c r="N303" s="252"/>
      <c r="O303" s="252"/>
      <c r="P303" s="252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  <c r="AA303" s="256"/>
      <c r="AB303" s="256"/>
      <c r="AC303" s="256"/>
      <c r="AD303" s="269"/>
      <c r="AE303" s="256"/>
      <c r="AF303" s="256"/>
      <c r="AG303" s="256"/>
      <c r="AH303" s="256"/>
      <c r="AI303" s="256"/>
      <c r="AJ303" s="256"/>
      <c r="AK303" s="256"/>
      <c r="AL303" s="256"/>
      <c r="AM303" s="256"/>
      <c r="AN303" s="256"/>
      <c r="AO303" s="256"/>
      <c r="AP303" s="256"/>
      <c r="AQ303" s="256"/>
      <c r="AR303" s="256"/>
      <c r="AS303" s="270"/>
      <c r="AT303" s="266"/>
      <c r="AU303" s="266"/>
      <c r="AV303" s="252"/>
      <c r="AW303" s="252"/>
      <c r="AX303" s="252"/>
      <c r="AY303" s="252"/>
      <c r="AZ303" s="266"/>
      <c r="BA303" s="271"/>
      <c r="BB303" s="271"/>
      <c r="BC303" s="266"/>
      <c r="BD303" s="261"/>
      <c r="BE303" s="234"/>
      <c r="BF303" s="260"/>
      <c r="BG303" s="234"/>
      <c r="BH303" s="261"/>
      <c r="BI303" s="234"/>
      <c r="BJ303" s="252"/>
      <c r="BK303" s="252"/>
      <c r="BL303" s="252"/>
      <c r="BM303" s="262"/>
      <c r="BN303" s="263"/>
      <c r="BO303" s="272"/>
      <c r="BP303" s="234"/>
      <c r="BQ303" s="234"/>
      <c r="BR303" s="234"/>
      <c r="BS303" s="234"/>
      <c r="BT303" s="234"/>
      <c r="BU303" s="234"/>
      <c r="BV303" s="234"/>
      <c r="BW303" s="234"/>
      <c r="BX303" s="234"/>
      <c r="BY303" s="234"/>
      <c r="BZ303" s="234"/>
      <c r="CA303" s="234"/>
      <c r="CB303" s="234"/>
    </row>
    <row r="304" spans="1:80" ht="17.25" x14ac:dyDescent="0.25">
      <c r="A304" s="265"/>
      <c r="B304" s="252"/>
      <c r="C304" s="266"/>
      <c r="D304" s="266"/>
      <c r="E304" s="266"/>
      <c r="F304" s="266"/>
      <c r="G304" s="270"/>
      <c r="H304" s="254"/>
      <c r="I304" s="254"/>
      <c r="J304" s="254"/>
      <c r="K304" s="268"/>
      <c r="L304" s="252"/>
      <c r="M304" s="252"/>
      <c r="N304" s="252"/>
      <c r="O304" s="252"/>
      <c r="P304" s="252"/>
      <c r="Q304" s="256"/>
      <c r="R304" s="256"/>
      <c r="S304" s="256"/>
      <c r="T304" s="256"/>
      <c r="U304" s="256"/>
      <c r="V304" s="256"/>
      <c r="W304" s="256"/>
      <c r="X304" s="256"/>
      <c r="Y304" s="256"/>
      <c r="Z304" s="256"/>
      <c r="AA304" s="256"/>
      <c r="AB304" s="256"/>
      <c r="AC304" s="256"/>
      <c r="AD304" s="269"/>
      <c r="AE304" s="256"/>
      <c r="AF304" s="256"/>
      <c r="AG304" s="256"/>
      <c r="AH304" s="256"/>
      <c r="AI304" s="256"/>
      <c r="AJ304" s="256"/>
      <c r="AK304" s="256"/>
      <c r="AL304" s="256"/>
      <c r="AM304" s="256"/>
      <c r="AN304" s="256"/>
      <c r="AO304" s="256"/>
      <c r="AP304" s="256"/>
      <c r="AQ304" s="256"/>
      <c r="AR304" s="256"/>
      <c r="AS304" s="270"/>
      <c r="AT304" s="266"/>
      <c r="AU304" s="266"/>
      <c r="AV304" s="252"/>
      <c r="AW304" s="252"/>
      <c r="AX304" s="252"/>
      <c r="AY304" s="252"/>
      <c r="AZ304" s="266"/>
      <c r="BA304" s="271"/>
      <c r="BB304" s="271"/>
      <c r="BC304" s="266"/>
      <c r="BD304" s="261"/>
      <c r="BE304" s="234"/>
      <c r="BF304" s="260"/>
      <c r="BG304" s="234"/>
      <c r="BH304" s="261"/>
      <c r="BI304" s="234"/>
      <c r="BJ304" s="252"/>
      <c r="BK304" s="252"/>
      <c r="BL304" s="252"/>
      <c r="BM304" s="262"/>
      <c r="BN304" s="263"/>
      <c r="BO304" s="297"/>
      <c r="BP304" s="234"/>
      <c r="BQ304" s="234"/>
      <c r="BR304" s="234"/>
      <c r="BS304" s="234"/>
      <c r="BT304" s="234"/>
      <c r="BU304" s="234"/>
      <c r="BV304" s="234"/>
      <c r="BW304" s="234"/>
      <c r="BX304" s="234"/>
      <c r="BY304" s="234"/>
      <c r="BZ304" s="234"/>
      <c r="CA304" s="234"/>
      <c r="CB304" s="234"/>
    </row>
    <row r="305" spans="1:80" ht="17.25" x14ac:dyDescent="0.25">
      <c r="A305" s="265"/>
      <c r="B305" s="252"/>
      <c r="C305" s="266"/>
      <c r="D305" s="266"/>
      <c r="E305" s="266"/>
      <c r="F305" s="266"/>
      <c r="G305" s="270"/>
      <c r="H305" s="254"/>
      <c r="I305" s="254"/>
      <c r="J305" s="254"/>
      <c r="K305" s="268"/>
      <c r="L305" s="252"/>
      <c r="M305" s="252"/>
      <c r="N305" s="252"/>
      <c r="O305" s="252"/>
      <c r="P305" s="252"/>
      <c r="Q305" s="256"/>
      <c r="R305" s="256"/>
      <c r="S305" s="256"/>
      <c r="T305" s="256"/>
      <c r="U305" s="256"/>
      <c r="V305" s="256"/>
      <c r="W305" s="256"/>
      <c r="X305" s="256"/>
      <c r="Y305" s="256"/>
      <c r="Z305" s="256"/>
      <c r="AA305" s="256"/>
      <c r="AB305" s="256"/>
      <c r="AC305" s="256"/>
      <c r="AD305" s="269"/>
      <c r="AE305" s="256"/>
      <c r="AF305" s="256"/>
      <c r="AG305" s="256"/>
      <c r="AH305" s="256"/>
      <c r="AI305" s="256"/>
      <c r="AJ305" s="256"/>
      <c r="AK305" s="256"/>
      <c r="AL305" s="256"/>
      <c r="AM305" s="256"/>
      <c r="AN305" s="256"/>
      <c r="AO305" s="256"/>
      <c r="AP305" s="256"/>
      <c r="AQ305" s="256"/>
      <c r="AR305" s="256"/>
      <c r="AS305" s="270"/>
      <c r="AT305" s="266"/>
      <c r="AU305" s="266"/>
      <c r="AV305" s="252"/>
      <c r="AW305" s="252"/>
      <c r="AX305" s="252"/>
      <c r="AY305" s="252"/>
      <c r="AZ305" s="266"/>
      <c r="BA305" s="271"/>
      <c r="BB305" s="271"/>
      <c r="BC305" s="266"/>
      <c r="BD305" s="261"/>
      <c r="BE305" s="234"/>
      <c r="BF305" s="260"/>
      <c r="BG305" s="234"/>
      <c r="BH305" s="261"/>
      <c r="BI305" s="234"/>
      <c r="BJ305" s="252"/>
      <c r="BK305" s="252"/>
      <c r="BL305" s="252"/>
      <c r="BM305" s="262"/>
      <c r="BN305" s="263"/>
      <c r="BO305" s="297"/>
      <c r="BP305" s="234"/>
      <c r="BQ305" s="234"/>
      <c r="BR305" s="234"/>
      <c r="BS305" s="234"/>
      <c r="BT305" s="234"/>
      <c r="BU305" s="234"/>
      <c r="BV305" s="234"/>
      <c r="BW305" s="234"/>
      <c r="BX305" s="234"/>
      <c r="BY305" s="234"/>
      <c r="BZ305" s="234"/>
      <c r="CA305" s="234"/>
      <c r="CB305" s="234"/>
    </row>
    <row r="306" spans="1:80" ht="17.25" x14ac:dyDescent="0.25">
      <c r="A306" s="265"/>
      <c r="B306" s="252"/>
      <c r="C306" s="266"/>
      <c r="D306" s="266"/>
      <c r="E306" s="266"/>
      <c r="F306" s="266"/>
      <c r="G306" s="270"/>
      <c r="H306" s="254"/>
      <c r="I306" s="254"/>
      <c r="J306" s="254"/>
      <c r="K306" s="304"/>
      <c r="L306" s="252"/>
      <c r="M306" s="252"/>
      <c r="N306" s="252"/>
      <c r="O306" s="252"/>
      <c r="P306" s="252"/>
      <c r="Q306" s="256"/>
      <c r="R306" s="256"/>
      <c r="S306" s="256"/>
      <c r="T306" s="256"/>
      <c r="U306" s="256"/>
      <c r="V306" s="256"/>
      <c r="W306" s="256"/>
      <c r="X306" s="256"/>
      <c r="Y306" s="256"/>
      <c r="Z306" s="256"/>
      <c r="AA306" s="256"/>
      <c r="AB306" s="256"/>
      <c r="AC306" s="256"/>
      <c r="AD306" s="302"/>
      <c r="AE306" s="256"/>
      <c r="AF306" s="256"/>
      <c r="AG306" s="256"/>
      <c r="AH306" s="256"/>
      <c r="AI306" s="256"/>
      <c r="AJ306" s="256"/>
      <c r="AK306" s="256"/>
      <c r="AL306" s="256"/>
      <c r="AM306" s="256"/>
      <c r="AN306" s="256"/>
      <c r="AO306" s="256"/>
      <c r="AP306" s="256"/>
      <c r="AQ306" s="256"/>
      <c r="AR306" s="256"/>
      <c r="AS306" s="270"/>
      <c r="AT306" s="268"/>
      <c r="AU306" s="266"/>
      <c r="AV306" s="252"/>
      <c r="AW306" s="252"/>
      <c r="AX306" s="252"/>
      <c r="AY306" s="252"/>
      <c r="AZ306" s="266"/>
      <c r="BA306" s="271"/>
      <c r="BB306" s="271"/>
      <c r="BC306" s="266"/>
      <c r="BD306" s="261"/>
      <c r="BE306" s="234"/>
      <c r="BF306" s="260"/>
      <c r="BG306" s="234"/>
      <c r="BH306" s="261"/>
      <c r="BI306" s="234"/>
      <c r="BJ306" s="252"/>
      <c r="BK306" s="252"/>
      <c r="BL306" s="252"/>
      <c r="BM306" s="262"/>
      <c r="BN306" s="263"/>
      <c r="BO306" s="297"/>
      <c r="BP306" s="234"/>
      <c r="BQ306" s="234"/>
      <c r="BR306" s="234"/>
      <c r="BS306" s="234"/>
      <c r="BT306" s="234"/>
      <c r="BU306" s="234"/>
      <c r="BV306" s="234"/>
      <c r="BW306" s="234"/>
      <c r="BX306" s="234"/>
      <c r="BY306" s="234"/>
      <c r="BZ306" s="234"/>
      <c r="CA306" s="234"/>
      <c r="CB306" s="234"/>
    </row>
    <row r="307" spans="1:80" ht="17.25" x14ac:dyDescent="0.25">
      <c r="A307" s="265"/>
      <c r="B307" s="305"/>
      <c r="C307" s="266"/>
      <c r="D307" s="266"/>
      <c r="E307" s="266"/>
      <c r="F307" s="266"/>
      <c r="G307" s="267"/>
      <c r="H307" s="254"/>
      <c r="I307" s="254"/>
      <c r="J307" s="254"/>
      <c r="K307" s="268"/>
      <c r="L307" s="252"/>
      <c r="M307" s="252"/>
      <c r="N307" s="252"/>
      <c r="O307" s="252"/>
      <c r="P307" s="252"/>
      <c r="Q307" s="256"/>
      <c r="R307" s="256"/>
      <c r="S307" s="256"/>
      <c r="T307" s="256"/>
      <c r="U307" s="256"/>
      <c r="V307" s="256"/>
      <c r="W307" s="256"/>
      <c r="X307" s="256"/>
      <c r="Y307" s="256"/>
      <c r="Z307" s="256"/>
      <c r="AA307" s="256"/>
      <c r="AB307" s="256"/>
      <c r="AC307" s="256"/>
      <c r="AD307" s="302"/>
      <c r="AE307" s="256"/>
      <c r="AF307" s="256"/>
      <c r="AG307" s="256"/>
      <c r="AH307" s="256"/>
      <c r="AI307" s="256"/>
      <c r="AJ307" s="256"/>
      <c r="AK307" s="256"/>
      <c r="AL307" s="256"/>
      <c r="AM307" s="256"/>
      <c r="AN307" s="256"/>
      <c r="AO307" s="256"/>
      <c r="AP307" s="256"/>
      <c r="AQ307" s="256"/>
      <c r="AR307" s="256"/>
      <c r="AS307" s="270"/>
      <c r="AT307" s="266"/>
      <c r="AU307" s="266"/>
      <c r="AV307" s="252"/>
      <c r="AW307" s="252"/>
      <c r="AX307" s="252"/>
      <c r="AY307" s="252"/>
      <c r="AZ307" s="266"/>
      <c r="BA307" s="271"/>
      <c r="BB307" s="271"/>
      <c r="BC307" s="266"/>
      <c r="BD307" s="261"/>
      <c r="BE307" s="234"/>
      <c r="BF307" s="260"/>
      <c r="BG307" s="234"/>
      <c r="BH307" s="261"/>
      <c r="BI307" s="234"/>
      <c r="BJ307" s="252"/>
      <c r="BK307" s="252"/>
      <c r="BL307" s="252"/>
      <c r="BM307" s="262"/>
      <c r="BN307" s="263"/>
      <c r="BO307" s="297"/>
      <c r="BP307" s="234"/>
      <c r="BQ307" s="234"/>
      <c r="BR307" s="234"/>
      <c r="BS307" s="234"/>
      <c r="BT307" s="234"/>
      <c r="BU307" s="234"/>
      <c r="BV307" s="234"/>
      <c r="BW307" s="234"/>
      <c r="BX307" s="234"/>
      <c r="BY307" s="234"/>
      <c r="BZ307" s="234"/>
      <c r="CA307" s="234"/>
      <c r="CB307" s="234"/>
    </row>
    <row r="308" spans="1:80" ht="17.25" x14ac:dyDescent="0.25">
      <c r="A308" s="265"/>
      <c r="B308" s="252"/>
      <c r="C308" s="266"/>
      <c r="D308" s="266"/>
      <c r="E308" s="266"/>
      <c r="F308" s="266"/>
      <c r="G308" s="267"/>
      <c r="H308" s="254"/>
      <c r="I308" s="254"/>
      <c r="J308" s="254"/>
      <c r="K308" s="304"/>
      <c r="L308" s="252"/>
      <c r="M308" s="252"/>
      <c r="N308" s="252"/>
      <c r="O308" s="252"/>
      <c r="P308" s="252"/>
      <c r="Q308" s="256"/>
      <c r="R308" s="256"/>
      <c r="S308" s="256"/>
      <c r="T308" s="256"/>
      <c r="U308" s="256"/>
      <c r="V308" s="256"/>
      <c r="W308" s="256"/>
      <c r="X308" s="256"/>
      <c r="Y308" s="256"/>
      <c r="Z308" s="256"/>
      <c r="AA308" s="256"/>
      <c r="AB308" s="256"/>
      <c r="AC308" s="256"/>
      <c r="AD308" s="302"/>
      <c r="AE308" s="256"/>
      <c r="AF308" s="256"/>
      <c r="AG308" s="256"/>
      <c r="AH308" s="256"/>
      <c r="AI308" s="256"/>
      <c r="AJ308" s="256"/>
      <c r="AK308" s="256"/>
      <c r="AL308" s="256"/>
      <c r="AM308" s="256"/>
      <c r="AN308" s="256"/>
      <c r="AO308" s="256"/>
      <c r="AP308" s="256"/>
      <c r="AQ308" s="256"/>
      <c r="AR308" s="256"/>
      <c r="AS308" s="270"/>
      <c r="AT308" s="266"/>
      <c r="AU308" s="266"/>
      <c r="AV308" s="252"/>
      <c r="AW308" s="252"/>
      <c r="AX308" s="252"/>
      <c r="AY308" s="252"/>
      <c r="AZ308" s="266"/>
      <c r="BA308" s="271"/>
      <c r="BB308" s="271"/>
      <c r="BC308" s="266"/>
      <c r="BD308" s="261"/>
      <c r="BE308" s="234"/>
      <c r="BF308" s="260"/>
      <c r="BG308" s="234"/>
      <c r="BH308" s="261"/>
      <c r="BI308" s="234"/>
      <c r="BJ308" s="252"/>
      <c r="BK308" s="252"/>
      <c r="BL308" s="252"/>
      <c r="BM308" s="262"/>
      <c r="BN308" s="263"/>
      <c r="BO308" s="272"/>
      <c r="BP308" s="234"/>
      <c r="BQ308" s="234"/>
      <c r="BR308" s="234"/>
      <c r="BS308" s="234"/>
      <c r="BT308" s="234"/>
      <c r="BU308" s="234"/>
      <c r="BV308" s="234"/>
      <c r="BW308" s="234"/>
      <c r="BX308" s="234"/>
      <c r="BY308" s="234"/>
      <c r="BZ308" s="234"/>
      <c r="CA308" s="234"/>
      <c r="CB308" s="234"/>
    </row>
    <row r="309" spans="1:80" ht="17.25" x14ac:dyDescent="0.25">
      <c r="A309" s="265"/>
      <c r="B309" s="252"/>
      <c r="C309" s="266"/>
      <c r="D309" s="266"/>
      <c r="E309" s="266"/>
      <c r="F309" s="266"/>
      <c r="G309" s="270"/>
      <c r="H309" s="254"/>
      <c r="I309" s="254"/>
      <c r="J309" s="254"/>
      <c r="K309" s="266"/>
      <c r="L309" s="252"/>
      <c r="M309" s="252"/>
      <c r="N309" s="252"/>
      <c r="O309" s="252"/>
      <c r="P309" s="252"/>
      <c r="Q309" s="256"/>
      <c r="R309" s="256"/>
      <c r="S309" s="256"/>
      <c r="T309" s="256"/>
      <c r="U309" s="256"/>
      <c r="V309" s="256"/>
      <c r="W309" s="256"/>
      <c r="X309" s="256"/>
      <c r="Y309" s="256"/>
      <c r="Z309" s="256"/>
      <c r="AA309" s="256"/>
      <c r="AB309" s="256"/>
      <c r="AC309" s="256"/>
      <c r="AD309" s="302"/>
      <c r="AE309" s="256"/>
      <c r="AF309" s="256"/>
      <c r="AG309" s="256"/>
      <c r="AH309" s="256"/>
      <c r="AI309" s="256"/>
      <c r="AJ309" s="256"/>
      <c r="AK309" s="256"/>
      <c r="AL309" s="256"/>
      <c r="AM309" s="256"/>
      <c r="AN309" s="256"/>
      <c r="AO309" s="256"/>
      <c r="AP309" s="256"/>
      <c r="AQ309" s="256"/>
      <c r="AR309" s="256"/>
      <c r="AS309" s="270"/>
      <c r="AT309" s="266"/>
      <c r="AU309" s="266"/>
      <c r="AV309" s="252"/>
      <c r="AW309" s="252"/>
      <c r="AX309" s="252"/>
      <c r="AY309" s="252"/>
      <c r="AZ309" s="266"/>
      <c r="BA309" s="271"/>
      <c r="BB309" s="271"/>
      <c r="BC309" s="266"/>
      <c r="BD309" s="261"/>
      <c r="BE309" s="234"/>
      <c r="BF309" s="260"/>
      <c r="BG309" s="234"/>
      <c r="BH309" s="261"/>
      <c r="BI309" s="234"/>
      <c r="BJ309" s="252"/>
      <c r="BK309" s="252"/>
      <c r="BL309" s="252"/>
      <c r="BM309" s="262"/>
      <c r="BN309" s="263"/>
      <c r="BO309" s="272"/>
      <c r="BP309" s="234"/>
      <c r="BQ309" s="234"/>
      <c r="BR309" s="234"/>
      <c r="BS309" s="234"/>
      <c r="BT309" s="234"/>
      <c r="BU309" s="234"/>
      <c r="BV309" s="234"/>
      <c r="BW309" s="234"/>
      <c r="BX309" s="234"/>
      <c r="BY309" s="234"/>
      <c r="BZ309" s="234"/>
      <c r="CA309" s="234"/>
      <c r="CB309" s="234"/>
    </row>
    <row r="310" spans="1:80" ht="17.25" x14ac:dyDescent="0.25">
      <c r="A310" s="265"/>
      <c r="B310" s="252"/>
      <c r="C310" s="266"/>
      <c r="D310" s="266"/>
      <c r="E310" s="266"/>
      <c r="F310" s="266"/>
      <c r="G310" s="267"/>
      <c r="H310" s="254"/>
      <c r="I310" s="254"/>
      <c r="J310" s="254"/>
      <c r="K310" s="268"/>
      <c r="L310" s="252"/>
      <c r="M310" s="252"/>
      <c r="N310" s="252"/>
      <c r="O310" s="252"/>
      <c r="P310" s="252"/>
      <c r="Q310" s="256"/>
      <c r="R310" s="256"/>
      <c r="S310" s="256"/>
      <c r="T310" s="256"/>
      <c r="U310" s="256"/>
      <c r="V310" s="256"/>
      <c r="W310" s="256"/>
      <c r="X310" s="256"/>
      <c r="Y310" s="256"/>
      <c r="Z310" s="256"/>
      <c r="AA310" s="256"/>
      <c r="AB310" s="256"/>
      <c r="AC310" s="256"/>
      <c r="AD310" s="269"/>
      <c r="AE310" s="256"/>
      <c r="AF310" s="256"/>
      <c r="AG310" s="256"/>
      <c r="AH310" s="256"/>
      <c r="AI310" s="256"/>
      <c r="AJ310" s="256"/>
      <c r="AK310" s="256"/>
      <c r="AL310" s="256"/>
      <c r="AM310" s="256"/>
      <c r="AN310" s="256"/>
      <c r="AO310" s="256"/>
      <c r="AP310" s="256"/>
      <c r="AQ310" s="256"/>
      <c r="AR310" s="256"/>
      <c r="AS310" s="267"/>
      <c r="AT310" s="268"/>
      <c r="AU310" s="266"/>
      <c r="AV310" s="252"/>
      <c r="AW310" s="252"/>
      <c r="AX310" s="252"/>
      <c r="AY310" s="252"/>
      <c r="AZ310" s="266"/>
      <c r="BA310" s="271"/>
      <c r="BB310" s="271"/>
      <c r="BC310" s="266"/>
      <c r="BD310" s="261"/>
      <c r="BE310" s="234"/>
      <c r="BF310" s="260"/>
      <c r="BG310" s="234"/>
      <c r="BH310" s="261"/>
      <c r="BI310" s="234"/>
      <c r="BJ310" s="252"/>
      <c r="BK310" s="252"/>
      <c r="BL310" s="252"/>
      <c r="BM310" s="262"/>
      <c r="BN310" s="263"/>
      <c r="BO310" s="272"/>
      <c r="BP310" s="234"/>
      <c r="BQ310" s="234"/>
      <c r="BR310" s="234"/>
      <c r="BS310" s="234"/>
      <c r="BT310" s="234"/>
      <c r="BU310" s="234"/>
      <c r="BV310" s="234"/>
      <c r="BW310" s="234"/>
      <c r="BX310" s="234"/>
      <c r="BY310" s="234"/>
      <c r="BZ310" s="234"/>
      <c r="CA310" s="234"/>
      <c r="CB310" s="234"/>
    </row>
    <row r="311" spans="1:80" ht="17.25" x14ac:dyDescent="0.25">
      <c r="A311" s="265"/>
      <c r="B311" s="252"/>
      <c r="C311" s="266"/>
      <c r="D311" s="266"/>
      <c r="E311" s="266"/>
      <c r="F311" s="266"/>
      <c r="G311" s="267"/>
      <c r="H311" s="254"/>
      <c r="I311" s="254"/>
      <c r="J311" s="254"/>
      <c r="K311" s="268"/>
      <c r="L311" s="252"/>
      <c r="M311" s="252"/>
      <c r="N311" s="252"/>
      <c r="O311" s="252"/>
      <c r="P311" s="252"/>
      <c r="Q311" s="256"/>
      <c r="R311" s="256"/>
      <c r="S311" s="256"/>
      <c r="T311" s="256"/>
      <c r="U311" s="256"/>
      <c r="V311" s="256"/>
      <c r="W311" s="256"/>
      <c r="X311" s="256"/>
      <c r="Y311" s="256"/>
      <c r="Z311" s="256"/>
      <c r="AA311" s="256"/>
      <c r="AB311" s="256"/>
      <c r="AC311" s="256"/>
      <c r="AD311" s="269"/>
      <c r="AE311" s="256"/>
      <c r="AF311" s="256"/>
      <c r="AG311" s="256"/>
      <c r="AH311" s="256"/>
      <c r="AI311" s="256"/>
      <c r="AJ311" s="256"/>
      <c r="AK311" s="256"/>
      <c r="AL311" s="256"/>
      <c r="AM311" s="256"/>
      <c r="AN311" s="256"/>
      <c r="AO311" s="256"/>
      <c r="AP311" s="256"/>
      <c r="AQ311" s="256"/>
      <c r="AR311" s="256"/>
      <c r="AS311" s="267"/>
      <c r="AT311" s="268"/>
      <c r="AU311" s="266"/>
      <c r="AV311" s="252"/>
      <c r="AW311" s="252"/>
      <c r="AX311" s="252"/>
      <c r="AY311" s="252"/>
      <c r="AZ311" s="266"/>
      <c r="BA311" s="271"/>
      <c r="BB311" s="271"/>
      <c r="BC311" s="266"/>
      <c r="BD311" s="261"/>
      <c r="BE311" s="234"/>
      <c r="BF311" s="260"/>
      <c r="BG311" s="234"/>
      <c r="BH311" s="261"/>
      <c r="BI311" s="234"/>
      <c r="BJ311" s="252"/>
      <c r="BK311" s="252"/>
      <c r="BL311" s="252"/>
      <c r="BM311" s="262"/>
      <c r="BN311" s="263"/>
      <c r="BO311" s="297"/>
      <c r="BP311" s="234"/>
      <c r="BQ311" s="234"/>
      <c r="BR311" s="234"/>
      <c r="BS311" s="234"/>
      <c r="BT311" s="234"/>
      <c r="BU311" s="234"/>
      <c r="BV311" s="234"/>
      <c r="BW311" s="234"/>
      <c r="BX311" s="234"/>
      <c r="BY311" s="234"/>
      <c r="BZ311" s="234"/>
      <c r="CA311" s="234"/>
      <c r="CB311" s="234"/>
    </row>
    <row r="312" spans="1:80" ht="17.25" x14ac:dyDescent="0.25">
      <c r="A312" s="265"/>
      <c r="B312" s="252"/>
      <c r="C312" s="266"/>
      <c r="D312" s="266"/>
      <c r="E312" s="266"/>
      <c r="F312" s="266"/>
      <c r="G312" s="267"/>
      <c r="H312" s="254"/>
      <c r="I312" s="254"/>
      <c r="J312" s="254"/>
      <c r="K312" s="268"/>
      <c r="L312" s="252"/>
      <c r="M312" s="252"/>
      <c r="N312" s="252"/>
      <c r="O312" s="252"/>
      <c r="P312" s="252"/>
      <c r="Q312" s="256"/>
      <c r="R312" s="256"/>
      <c r="S312" s="256"/>
      <c r="T312" s="256"/>
      <c r="U312" s="256"/>
      <c r="V312" s="256"/>
      <c r="W312" s="256"/>
      <c r="X312" s="256"/>
      <c r="Y312" s="256"/>
      <c r="Z312" s="256"/>
      <c r="AA312" s="256"/>
      <c r="AB312" s="256"/>
      <c r="AC312" s="256"/>
      <c r="AD312" s="269"/>
      <c r="AE312" s="256"/>
      <c r="AF312" s="256"/>
      <c r="AG312" s="256"/>
      <c r="AH312" s="256"/>
      <c r="AI312" s="256"/>
      <c r="AJ312" s="256"/>
      <c r="AK312" s="256"/>
      <c r="AL312" s="256"/>
      <c r="AM312" s="256"/>
      <c r="AN312" s="256"/>
      <c r="AO312" s="256"/>
      <c r="AP312" s="256"/>
      <c r="AQ312" s="256"/>
      <c r="AR312" s="256"/>
      <c r="AS312" s="267"/>
      <c r="AT312" s="268"/>
      <c r="AU312" s="266"/>
      <c r="AV312" s="252"/>
      <c r="AW312" s="252"/>
      <c r="AX312" s="252"/>
      <c r="AY312" s="252"/>
      <c r="AZ312" s="266"/>
      <c r="BA312" s="271"/>
      <c r="BB312" s="271"/>
      <c r="BC312" s="266"/>
      <c r="BD312" s="261"/>
      <c r="BE312" s="234"/>
      <c r="BF312" s="260"/>
      <c r="BG312" s="234"/>
      <c r="BH312" s="261"/>
      <c r="BI312" s="234"/>
      <c r="BJ312" s="252"/>
      <c r="BK312" s="252"/>
      <c r="BL312" s="252"/>
      <c r="BM312" s="262"/>
      <c r="BN312" s="263"/>
      <c r="BO312" s="272"/>
      <c r="BP312" s="234"/>
      <c r="BQ312" s="234"/>
      <c r="BR312" s="234"/>
      <c r="BS312" s="234"/>
      <c r="BT312" s="234"/>
      <c r="BU312" s="234"/>
      <c r="BV312" s="234"/>
      <c r="BW312" s="234"/>
      <c r="BX312" s="234"/>
      <c r="BY312" s="234"/>
      <c r="BZ312" s="234"/>
      <c r="CA312" s="234"/>
      <c r="CB312" s="234"/>
    </row>
    <row r="313" spans="1:80" ht="17.25" x14ac:dyDescent="0.25">
      <c r="A313" s="265"/>
      <c r="B313" s="252"/>
      <c r="C313" s="266"/>
      <c r="D313" s="266"/>
      <c r="E313" s="266"/>
      <c r="F313" s="266"/>
      <c r="G313" s="267"/>
      <c r="H313" s="254"/>
      <c r="I313" s="254"/>
      <c r="J313" s="254"/>
      <c r="K313" s="268"/>
      <c r="L313" s="252"/>
      <c r="M313" s="252"/>
      <c r="N313" s="252"/>
      <c r="O313" s="252"/>
      <c r="P313" s="252"/>
      <c r="Q313" s="256"/>
      <c r="R313" s="256"/>
      <c r="S313" s="256"/>
      <c r="T313" s="256"/>
      <c r="U313" s="256"/>
      <c r="V313" s="256"/>
      <c r="W313" s="256"/>
      <c r="X313" s="256"/>
      <c r="Y313" s="256"/>
      <c r="Z313" s="256"/>
      <c r="AA313" s="256"/>
      <c r="AB313" s="256"/>
      <c r="AC313" s="256"/>
      <c r="AD313" s="269"/>
      <c r="AE313" s="256"/>
      <c r="AF313" s="256"/>
      <c r="AG313" s="256"/>
      <c r="AH313" s="256"/>
      <c r="AI313" s="256"/>
      <c r="AJ313" s="256"/>
      <c r="AK313" s="256"/>
      <c r="AL313" s="256"/>
      <c r="AM313" s="256"/>
      <c r="AN313" s="256"/>
      <c r="AO313" s="256"/>
      <c r="AP313" s="256"/>
      <c r="AQ313" s="256"/>
      <c r="AR313" s="256"/>
      <c r="AS313" s="267"/>
      <c r="AT313" s="268"/>
      <c r="AU313" s="266"/>
      <c r="AV313" s="252"/>
      <c r="AW313" s="252"/>
      <c r="AX313" s="252"/>
      <c r="AY313" s="252"/>
      <c r="AZ313" s="266"/>
      <c r="BA313" s="271"/>
      <c r="BB313" s="271"/>
      <c r="BC313" s="266"/>
      <c r="BD313" s="261"/>
      <c r="BE313" s="234"/>
      <c r="BF313" s="260"/>
      <c r="BG313" s="234"/>
      <c r="BH313" s="261"/>
      <c r="BI313" s="234"/>
      <c r="BJ313" s="252"/>
      <c r="BK313" s="252"/>
      <c r="BL313" s="252"/>
      <c r="BM313" s="262"/>
      <c r="BN313" s="263"/>
      <c r="BO313" s="272"/>
      <c r="BP313" s="234"/>
      <c r="BQ313" s="234"/>
      <c r="BR313" s="234"/>
      <c r="BS313" s="234"/>
      <c r="BT313" s="234"/>
      <c r="BU313" s="234"/>
      <c r="BV313" s="234"/>
      <c r="BW313" s="234"/>
      <c r="BX313" s="234"/>
      <c r="BY313" s="234"/>
      <c r="BZ313" s="234"/>
      <c r="CA313" s="234"/>
      <c r="CB313" s="234"/>
    </row>
    <row r="314" spans="1:80" ht="17.25" x14ac:dyDescent="0.25">
      <c r="A314" s="265"/>
      <c r="B314" s="252"/>
      <c r="C314" s="266"/>
      <c r="D314" s="266"/>
      <c r="E314" s="266"/>
      <c r="F314" s="266"/>
      <c r="G314" s="267"/>
      <c r="H314" s="254"/>
      <c r="I314" s="254"/>
      <c r="J314" s="254"/>
      <c r="K314" s="268"/>
      <c r="L314" s="252"/>
      <c r="M314" s="252"/>
      <c r="N314" s="252"/>
      <c r="O314" s="252"/>
      <c r="P314" s="252"/>
      <c r="Q314" s="256"/>
      <c r="R314" s="256"/>
      <c r="S314" s="256"/>
      <c r="T314" s="256"/>
      <c r="U314" s="256"/>
      <c r="V314" s="256"/>
      <c r="W314" s="256"/>
      <c r="X314" s="256"/>
      <c r="Y314" s="256"/>
      <c r="Z314" s="256"/>
      <c r="AA314" s="256"/>
      <c r="AB314" s="256"/>
      <c r="AC314" s="256"/>
      <c r="AD314" s="269"/>
      <c r="AE314" s="256"/>
      <c r="AF314" s="256"/>
      <c r="AG314" s="256"/>
      <c r="AH314" s="256"/>
      <c r="AI314" s="256"/>
      <c r="AJ314" s="256"/>
      <c r="AK314" s="256"/>
      <c r="AL314" s="256"/>
      <c r="AM314" s="256"/>
      <c r="AN314" s="256"/>
      <c r="AO314" s="256"/>
      <c r="AP314" s="256"/>
      <c r="AQ314" s="256"/>
      <c r="AR314" s="256"/>
      <c r="AS314" s="267"/>
      <c r="AT314" s="268"/>
      <c r="AU314" s="266"/>
      <c r="AV314" s="252"/>
      <c r="AW314" s="252"/>
      <c r="AX314" s="252"/>
      <c r="AY314" s="252"/>
      <c r="AZ314" s="266"/>
      <c r="BA314" s="271"/>
      <c r="BB314" s="271"/>
      <c r="BC314" s="266"/>
      <c r="BD314" s="261"/>
      <c r="BE314" s="234"/>
      <c r="BF314" s="260"/>
      <c r="BG314" s="234"/>
      <c r="BH314" s="261"/>
      <c r="BI314" s="234"/>
      <c r="BJ314" s="252"/>
      <c r="BK314" s="252"/>
      <c r="BL314" s="252"/>
      <c r="BM314" s="262"/>
      <c r="BN314" s="263"/>
      <c r="BO314" s="272"/>
      <c r="BP314" s="234"/>
      <c r="BQ314" s="234"/>
      <c r="BR314" s="234"/>
      <c r="BS314" s="234"/>
      <c r="BT314" s="234"/>
      <c r="BU314" s="234"/>
      <c r="BV314" s="234"/>
      <c r="BW314" s="234"/>
      <c r="BX314" s="234"/>
      <c r="BY314" s="234"/>
      <c r="BZ314" s="234"/>
      <c r="CA314" s="234"/>
      <c r="CB314" s="234"/>
    </row>
    <row r="315" spans="1:80" ht="17.25" x14ac:dyDescent="0.25">
      <c r="A315" s="265"/>
      <c r="B315" s="252"/>
      <c r="C315" s="266"/>
      <c r="D315" s="266"/>
      <c r="E315" s="266"/>
      <c r="F315" s="266"/>
      <c r="G315" s="270"/>
      <c r="H315" s="254"/>
      <c r="I315" s="254"/>
      <c r="J315" s="254"/>
      <c r="K315" s="266"/>
      <c r="L315" s="252"/>
      <c r="M315" s="252"/>
      <c r="N315" s="252"/>
      <c r="O315" s="252"/>
      <c r="P315" s="252"/>
      <c r="Q315" s="256"/>
      <c r="R315" s="256"/>
      <c r="S315" s="256"/>
      <c r="T315" s="256"/>
      <c r="U315" s="256"/>
      <c r="V315" s="256"/>
      <c r="W315" s="256"/>
      <c r="X315" s="256"/>
      <c r="Y315" s="256"/>
      <c r="Z315" s="256"/>
      <c r="AA315" s="256"/>
      <c r="AB315" s="256"/>
      <c r="AC315" s="256"/>
      <c r="AD315" s="302"/>
      <c r="AE315" s="256"/>
      <c r="AF315" s="256"/>
      <c r="AG315" s="256"/>
      <c r="AH315" s="256"/>
      <c r="AI315" s="256"/>
      <c r="AJ315" s="256"/>
      <c r="AK315" s="256"/>
      <c r="AL315" s="256"/>
      <c r="AM315" s="256"/>
      <c r="AN315" s="256"/>
      <c r="AO315" s="256"/>
      <c r="AP315" s="256"/>
      <c r="AQ315" s="256"/>
      <c r="AR315" s="256"/>
      <c r="AS315" s="270"/>
      <c r="AT315" s="266"/>
      <c r="AU315" s="266"/>
      <c r="AV315" s="252"/>
      <c r="AW315" s="252"/>
      <c r="AX315" s="252"/>
      <c r="AY315" s="252"/>
      <c r="AZ315" s="266"/>
      <c r="BA315" s="271"/>
      <c r="BB315" s="271"/>
      <c r="BC315" s="266"/>
      <c r="BD315" s="261"/>
      <c r="BE315" s="234"/>
      <c r="BF315" s="260"/>
      <c r="BG315" s="234"/>
      <c r="BH315" s="261"/>
      <c r="BI315" s="234"/>
      <c r="BJ315" s="252"/>
      <c r="BK315" s="252"/>
      <c r="BL315" s="252"/>
      <c r="BM315" s="262"/>
      <c r="BN315" s="263"/>
      <c r="BO315" s="272"/>
      <c r="BP315" s="234"/>
      <c r="BQ315" s="234"/>
      <c r="BR315" s="234"/>
      <c r="BS315" s="234"/>
      <c r="BT315" s="234"/>
      <c r="BU315" s="234"/>
      <c r="BV315" s="234"/>
      <c r="BW315" s="234"/>
      <c r="BX315" s="234"/>
      <c r="BY315" s="234"/>
      <c r="BZ315" s="234"/>
      <c r="CA315" s="234"/>
      <c r="CB315" s="234"/>
    </row>
    <row r="316" spans="1:80" ht="17.25" x14ac:dyDescent="0.25">
      <c r="A316" s="265"/>
      <c r="B316" s="252"/>
      <c r="C316" s="266"/>
      <c r="D316" s="266"/>
      <c r="E316" s="266"/>
      <c r="F316" s="266"/>
      <c r="G316" s="270"/>
      <c r="H316" s="254"/>
      <c r="I316" s="254"/>
      <c r="J316" s="254"/>
      <c r="K316" s="304"/>
      <c r="L316" s="252"/>
      <c r="M316" s="252"/>
      <c r="N316" s="252"/>
      <c r="O316" s="252"/>
      <c r="P316" s="252"/>
      <c r="Q316" s="256"/>
      <c r="R316" s="256"/>
      <c r="S316" s="256"/>
      <c r="T316" s="256"/>
      <c r="U316" s="256"/>
      <c r="V316" s="256"/>
      <c r="W316" s="256"/>
      <c r="X316" s="256"/>
      <c r="Y316" s="256"/>
      <c r="Z316" s="256"/>
      <c r="AA316" s="256"/>
      <c r="AB316" s="256"/>
      <c r="AC316" s="256"/>
      <c r="AD316" s="302"/>
      <c r="AE316" s="256"/>
      <c r="AF316" s="256"/>
      <c r="AG316" s="256"/>
      <c r="AH316" s="256"/>
      <c r="AI316" s="256"/>
      <c r="AJ316" s="256"/>
      <c r="AK316" s="256"/>
      <c r="AL316" s="256"/>
      <c r="AM316" s="256"/>
      <c r="AN316" s="256"/>
      <c r="AO316" s="256"/>
      <c r="AP316" s="256"/>
      <c r="AQ316" s="256"/>
      <c r="AR316" s="256"/>
      <c r="AS316" s="270"/>
      <c r="AT316" s="268"/>
      <c r="AU316" s="266"/>
      <c r="AV316" s="252"/>
      <c r="AW316" s="252"/>
      <c r="AX316" s="252"/>
      <c r="AY316" s="252"/>
      <c r="AZ316" s="266"/>
      <c r="BA316" s="271"/>
      <c r="BB316" s="271"/>
      <c r="BC316" s="266"/>
      <c r="BD316" s="261"/>
      <c r="BE316" s="234"/>
      <c r="BF316" s="260"/>
      <c r="BG316" s="234"/>
      <c r="BH316" s="261"/>
      <c r="BI316" s="234"/>
      <c r="BJ316" s="252"/>
      <c r="BK316" s="252"/>
      <c r="BL316" s="252"/>
      <c r="BM316" s="262"/>
      <c r="BN316" s="263"/>
      <c r="BO316" s="272"/>
      <c r="BP316" s="234"/>
      <c r="BQ316" s="234"/>
      <c r="BR316" s="234"/>
      <c r="BS316" s="234"/>
      <c r="BT316" s="234"/>
      <c r="BU316" s="234"/>
      <c r="BV316" s="234"/>
      <c r="BW316" s="234"/>
      <c r="BX316" s="234"/>
      <c r="BY316" s="234"/>
      <c r="BZ316" s="234"/>
      <c r="CA316" s="234"/>
      <c r="CB316" s="234"/>
    </row>
    <row r="317" spans="1:80" ht="17.25" x14ac:dyDescent="0.25">
      <c r="A317" s="265"/>
      <c r="B317" s="252"/>
      <c r="C317" s="266"/>
      <c r="D317" s="266"/>
      <c r="E317" s="266"/>
      <c r="F317" s="266"/>
      <c r="G317" s="270"/>
      <c r="H317" s="254"/>
      <c r="I317" s="254"/>
      <c r="J317" s="254"/>
      <c r="K317" s="304"/>
      <c r="L317" s="252"/>
      <c r="M317" s="252"/>
      <c r="N317" s="252"/>
      <c r="O317" s="252"/>
      <c r="P317" s="252"/>
      <c r="Q317" s="256"/>
      <c r="R317" s="256"/>
      <c r="S317" s="256"/>
      <c r="T317" s="256"/>
      <c r="U317" s="256"/>
      <c r="V317" s="256"/>
      <c r="W317" s="256"/>
      <c r="X317" s="256"/>
      <c r="Y317" s="256"/>
      <c r="Z317" s="256"/>
      <c r="AA317" s="256"/>
      <c r="AB317" s="256"/>
      <c r="AC317" s="256"/>
      <c r="AD317" s="302"/>
      <c r="AE317" s="256"/>
      <c r="AF317" s="256"/>
      <c r="AG317" s="256"/>
      <c r="AH317" s="256"/>
      <c r="AI317" s="256"/>
      <c r="AJ317" s="256"/>
      <c r="AK317" s="256"/>
      <c r="AL317" s="256"/>
      <c r="AM317" s="256"/>
      <c r="AN317" s="256"/>
      <c r="AO317" s="256"/>
      <c r="AP317" s="256"/>
      <c r="AQ317" s="256"/>
      <c r="AR317" s="256"/>
      <c r="AS317" s="270"/>
      <c r="AT317" s="266"/>
      <c r="AU317" s="266"/>
      <c r="AV317" s="252"/>
      <c r="AW317" s="252"/>
      <c r="AX317" s="252"/>
      <c r="AY317" s="252"/>
      <c r="AZ317" s="266"/>
      <c r="BA317" s="271"/>
      <c r="BB317" s="271"/>
      <c r="BC317" s="266"/>
      <c r="BD317" s="261"/>
      <c r="BE317" s="234"/>
      <c r="BF317" s="260"/>
      <c r="BG317" s="234"/>
      <c r="BH317" s="261"/>
      <c r="BI317" s="234"/>
      <c r="BJ317" s="252"/>
      <c r="BK317" s="252"/>
      <c r="BL317" s="252"/>
      <c r="BM317" s="262"/>
      <c r="BN317" s="263"/>
      <c r="BO317" s="272"/>
      <c r="BP317" s="234"/>
      <c r="BQ317" s="234"/>
      <c r="BR317" s="234"/>
      <c r="BS317" s="234"/>
      <c r="BT317" s="234"/>
      <c r="BU317" s="234"/>
      <c r="BV317" s="234"/>
      <c r="BW317" s="234"/>
      <c r="BX317" s="234"/>
      <c r="BY317" s="234"/>
      <c r="BZ317" s="234"/>
      <c r="CA317" s="234"/>
      <c r="CB317" s="234"/>
    </row>
    <row r="318" spans="1:80" ht="17.25" x14ac:dyDescent="0.25">
      <c r="A318" s="265"/>
      <c r="B318" s="252"/>
      <c r="C318" s="266"/>
      <c r="D318" s="266"/>
      <c r="E318" s="266"/>
      <c r="F318" s="266"/>
      <c r="G318" s="270"/>
      <c r="H318" s="254"/>
      <c r="I318" s="254"/>
      <c r="J318" s="254"/>
      <c r="K318" s="304"/>
      <c r="L318" s="252"/>
      <c r="M318" s="252"/>
      <c r="N318" s="252"/>
      <c r="O318" s="252"/>
      <c r="P318" s="252"/>
      <c r="Q318" s="256"/>
      <c r="R318" s="256"/>
      <c r="S318" s="256"/>
      <c r="T318" s="256"/>
      <c r="U318" s="256"/>
      <c r="V318" s="256"/>
      <c r="W318" s="256"/>
      <c r="X318" s="256"/>
      <c r="Y318" s="256"/>
      <c r="Z318" s="256"/>
      <c r="AA318" s="256"/>
      <c r="AB318" s="256"/>
      <c r="AC318" s="256"/>
      <c r="AD318" s="302"/>
      <c r="AE318" s="256"/>
      <c r="AF318" s="256"/>
      <c r="AG318" s="256"/>
      <c r="AH318" s="256"/>
      <c r="AI318" s="256"/>
      <c r="AJ318" s="256"/>
      <c r="AK318" s="256"/>
      <c r="AL318" s="256"/>
      <c r="AM318" s="256"/>
      <c r="AN318" s="256"/>
      <c r="AO318" s="256"/>
      <c r="AP318" s="256"/>
      <c r="AQ318" s="256"/>
      <c r="AR318" s="256"/>
      <c r="AS318" s="270"/>
      <c r="AT318" s="266"/>
      <c r="AU318" s="266"/>
      <c r="AV318" s="252"/>
      <c r="AW318" s="252"/>
      <c r="AX318" s="252"/>
      <c r="AY318" s="252"/>
      <c r="AZ318" s="266"/>
      <c r="BA318" s="271"/>
      <c r="BB318" s="271"/>
      <c r="BC318" s="266"/>
      <c r="BD318" s="261"/>
      <c r="BE318" s="234"/>
      <c r="BF318" s="260"/>
      <c r="BG318" s="234"/>
      <c r="BH318" s="261"/>
      <c r="BI318" s="234"/>
      <c r="BJ318" s="252"/>
      <c r="BK318" s="252"/>
      <c r="BL318" s="252"/>
      <c r="BM318" s="262"/>
      <c r="BN318" s="263"/>
      <c r="BO318" s="272"/>
      <c r="BP318" s="234"/>
      <c r="BQ318" s="234"/>
      <c r="BR318" s="234"/>
      <c r="BS318" s="234"/>
      <c r="BT318" s="234"/>
      <c r="BU318" s="234"/>
      <c r="BV318" s="234"/>
      <c r="BW318" s="234"/>
      <c r="BX318" s="234"/>
      <c r="BY318" s="234"/>
      <c r="BZ318" s="234"/>
      <c r="CA318" s="234"/>
      <c r="CB318" s="234"/>
    </row>
    <row r="319" spans="1:80" ht="17.25" x14ac:dyDescent="0.25">
      <c r="A319" s="265"/>
      <c r="B319" s="252"/>
      <c r="C319" s="266"/>
      <c r="D319" s="266"/>
      <c r="E319" s="266"/>
      <c r="F319" s="266"/>
      <c r="G319" s="270"/>
      <c r="H319" s="254"/>
      <c r="I319" s="254"/>
      <c r="J319" s="254"/>
      <c r="K319" s="304"/>
      <c r="L319" s="252"/>
      <c r="M319" s="252"/>
      <c r="N319" s="252"/>
      <c r="O319" s="252"/>
      <c r="P319" s="252"/>
      <c r="Q319" s="256"/>
      <c r="R319" s="256"/>
      <c r="S319" s="256"/>
      <c r="T319" s="256"/>
      <c r="U319" s="256"/>
      <c r="V319" s="256"/>
      <c r="W319" s="256"/>
      <c r="X319" s="256"/>
      <c r="Y319" s="256"/>
      <c r="Z319" s="256"/>
      <c r="AA319" s="256"/>
      <c r="AB319" s="256"/>
      <c r="AC319" s="256"/>
      <c r="AD319" s="302"/>
      <c r="AE319" s="256"/>
      <c r="AF319" s="256"/>
      <c r="AG319" s="256"/>
      <c r="AH319" s="256"/>
      <c r="AI319" s="256"/>
      <c r="AJ319" s="256"/>
      <c r="AK319" s="256"/>
      <c r="AL319" s="256"/>
      <c r="AM319" s="256"/>
      <c r="AN319" s="256"/>
      <c r="AO319" s="256"/>
      <c r="AP319" s="256"/>
      <c r="AQ319" s="256"/>
      <c r="AR319" s="256"/>
      <c r="AS319" s="267"/>
      <c r="AT319" s="268"/>
      <c r="AU319" s="266"/>
      <c r="AV319" s="252"/>
      <c r="AW319" s="252"/>
      <c r="AX319" s="252"/>
      <c r="AY319" s="252"/>
      <c r="AZ319" s="266"/>
      <c r="BA319" s="300"/>
      <c r="BB319" s="300"/>
      <c r="BC319" s="266"/>
      <c r="BD319" s="261"/>
      <c r="BE319" s="234"/>
      <c r="BF319" s="260"/>
      <c r="BG319" s="234"/>
      <c r="BH319" s="261"/>
      <c r="BI319" s="234"/>
      <c r="BJ319" s="252"/>
      <c r="BK319" s="252"/>
      <c r="BL319" s="252"/>
      <c r="BM319" s="262"/>
      <c r="BN319" s="263"/>
      <c r="BO319" s="272"/>
      <c r="BP319" s="234"/>
      <c r="BQ319" s="234"/>
      <c r="BR319" s="234"/>
      <c r="BS319" s="234"/>
      <c r="BT319" s="234"/>
      <c r="BU319" s="234"/>
      <c r="BV319" s="234"/>
      <c r="BW319" s="234"/>
      <c r="BX319" s="234"/>
      <c r="BY319" s="234"/>
      <c r="BZ319" s="234"/>
      <c r="CA319" s="234"/>
      <c r="CB319" s="234"/>
    </row>
    <row r="320" spans="1:80" ht="17.25" x14ac:dyDescent="0.25">
      <c r="A320" s="265"/>
      <c r="B320" s="252"/>
      <c r="C320" s="266"/>
      <c r="D320" s="266"/>
      <c r="E320" s="266"/>
      <c r="F320" s="266"/>
      <c r="G320" s="267"/>
      <c r="H320" s="254"/>
      <c r="I320" s="254"/>
      <c r="J320" s="254"/>
      <c r="K320" s="304"/>
      <c r="L320" s="252"/>
      <c r="M320" s="252"/>
      <c r="N320" s="252"/>
      <c r="O320" s="252"/>
      <c r="P320" s="252"/>
      <c r="Q320" s="256"/>
      <c r="R320" s="256"/>
      <c r="S320" s="256"/>
      <c r="T320" s="256"/>
      <c r="U320" s="256"/>
      <c r="V320" s="256"/>
      <c r="W320" s="256"/>
      <c r="X320" s="256"/>
      <c r="Y320" s="256"/>
      <c r="Z320" s="256"/>
      <c r="AA320" s="256"/>
      <c r="AB320" s="256"/>
      <c r="AC320" s="256"/>
      <c r="AD320" s="302"/>
      <c r="AE320" s="256"/>
      <c r="AF320" s="256"/>
      <c r="AG320" s="256"/>
      <c r="AH320" s="256"/>
      <c r="AI320" s="256"/>
      <c r="AJ320" s="256"/>
      <c r="AK320" s="256"/>
      <c r="AL320" s="256"/>
      <c r="AM320" s="256"/>
      <c r="AN320" s="256"/>
      <c r="AO320" s="256"/>
      <c r="AP320" s="256"/>
      <c r="AQ320" s="256"/>
      <c r="AR320" s="256"/>
      <c r="AS320" s="267"/>
      <c r="AT320" s="268"/>
      <c r="AU320" s="266"/>
      <c r="AV320" s="252"/>
      <c r="AW320" s="252"/>
      <c r="AX320" s="252"/>
      <c r="AY320" s="252"/>
      <c r="AZ320" s="266"/>
      <c r="BA320" s="300"/>
      <c r="BB320" s="300"/>
      <c r="BC320" s="266"/>
      <c r="BD320" s="261"/>
      <c r="BE320" s="234"/>
      <c r="BF320" s="260"/>
      <c r="BG320" s="234"/>
      <c r="BH320" s="261"/>
      <c r="BI320" s="234"/>
      <c r="BJ320" s="252"/>
      <c r="BK320" s="252"/>
      <c r="BL320" s="252"/>
      <c r="BM320" s="262"/>
      <c r="BN320" s="263"/>
      <c r="BO320" s="272"/>
      <c r="BP320" s="234"/>
      <c r="BQ320" s="234"/>
      <c r="BR320" s="234"/>
      <c r="BS320" s="234"/>
      <c r="BT320" s="234"/>
      <c r="BU320" s="234"/>
      <c r="BV320" s="234"/>
      <c r="BW320" s="234"/>
      <c r="BX320" s="234"/>
      <c r="BY320" s="234"/>
      <c r="BZ320" s="234"/>
      <c r="CA320" s="234"/>
      <c r="CB320" s="234"/>
    </row>
    <row r="321" spans="1:80" ht="17.25" x14ac:dyDescent="0.25">
      <c r="A321" s="265"/>
      <c r="B321" s="252"/>
      <c r="C321" s="266"/>
      <c r="D321" s="266"/>
      <c r="E321" s="266"/>
      <c r="F321" s="266"/>
      <c r="G321" s="267"/>
      <c r="H321" s="254"/>
      <c r="I321" s="254"/>
      <c r="J321" s="254"/>
      <c r="K321" s="304"/>
      <c r="L321" s="252"/>
      <c r="M321" s="252"/>
      <c r="N321" s="252"/>
      <c r="O321" s="252"/>
      <c r="P321" s="252"/>
      <c r="Q321" s="256"/>
      <c r="R321" s="256"/>
      <c r="S321" s="256"/>
      <c r="T321" s="256"/>
      <c r="U321" s="256"/>
      <c r="V321" s="256"/>
      <c r="W321" s="256"/>
      <c r="X321" s="256"/>
      <c r="Y321" s="256"/>
      <c r="Z321" s="256"/>
      <c r="AA321" s="256"/>
      <c r="AB321" s="256"/>
      <c r="AC321" s="256"/>
      <c r="AD321" s="302"/>
      <c r="AE321" s="256"/>
      <c r="AF321" s="256"/>
      <c r="AG321" s="256"/>
      <c r="AH321" s="256"/>
      <c r="AI321" s="256"/>
      <c r="AJ321" s="256"/>
      <c r="AK321" s="256"/>
      <c r="AL321" s="256"/>
      <c r="AM321" s="256"/>
      <c r="AN321" s="256"/>
      <c r="AO321" s="256"/>
      <c r="AP321" s="256"/>
      <c r="AQ321" s="256"/>
      <c r="AR321" s="256"/>
      <c r="AS321" s="270"/>
      <c r="AT321" s="266"/>
      <c r="AU321" s="266"/>
      <c r="AV321" s="252"/>
      <c r="AW321" s="252"/>
      <c r="AX321" s="252"/>
      <c r="AY321" s="252"/>
      <c r="AZ321" s="266"/>
      <c r="BA321" s="271"/>
      <c r="BB321" s="271"/>
      <c r="BC321" s="266"/>
      <c r="BD321" s="261"/>
      <c r="BE321" s="234"/>
      <c r="BF321" s="260"/>
      <c r="BG321" s="234"/>
      <c r="BH321" s="261"/>
      <c r="BI321" s="234"/>
      <c r="BJ321" s="252"/>
      <c r="BK321" s="252"/>
      <c r="BL321" s="252"/>
      <c r="BM321" s="262"/>
      <c r="BN321" s="263"/>
      <c r="BO321" s="297"/>
      <c r="BP321" s="234"/>
      <c r="BQ321" s="234"/>
      <c r="BR321" s="234"/>
      <c r="BS321" s="234"/>
      <c r="BT321" s="234"/>
      <c r="BU321" s="234"/>
      <c r="BV321" s="234"/>
      <c r="BW321" s="234"/>
      <c r="BX321" s="234"/>
      <c r="BY321" s="234"/>
      <c r="BZ321" s="234"/>
      <c r="CA321" s="234"/>
      <c r="CB321" s="234"/>
    </row>
    <row r="322" spans="1:80" ht="17.25" x14ac:dyDescent="0.25">
      <c r="A322" s="310"/>
      <c r="B322" s="252"/>
      <c r="C322" s="266"/>
      <c r="D322" s="266"/>
      <c r="E322" s="266"/>
      <c r="F322" s="266"/>
      <c r="G322" s="270"/>
      <c r="H322" s="254"/>
      <c r="I322" s="254"/>
      <c r="J322" s="254"/>
      <c r="K322" s="304"/>
      <c r="L322" s="252"/>
      <c r="M322" s="252"/>
      <c r="N322" s="252"/>
      <c r="O322" s="252"/>
      <c r="P322" s="252"/>
      <c r="Q322" s="256"/>
      <c r="R322" s="256"/>
      <c r="S322" s="256"/>
      <c r="T322" s="256"/>
      <c r="U322" s="256"/>
      <c r="V322" s="256"/>
      <c r="W322" s="256"/>
      <c r="X322" s="256"/>
      <c r="Y322" s="256"/>
      <c r="Z322" s="256"/>
      <c r="AA322" s="256"/>
      <c r="AB322" s="256"/>
      <c r="AC322" s="256"/>
      <c r="AD322" s="302"/>
      <c r="AE322" s="256"/>
      <c r="AF322" s="256"/>
      <c r="AG322" s="256"/>
      <c r="AH322" s="256"/>
      <c r="AI322" s="256"/>
      <c r="AJ322" s="256"/>
      <c r="AK322" s="256"/>
      <c r="AL322" s="256"/>
      <c r="AM322" s="256"/>
      <c r="AN322" s="256"/>
      <c r="AO322" s="256"/>
      <c r="AP322" s="256"/>
      <c r="AQ322" s="256"/>
      <c r="AR322" s="256"/>
      <c r="AS322" s="270"/>
      <c r="AT322" s="266"/>
      <c r="AU322" s="266"/>
      <c r="AV322" s="252"/>
      <c r="AW322" s="252"/>
      <c r="AX322" s="252"/>
      <c r="AY322" s="252"/>
      <c r="AZ322" s="266"/>
      <c r="BA322" s="271"/>
      <c r="BB322" s="271"/>
      <c r="BC322" s="266"/>
      <c r="BD322" s="261"/>
      <c r="BE322" s="234"/>
      <c r="BF322" s="260"/>
      <c r="BG322" s="234"/>
      <c r="BH322" s="261"/>
      <c r="BI322" s="234"/>
      <c r="BJ322" s="252"/>
      <c r="BK322" s="252"/>
      <c r="BL322" s="252"/>
      <c r="BM322" s="262"/>
      <c r="BN322" s="263"/>
      <c r="BO322" s="272"/>
      <c r="BP322" s="234"/>
      <c r="BQ322" s="234"/>
      <c r="BR322" s="234"/>
      <c r="BS322" s="234"/>
      <c r="BT322" s="234"/>
      <c r="BU322" s="234"/>
      <c r="BV322" s="234"/>
      <c r="BW322" s="234"/>
      <c r="BX322" s="234"/>
      <c r="BY322" s="234"/>
      <c r="BZ322" s="234"/>
      <c r="CA322" s="234"/>
      <c r="CB322" s="234"/>
    </row>
    <row r="323" spans="1:80" ht="17.25" x14ac:dyDescent="0.25">
      <c r="A323" s="265"/>
      <c r="B323" s="252"/>
      <c r="C323" s="266"/>
      <c r="D323" s="266"/>
      <c r="E323" s="266"/>
      <c r="F323" s="266"/>
      <c r="G323" s="267"/>
      <c r="H323" s="254"/>
      <c r="I323" s="254"/>
      <c r="J323" s="254"/>
      <c r="K323" s="304"/>
      <c r="L323" s="252"/>
      <c r="M323" s="252"/>
      <c r="N323" s="252"/>
      <c r="O323" s="252"/>
      <c r="P323" s="252"/>
      <c r="Q323" s="256"/>
      <c r="R323" s="256"/>
      <c r="S323" s="256"/>
      <c r="T323" s="256"/>
      <c r="U323" s="256"/>
      <c r="V323" s="256"/>
      <c r="W323" s="256"/>
      <c r="X323" s="256"/>
      <c r="Y323" s="256"/>
      <c r="Z323" s="256"/>
      <c r="AA323" s="256"/>
      <c r="AB323" s="256"/>
      <c r="AC323" s="256"/>
      <c r="AD323" s="302"/>
      <c r="AE323" s="256"/>
      <c r="AF323" s="256"/>
      <c r="AG323" s="256"/>
      <c r="AH323" s="256"/>
      <c r="AI323" s="256"/>
      <c r="AJ323" s="256"/>
      <c r="AK323" s="256"/>
      <c r="AL323" s="256"/>
      <c r="AM323" s="256"/>
      <c r="AN323" s="256"/>
      <c r="AO323" s="256"/>
      <c r="AP323" s="256"/>
      <c r="AQ323" s="256"/>
      <c r="AR323" s="256"/>
      <c r="AS323" s="270"/>
      <c r="AT323" s="266"/>
      <c r="AU323" s="266"/>
      <c r="AV323" s="252"/>
      <c r="AW323" s="252"/>
      <c r="AX323" s="252"/>
      <c r="AY323" s="252"/>
      <c r="AZ323" s="266"/>
      <c r="BA323" s="271"/>
      <c r="BB323" s="271"/>
      <c r="BC323" s="266"/>
      <c r="BD323" s="261"/>
      <c r="BE323" s="234"/>
      <c r="BF323" s="260"/>
      <c r="BG323" s="234"/>
      <c r="BH323" s="261"/>
      <c r="BI323" s="234"/>
      <c r="BJ323" s="252"/>
      <c r="BK323" s="252"/>
      <c r="BL323" s="252"/>
      <c r="BM323" s="262"/>
      <c r="BN323" s="263"/>
      <c r="BO323" s="272"/>
      <c r="BP323" s="234"/>
      <c r="BQ323" s="234"/>
      <c r="BR323" s="234"/>
      <c r="BS323" s="234"/>
      <c r="BT323" s="234"/>
      <c r="BU323" s="234"/>
      <c r="BV323" s="234"/>
      <c r="BW323" s="234"/>
      <c r="BX323" s="234"/>
      <c r="BY323" s="234"/>
      <c r="BZ323" s="234"/>
      <c r="CA323" s="234"/>
      <c r="CB323" s="234"/>
    </row>
    <row r="324" spans="1:80" ht="17.25" x14ac:dyDescent="0.25">
      <c r="A324" s="265"/>
      <c r="B324" s="252"/>
      <c r="C324" s="266"/>
      <c r="D324" s="266"/>
      <c r="E324" s="266"/>
      <c r="F324" s="266"/>
      <c r="G324" s="270"/>
      <c r="H324" s="254"/>
      <c r="I324" s="254"/>
      <c r="J324" s="254"/>
      <c r="K324" s="304"/>
      <c r="L324" s="252"/>
      <c r="M324" s="252"/>
      <c r="N324" s="252"/>
      <c r="O324" s="252"/>
      <c r="P324" s="252"/>
      <c r="Q324" s="256"/>
      <c r="R324" s="256"/>
      <c r="S324" s="256"/>
      <c r="T324" s="256"/>
      <c r="U324" s="256"/>
      <c r="V324" s="256"/>
      <c r="W324" s="256"/>
      <c r="X324" s="256"/>
      <c r="Y324" s="256"/>
      <c r="Z324" s="256"/>
      <c r="AA324" s="256"/>
      <c r="AB324" s="256"/>
      <c r="AC324" s="256"/>
      <c r="AD324" s="302"/>
      <c r="AE324" s="256"/>
      <c r="AF324" s="256"/>
      <c r="AG324" s="256"/>
      <c r="AH324" s="256"/>
      <c r="AI324" s="256"/>
      <c r="AJ324" s="256"/>
      <c r="AK324" s="256"/>
      <c r="AL324" s="256"/>
      <c r="AM324" s="256"/>
      <c r="AN324" s="256"/>
      <c r="AO324" s="256"/>
      <c r="AP324" s="256"/>
      <c r="AQ324" s="256"/>
      <c r="AR324" s="256"/>
      <c r="AS324" s="270"/>
      <c r="AT324" s="266"/>
      <c r="AU324" s="266"/>
      <c r="AV324" s="252"/>
      <c r="AW324" s="252"/>
      <c r="AX324" s="252"/>
      <c r="AY324" s="252"/>
      <c r="AZ324" s="266"/>
      <c r="BA324" s="271"/>
      <c r="BB324" s="271"/>
      <c r="BC324" s="266"/>
      <c r="BD324" s="261"/>
      <c r="BE324" s="234"/>
      <c r="BF324" s="260"/>
      <c r="BG324" s="234"/>
      <c r="BH324" s="261"/>
      <c r="BI324" s="234"/>
      <c r="BJ324" s="252"/>
      <c r="BK324" s="252"/>
      <c r="BL324" s="252"/>
      <c r="BM324" s="262"/>
      <c r="BN324" s="263"/>
      <c r="BO324" s="272"/>
      <c r="BP324" s="234"/>
      <c r="BQ324" s="234"/>
      <c r="BR324" s="234"/>
      <c r="BS324" s="234"/>
      <c r="BT324" s="234"/>
      <c r="BU324" s="234"/>
      <c r="BV324" s="234"/>
      <c r="BW324" s="234"/>
      <c r="BX324" s="234"/>
      <c r="BY324" s="234"/>
      <c r="BZ324" s="234"/>
      <c r="CA324" s="234"/>
      <c r="CB324" s="234"/>
    </row>
    <row r="325" spans="1:80" ht="17.25" x14ac:dyDescent="0.25">
      <c r="A325" s="265"/>
      <c r="B325" s="252"/>
      <c r="C325" s="266"/>
      <c r="D325" s="266"/>
      <c r="E325" s="266"/>
      <c r="F325" s="266"/>
      <c r="G325" s="270"/>
      <c r="H325" s="254"/>
      <c r="I325" s="254"/>
      <c r="J325" s="254"/>
      <c r="K325" s="268"/>
      <c r="L325" s="252"/>
      <c r="M325" s="252"/>
      <c r="N325" s="252"/>
      <c r="O325" s="252"/>
      <c r="P325" s="252"/>
      <c r="Q325" s="256"/>
      <c r="R325" s="256"/>
      <c r="S325" s="256"/>
      <c r="T325" s="256"/>
      <c r="U325" s="256"/>
      <c r="V325" s="256"/>
      <c r="W325" s="256"/>
      <c r="X325" s="256"/>
      <c r="Y325" s="256"/>
      <c r="Z325" s="256"/>
      <c r="AA325" s="256"/>
      <c r="AB325" s="256"/>
      <c r="AC325" s="256"/>
      <c r="AD325" s="269"/>
      <c r="AE325" s="256"/>
      <c r="AF325" s="256"/>
      <c r="AG325" s="256"/>
      <c r="AH325" s="256"/>
      <c r="AI325" s="256"/>
      <c r="AJ325" s="256"/>
      <c r="AK325" s="256"/>
      <c r="AL325" s="256"/>
      <c r="AM325" s="256"/>
      <c r="AN325" s="256"/>
      <c r="AO325" s="256"/>
      <c r="AP325" s="256"/>
      <c r="AQ325" s="256"/>
      <c r="AR325" s="256"/>
      <c r="AS325" s="267"/>
      <c r="AT325" s="266"/>
      <c r="AU325" s="266"/>
      <c r="AV325" s="252"/>
      <c r="AW325" s="252"/>
      <c r="AX325" s="252"/>
      <c r="AY325" s="252"/>
      <c r="AZ325" s="266"/>
      <c r="BA325" s="271"/>
      <c r="BB325" s="271"/>
      <c r="BC325" s="266"/>
      <c r="BD325" s="261"/>
      <c r="BE325" s="234"/>
      <c r="BF325" s="260"/>
      <c r="BG325" s="234"/>
      <c r="BH325" s="261"/>
      <c r="BI325" s="234"/>
      <c r="BJ325" s="252"/>
      <c r="BK325" s="252"/>
      <c r="BL325" s="252"/>
      <c r="BM325" s="262"/>
      <c r="BN325" s="263"/>
      <c r="BO325" s="272"/>
      <c r="BP325" s="234"/>
      <c r="BQ325" s="234"/>
      <c r="BR325" s="234"/>
      <c r="BS325" s="234"/>
      <c r="BT325" s="234"/>
      <c r="BU325" s="234"/>
      <c r="BV325" s="234"/>
      <c r="BW325" s="234"/>
      <c r="BX325" s="234"/>
      <c r="BY325" s="234"/>
      <c r="BZ325" s="234"/>
      <c r="CA325" s="234"/>
      <c r="CB325" s="234"/>
    </row>
    <row r="326" spans="1:80" ht="17.25" x14ac:dyDescent="0.25">
      <c r="A326" s="265"/>
      <c r="B326" s="252"/>
      <c r="C326" s="266"/>
      <c r="D326" s="266"/>
      <c r="E326" s="266"/>
      <c r="F326" s="266"/>
      <c r="G326" s="267"/>
      <c r="H326" s="254"/>
      <c r="I326" s="254"/>
      <c r="J326" s="254"/>
      <c r="K326" s="304"/>
      <c r="L326" s="252"/>
      <c r="M326" s="252"/>
      <c r="N326" s="252"/>
      <c r="O326" s="252"/>
      <c r="P326" s="252"/>
      <c r="Q326" s="256"/>
      <c r="R326" s="256"/>
      <c r="S326" s="256"/>
      <c r="T326" s="256"/>
      <c r="U326" s="256"/>
      <c r="V326" s="256"/>
      <c r="W326" s="256"/>
      <c r="X326" s="256"/>
      <c r="Y326" s="256"/>
      <c r="Z326" s="256"/>
      <c r="AA326" s="256"/>
      <c r="AB326" s="256"/>
      <c r="AC326" s="256"/>
      <c r="AD326" s="302"/>
      <c r="AE326" s="256"/>
      <c r="AF326" s="256"/>
      <c r="AG326" s="256"/>
      <c r="AH326" s="256"/>
      <c r="AI326" s="256"/>
      <c r="AJ326" s="256"/>
      <c r="AK326" s="256"/>
      <c r="AL326" s="256"/>
      <c r="AM326" s="256"/>
      <c r="AN326" s="256"/>
      <c r="AO326" s="256"/>
      <c r="AP326" s="256"/>
      <c r="AQ326" s="256"/>
      <c r="AR326" s="256"/>
      <c r="AS326" s="270"/>
      <c r="AT326" s="266"/>
      <c r="AU326" s="266"/>
      <c r="AV326" s="252"/>
      <c r="AW326" s="252"/>
      <c r="AX326" s="252"/>
      <c r="AY326" s="252"/>
      <c r="AZ326" s="266"/>
      <c r="BA326" s="271"/>
      <c r="BB326" s="271"/>
      <c r="BC326" s="266"/>
      <c r="BD326" s="261"/>
      <c r="BE326" s="234"/>
      <c r="BF326" s="260"/>
      <c r="BG326" s="234"/>
      <c r="BH326" s="261"/>
      <c r="BI326" s="234"/>
      <c r="BJ326" s="252"/>
      <c r="BK326" s="252"/>
      <c r="BL326" s="252"/>
      <c r="BM326" s="262"/>
      <c r="BN326" s="263"/>
      <c r="BO326" s="272"/>
      <c r="BP326" s="234"/>
      <c r="BQ326" s="234"/>
      <c r="BR326" s="234"/>
      <c r="BS326" s="234"/>
      <c r="BT326" s="234"/>
      <c r="BU326" s="234"/>
      <c r="BV326" s="234"/>
      <c r="BW326" s="234"/>
      <c r="BX326" s="234"/>
      <c r="BY326" s="234"/>
      <c r="BZ326" s="234"/>
      <c r="CA326" s="234"/>
      <c r="CB326" s="234"/>
    </row>
    <row r="327" spans="1:80" ht="17.25" x14ac:dyDescent="0.25">
      <c r="A327" s="265"/>
      <c r="B327" s="252"/>
      <c r="C327" s="266"/>
      <c r="D327" s="266"/>
      <c r="E327" s="266"/>
      <c r="F327" s="266"/>
      <c r="G327" s="270"/>
      <c r="H327" s="254"/>
      <c r="I327" s="254"/>
      <c r="J327" s="254"/>
      <c r="K327" s="304"/>
      <c r="L327" s="252"/>
      <c r="M327" s="252"/>
      <c r="N327" s="252"/>
      <c r="O327" s="252"/>
      <c r="P327" s="252"/>
      <c r="Q327" s="256"/>
      <c r="R327" s="256"/>
      <c r="S327" s="256"/>
      <c r="T327" s="256"/>
      <c r="U327" s="256"/>
      <c r="V327" s="256"/>
      <c r="W327" s="256"/>
      <c r="X327" s="256"/>
      <c r="Y327" s="256"/>
      <c r="Z327" s="256"/>
      <c r="AA327" s="256"/>
      <c r="AB327" s="256"/>
      <c r="AC327" s="256"/>
      <c r="AD327" s="302"/>
      <c r="AE327" s="256"/>
      <c r="AF327" s="256"/>
      <c r="AG327" s="256"/>
      <c r="AH327" s="256"/>
      <c r="AI327" s="256"/>
      <c r="AJ327" s="256"/>
      <c r="AK327" s="256"/>
      <c r="AL327" s="256"/>
      <c r="AM327" s="256"/>
      <c r="AN327" s="256"/>
      <c r="AO327" s="256"/>
      <c r="AP327" s="256"/>
      <c r="AQ327" s="256"/>
      <c r="AR327" s="256"/>
      <c r="AS327" s="270"/>
      <c r="AT327" s="266"/>
      <c r="AU327" s="266"/>
      <c r="AV327" s="252"/>
      <c r="AW327" s="252"/>
      <c r="AX327" s="252"/>
      <c r="AY327" s="252"/>
      <c r="AZ327" s="266"/>
      <c r="BA327" s="271"/>
      <c r="BB327" s="271"/>
      <c r="BC327" s="266"/>
      <c r="BD327" s="261"/>
      <c r="BE327" s="234"/>
      <c r="BF327" s="260"/>
      <c r="BG327" s="234"/>
      <c r="BH327" s="261"/>
      <c r="BI327" s="234"/>
      <c r="BJ327" s="252"/>
      <c r="BK327" s="252"/>
      <c r="BL327" s="252"/>
      <c r="BM327" s="262"/>
      <c r="BN327" s="263"/>
      <c r="BO327" s="272"/>
      <c r="BP327" s="234"/>
      <c r="BQ327" s="234"/>
      <c r="BR327" s="234"/>
      <c r="BS327" s="234"/>
      <c r="BT327" s="234"/>
      <c r="BU327" s="234"/>
      <c r="BV327" s="234"/>
      <c r="BW327" s="234"/>
      <c r="BX327" s="234"/>
      <c r="BY327" s="234"/>
      <c r="BZ327" s="234"/>
      <c r="CA327" s="234"/>
      <c r="CB327" s="234"/>
    </row>
    <row r="328" spans="1:80" ht="17.25" x14ac:dyDescent="0.25">
      <c r="A328" s="265"/>
      <c r="B328" s="252"/>
      <c r="C328" s="266"/>
      <c r="D328" s="266"/>
      <c r="E328" s="266"/>
      <c r="F328" s="266"/>
      <c r="G328" s="270"/>
      <c r="H328" s="254"/>
      <c r="I328" s="254"/>
      <c r="J328" s="254"/>
      <c r="K328" s="304"/>
      <c r="L328" s="252"/>
      <c r="M328" s="252"/>
      <c r="N328" s="252"/>
      <c r="O328" s="252"/>
      <c r="P328" s="252"/>
      <c r="Q328" s="256"/>
      <c r="R328" s="256"/>
      <c r="S328" s="256"/>
      <c r="T328" s="256"/>
      <c r="U328" s="256"/>
      <c r="V328" s="256"/>
      <c r="W328" s="256"/>
      <c r="X328" s="256"/>
      <c r="Y328" s="256"/>
      <c r="Z328" s="256"/>
      <c r="AA328" s="256"/>
      <c r="AB328" s="256"/>
      <c r="AC328" s="256"/>
      <c r="AD328" s="302"/>
      <c r="AE328" s="256"/>
      <c r="AF328" s="256"/>
      <c r="AG328" s="256"/>
      <c r="AH328" s="256"/>
      <c r="AI328" s="256"/>
      <c r="AJ328" s="256"/>
      <c r="AK328" s="256"/>
      <c r="AL328" s="256"/>
      <c r="AM328" s="256"/>
      <c r="AN328" s="256"/>
      <c r="AO328" s="256"/>
      <c r="AP328" s="256"/>
      <c r="AQ328" s="256"/>
      <c r="AR328" s="256"/>
      <c r="AS328" s="270"/>
      <c r="AT328" s="266"/>
      <c r="AU328" s="266"/>
      <c r="AV328" s="252"/>
      <c r="AW328" s="252"/>
      <c r="AX328" s="252"/>
      <c r="AY328" s="252"/>
      <c r="AZ328" s="266"/>
      <c r="BA328" s="271"/>
      <c r="BB328" s="271"/>
      <c r="BC328" s="266"/>
      <c r="BD328" s="261"/>
      <c r="BE328" s="234"/>
      <c r="BF328" s="260"/>
      <c r="BG328" s="234"/>
      <c r="BH328" s="261"/>
      <c r="BI328" s="234"/>
      <c r="BJ328" s="252"/>
      <c r="BK328" s="252"/>
      <c r="BL328" s="252"/>
      <c r="BM328" s="262"/>
      <c r="BN328" s="263"/>
      <c r="BO328" s="272"/>
      <c r="BP328" s="234"/>
      <c r="BQ328" s="234"/>
      <c r="BR328" s="234"/>
      <c r="BS328" s="234"/>
      <c r="BT328" s="234"/>
      <c r="BU328" s="234"/>
      <c r="BV328" s="234"/>
      <c r="BW328" s="234"/>
      <c r="BX328" s="234"/>
      <c r="BY328" s="234"/>
      <c r="BZ328" s="234"/>
      <c r="CA328" s="234"/>
      <c r="CB328" s="234"/>
    </row>
    <row r="329" spans="1:80" ht="17.25" x14ac:dyDescent="0.25">
      <c r="A329" s="265"/>
      <c r="B329" s="252"/>
      <c r="C329" s="266"/>
      <c r="D329" s="266"/>
      <c r="E329" s="266"/>
      <c r="F329" s="266"/>
      <c r="G329" s="267"/>
      <c r="H329" s="254"/>
      <c r="I329" s="254"/>
      <c r="J329" s="254"/>
      <c r="K329" s="304"/>
      <c r="L329" s="252"/>
      <c r="M329" s="252"/>
      <c r="N329" s="252"/>
      <c r="O329" s="252"/>
      <c r="P329" s="252"/>
      <c r="Q329" s="256"/>
      <c r="R329" s="256"/>
      <c r="S329" s="256"/>
      <c r="T329" s="256"/>
      <c r="U329" s="256"/>
      <c r="V329" s="256"/>
      <c r="W329" s="256"/>
      <c r="X329" s="256"/>
      <c r="Y329" s="256"/>
      <c r="Z329" s="256"/>
      <c r="AA329" s="256"/>
      <c r="AB329" s="256"/>
      <c r="AC329" s="256"/>
      <c r="AD329" s="302"/>
      <c r="AE329" s="256"/>
      <c r="AF329" s="256"/>
      <c r="AG329" s="256"/>
      <c r="AH329" s="256"/>
      <c r="AI329" s="256"/>
      <c r="AJ329" s="256"/>
      <c r="AK329" s="256"/>
      <c r="AL329" s="256"/>
      <c r="AM329" s="256"/>
      <c r="AN329" s="256"/>
      <c r="AO329" s="256"/>
      <c r="AP329" s="256"/>
      <c r="AQ329" s="256"/>
      <c r="AR329" s="256"/>
      <c r="AS329" s="270"/>
      <c r="AT329" s="266"/>
      <c r="AU329" s="266"/>
      <c r="AV329" s="252"/>
      <c r="AW329" s="252"/>
      <c r="AX329" s="252"/>
      <c r="AY329" s="252"/>
      <c r="AZ329" s="266"/>
      <c r="BA329" s="271"/>
      <c r="BB329" s="300"/>
      <c r="BC329" s="266"/>
      <c r="BD329" s="261"/>
      <c r="BE329" s="234"/>
      <c r="BF329" s="260"/>
      <c r="BG329" s="234"/>
      <c r="BH329" s="261"/>
      <c r="BI329" s="234"/>
      <c r="BJ329" s="252"/>
      <c r="BK329" s="252"/>
      <c r="BL329" s="252"/>
      <c r="BM329" s="262"/>
      <c r="BN329" s="263"/>
      <c r="BO329" s="272"/>
      <c r="BP329" s="234"/>
      <c r="BQ329" s="234"/>
      <c r="BR329" s="234"/>
      <c r="BS329" s="234"/>
      <c r="BT329" s="234"/>
      <c r="BU329" s="234"/>
      <c r="BV329" s="234"/>
      <c r="BW329" s="234"/>
      <c r="BX329" s="234"/>
      <c r="BY329" s="234"/>
      <c r="BZ329" s="234"/>
      <c r="CA329" s="234"/>
      <c r="CB329" s="234"/>
    </row>
    <row r="330" spans="1:80" ht="17.25" x14ac:dyDescent="0.25">
      <c r="A330" s="265"/>
      <c r="B330" s="311"/>
      <c r="C330" s="268"/>
      <c r="D330" s="268"/>
      <c r="E330" s="268"/>
      <c r="F330" s="268"/>
      <c r="G330" s="267"/>
      <c r="H330" s="254"/>
      <c r="I330" s="254"/>
      <c r="J330" s="254"/>
      <c r="K330" s="268"/>
      <c r="L330" s="252"/>
      <c r="M330" s="252"/>
      <c r="N330" s="252"/>
      <c r="O330" s="252"/>
      <c r="P330" s="252"/>
      <c r="Q330" s="256"/>
      <c r="R330" s="256"/>
      <c r="S330" s="256"/>
      <c r="T330" s="256"/>
      <c r="U330" s="256"/>
      <c r="V330" s="256"/>
      <c r="W330" s="256"/>
      <c r="X330" s="256"/>
      <c r="Y330" s="256"/>
      <c r="Z330" s="256"/>
      <c r="AA330" s="256"/>
      <c r="AB330" s="256"/>
      <c r="AC330" s="256"/>
      <c r="AD330" s="302"/>
      <c r="AE330" s="256"/>
      <c r="AF330" s="256"/>
      <c r="AG330" s="256"/>
      <c r="AH330" s="256"/>
      <c r="AI330" s="256"/>
      <c r="AJ330" s="256"/>
      <c r="AK330" s="256"/>
      <c r="AL330" s="256"/>
      <c r="AM330" s="256"/>
      <c r="AN330" s="256"/>
      <c r="AO330" s="256"/>
      <c r="AP330" s="256"/>
      <c r="AQ330" s="256"/>
      <c r="AR330" s="256"/>
      <c r="AS330" s="267"/>
      <c r="AT330" s="266"/>
      <c r="AU330" s="268"/>
      <c r="AV330" s="252"/>
      <c r="AW330" s="252"/>
      <c r="AX330" s="252"/>
      <c r="AY330" s="252"/>
      <c r="AZ330" s="268"/>
      <c r="BA330" s="300"/>
      <c r="BB330" s="300"/>
      <c r="BC330" s="268"/>
      <c r="BD330" s="261"/>
      <c r="BE330" s="234"/>
      <c r="BF330" s="260"/>
      <c r="BG330" s="234"/>
      <c r="BH330" s="261"/>
      <c r="BI330" s="234"/>
      <c r="BJ330" s="252"/>
      <c r="BK330" s="252"/>
      <c r="BL330" s="252"/>
      <c r="BM330" s="262"/>
      <c r="BN330" s="263"/>
      <c r="BO330" s="297"/>
      <c r="BP330" s="234"/>
      <c r="BQ330" s="234"/>
      <c r="BR330" s="234"/>
      <c r="BS330" s="234"/>
      <c r="BT330" s="234"/>
      <c r="BU330" s="234"/>
      <c r="BV330" s="234"/>
      <c r="BW330" s="234"/>
      <c r="BX330" s="234"/>
      <c r="BY330" s="234"/>
      <c r="BZ330" s="234"/>
      <c r="CA330" s="234"/>
      <c r="CB330" s="234"/>
    </row>
    <row r="331" spans="1:80" ht="17.25" x14ac:dyDescent="0.25">
      <c r="A331" s="265"/>
      <c r="B331" s="252"/>
      <c r="C331" s="266"/>
      <c r="D331" s="266"/>
      <c r="E331" s="266"/>
      <c r="F331" s="268"/>
      <c r="G331" s="267"/>
      <c r="H331" s="254"/>
      <c r="I331" s="254"/>
      <c r="J331" s="254"/>
      <c r="K331" s="304"/>
      <c r="L331" s="252"/>
      <c r="M331" s="252"/>
      <c r="N331" s="252"/>
      <c r="O331" s="252"/>
      <c r="P331" s="252"/>
      <c r="Q331" s="256"/>
      <c r="R331" s="256"/>
      <c r="S331" s="256"/>
      <c r="T331" s="256"/>
      <c r="U331" s="256"/>
      <c r="V331" s="256"/>
      <c r="W331" s="256"/>
      <c r="X331" s="256"/>
      <c r="Y331" s="256"/>
      <c r="Z331" s="256"/>
      <c r="AA331" s="256"/>
      <c r="AB331" s="256"/>
      <c r="AC331" s="256"/>
      <c r="AD331" s="302"/>
      <c r="AE331" s="256"/>
      <c r="AF331" s="256"/>
      <c r="AG331" s="256"/>
      <c r="AH331" s="256"/>
      <c r="AI331" s="256"/>
      <c r="AJ331" s="256"/>
      <c r="AK331" s="256"/>
      <c r="AL331" s="256"/>
      <c r="AM331" s="256"/>
      <c r="AN331" s="256"/>
      <c r="AO331" s="256"/>
      <c r="AP331" s="256"/>
      <c r="AQ331" s="256"/>
      <c r="AR331" s="256"/>
      <c r="AS331" s="267"/>
      <c r="AT331" s="268"/>
      <c r="AU331" s="266"/>
      <c r="AV331" s="252"/>
      <c r="AW331" s="252"/>
      <c r="AX331" s="252"/>
      <c r="AY331" s="252"/>
      <c r="AZ331" s="266"/>
      <c r="BA331" s="271"/>
      <c r="BB331" s="271"/>
      <c r="BC331" s="266"/>
      <c r="BD331" s="261"/>
      <c r="BE331" s="234"/>
      <c r="BF331" s="260"/>
      <c r="BG331" s="234"/>
      <c r="BH331" s="261"/>
      <c r="BI331" s="234"/>
      <c r="BJ331" s="252"/>
      <c r="BK331" s="252"/>
      <c r="BL331" s="252"/>
      <c r="BM331" s="262"/>
      <c r="BN331" s="263"/>
      <c r="BO331" s="297"/>
      <c r="BP331" s="234"/>
      <c r="BQ331" s="234"/>
      <c r="BR331" s="234"/>
      <c r="BS331" s="234"/>
      <c r="BT331" s="234"/>
      <c r="BU331" s="234"/>
      <c r="BV331" s="234"/>
      <c r="BW331" s="234"/>
      <c r="BX331" s="234"/>
      <c r="BY331" s="234"/>
      <c r="BZ331" s="234"/>
      <c r="CA331" s="234"/>
      <c r="CB331" s="234"/>
    </row>
    <row r="332" spans="1:80" ht="17.25" x14ac:dyDescent="0.25">
      <c r="A332" s="265"/>
      <c r="B332" s="252"/>
      <c r="C332" s="266"/>
      <c r="D332" s="266"/>
      <c r="E332" s="266"/>
      <c r="F332" s="266"/>
      <c r="G332" s="267"/>
      <c r="H332" s="254"/>
      <c r="I332" s="254"/>
      <c r="J332" s="254"/>
      <c r="K332" s="304"/>
      <c r="L332" s="252"/>
      <c r="M332" s="252"/>
      <c r="N332" s="252"/>
      <c r="O332" s="252"/>
      <c r="P332" s="252"/>
      <c r="Q332" s="256"/>
      <c r="R332" s="256"/>
      <c r="S332" s="256"/>
      <c r="T332" s="256"/>
      <c r="U332" s="256"/>
      <c r="V332" s="256"/>
      <c r="W332" s="256"/>
      <c r="X332" s="256"/>
      <c r="Y332" s="256"/>
      <c r="Z332" s="256"/>
      <c r="AA332" s="256"/>
      <c r="AB332" s="256"/>
      <c r="AC332" s="256"/>
      <c r="AD332" s="302"/>
      <c r="AE332" s="256"/>
      <c r="AF332" s="256"/>
      <c r="AG332" s="256"/>
      <c r="AH332" s="256"/>
      <c r="AI332" s="256"/>
      <c r="AJ332" s="256"/>
      <c r="AK332" s="256"/>
      <c r="AL332" s="256"/>
      <c r="AM332" s="256"/>
      <c r="AN332" s="256"/>
      <c r="AO332" s="256"/>
      <c r="AP332" s="256"/>
      <c r="AQ332" s="256"/>
      <c r="AR332" s="256"/>
      <c r="AS332" s="270"/>
      <c r="AT332" s="266"/>
      <c r="AU332" s="266"/>
      <c r="AV332" s="252"/>
      <c r="AW332" s="252"/>
      <c r="AX332" s="252"/>
      <c r="AY332" s="252"/>
      <c r="AZ332" s="266"/>
      <c r="BA332" s="271"/>
      <c r="BB332" s="271"/>
      <c r="BC332" s="266"/>
      <c r="BD332" s="261"/>
      <c r="BE332" s="234"/>
      <c r="BF332" s="260"/>
      <c r="BG332" s="234"/>
      <c r="BH332" s="261"/>
      <c r="BI332" s="234"/>
      <c r="BJ332" s="252"/>
      <c r="BK332" s="252"/>
      <c r="BL332" s="252"/>
      <c r="BM332" s="262"/>
      <c r="BN332" s="263"/>
      <c r="BO332" s="272"/>
      <c r="BP332" s="234"/>
      <c r="BQ332" s="234"/>
      <c r="BR332" s="234"/>
      <c r="BS332" s="234"/>
      <c r="BT332" s="234"/>
      <c r="BU332" s="234"/>
      <c r="BV332" s="234"/>
      <c r="BW332" s="234"/>
      <c r="BX332" s="234"/>
      <c r="BY332" s="234"/>
      <c r="BZ332" s="234"/>
      <c r="CA332" s="234"/>
      <c r="CB332" s="234"/>
    </row>
    <row r="333" spans="1:80" ht="17.25" x14ac:dyDescent="0.25">
      <c r="A333" s="265"/>
      <c r="B333" s="252"/>
      <c r="C333" s="266"/>
      <c r="D333" s="266"/>
      <c r="E333" s="266"/>
      <c r="F333" s="266"/>
      <c r="G333" s="267"/>
      <c r="H333" s="254"/>
      <c r="I333" s="254"/>
      <c r="J333" s="254"/>
      <c r="K333" s="304"/>
      <c r="L333" s="252"/>
      <c r="M333" s="252"/>
      <c r="N333" s="252"/>
      <c r="O333" s="252"/>
      <c r="P333" s="252"/>
      <c r="Q333" s="256"/>
      <c r="R333" s="256"/>
      <c r="S333" s="256"/>
      <c r="T333" s="256"/>
      <c r="U333" s="256"/>
      <c r="V333" s="256"/>
      <c r="W333" s="256"/>
      <c r="X333" s="256"/>
      <c r="Y333" s="256"/>
      <c r="Z333" s="256"/>
      <c r="AA333" s="256"/>
      <c r="AB333" s="256"/>
      <c r="AC333" s="256"/>
      <c r="AD333" s="302"/>
      <c r="AE333" s="256"/>
      <c r="AF333" s="256"/>
      <c r="AG333" s="256"/>
      <c r="AH333" s="256"/>
      <c r="AI333" s="256"/>
      <c r="AJ333" s="256"/>
      <c r="AK333" s="256"/>
      <c r="AL333" s="256"/>
      <c r="AM333" s="256"/>
      <c r="AN333" s="256"/>
      <c r="AO333" s="256"/>
      <c r="AP333" s="256"/>
      <c r="AQ333" s="256"/>
      <c r="AR333" s="256"/>
      <c r="AS333" s="270"/>
      <c r="AT333" s="266"/>
      <c r="AU333" s="266"/>
      <c r="AV333" s="252"/>
      <c r="AW333" s="252"/>
      <c r="AX333" s="252"/>
      <c r="AY333" s="252"/>
      <c r="AZ333" s="266"/>
      <c r="BA333" s="271"/>
      <c r="BB333" s="271"/>
      <c r="BC333" s="266"/>
      <c r="BD333" s="261"/>
      <c r="BE333" s="234"/>
      <c r="BF333" s="260"/>
      <c r="BG333" s="234"/>
      <c r="BH333" s="261"/>
      <c r="BI333" s="234"/>
      <c r="BJ333" s="252"/>
      <c r="BK333" s="252"/>
      <c r="BL333" s="252"/>
      <c r="BM333" s="262"/>
      <c r="BN333" s="263"/>
      <c r="BO333" s="297"/>
      <c r="BP333" s="234"/>
      <c r="BQ333" s="234"/>
      <c r="BR333" s="234"/>
      <c r="BS333" s="234"/>
      <c r="BT333" s="234"/>
      <c r="BU333" s="234"/>
      <c r="BV333" s="234"/>
      <c r="BW333" s="234"/>
      <c r="BX333" s="234"/>
      <c r="BY333" s="234"/>
      <c r="BZ333" s="234"/>
      <c r="CA333" s="234"/>
      <c r="CB333" s="234"/>
    </row>
    <row r="334" spans="1:80" ht="17.25" x14ac:dyDescent="0.25">
      <c r="A334" s="265"/>
      <c r="B334" s="252"/>
      <c r="C334" s="266"/>
      <c r="D334" s="266"/>
      <c r="E334" s="266"/>
      <c r="F334" s="266"/>
      <c r="G334" s="270"/>
      <c r="H334" s="254"/>
      <c r="I334" s="254"/>
      <c r="J334" s="254"/>
      <c r="K334" s="304"/>
      <c r="L334" s="252"/>
      <c r="M334" s="252"/>
      <c r="N334" s="252"/>
      <c r="O334" s="252"/>
      <c r="P334" s="252"/>
      <c r="Q334" s="256"/>
      <c r="R334" s="256"/>
      <c r="S334" s="256"/>
      <c r="T334" s="256"/>
      <c r="U334" s="256"/>
      <c r="V334" s="256"/>
      <c r="W334" s="256"/>
      <c r="X334" s="256"/>
      <c r="Y334" s="256"/>
      <c r="Z334" s="256"/>
      <c r="AA334" s="256"/>
      <c r="AB334" s="256"/>
      <c r="AC334" s="256"/>
      <c r="AD334" s="302"/>
      <c r="AE334" s="256"/>
      <c r="AF334" s="256"/>
      <c r="AG334" s="256"/>
      <c r="AH334" s="256"/>
      <c r="AI334" s="256"/>
      <c r="AJ334" s="256"/>
      <c r="AK334" s="256"/>
      <c r="AL334" s="256"/>
      <c r="AM334" s="256"/>
      <c r="AN334" s="256"/>
      <c r="AO334" s="256"/>
      <c r="AP334" s="256"/>
      <c r="AQ334" s="256"/>
      <c r="AR334" s="256"/>
      <c r="AS334" s="270"/>
      <c r="AT334" s="266"/>
      <c r="AU334" s="266"/>
      <c r="AV334" s="252"/>
      <c r="AW334" s="252"/>
      <c r="AX334" s="252"/>
      <c r="AY334" s="252"/>
      <c r="AZ334" s="266"/>
      <c r="BA334" s="271"/>
      <c r="BB334" s="271"/>
      <c r="BC334" s="266"/>
      <c r="BD334" s="261"/>
      <c r="BE334" s="234"/>
      <c r="BF334" s="260"/>
      <c r="BG334" s="234"/>
      <c r="BH334" s="261"/>
      <c r="BI334" s="234"/>
      <c r="BJ334" s="252"/>
      <c r="BK334" s="252"/>
      <c r="BL334" s="252"/>
      <c r="BM334" s="262"/>
      <c r="BN334" s="263"/>
      <c r="BO334" s="272"/>
      <c r="BP334" s="234"/>
      <c r="BQ334" s="234"/>
      <c r="BR334" s="234"/>
      <c r="BS334" s="234"/>
      <c r="BT334" s="234"/>
      <c r="BU334" s="234"/>
      <c r="BV334" s="234"/>
      <c r="BW334" s="234"/>
      <c r="BX334" s="234"/>
      <c r="BY334" s="234"/>
      <c r="BZ334" s="234"/>
      <c r="CA334" s="234"/>
      <c r="CB334" s="234"/>
    </row>
    <row r="335" spans="1:80" ht="17.25" x14ac:dyDescent="0.25">
      <c r="A335" s="265"/>
      <c r="B335" s="252"/>
      <c r="C335" s="266"/>
      <c r="D335" s="266"/>
      <c r="E335" s="266"/>
      <c r="F335" s="266"/>
      <c r="G335" s="270"/>
      <c r="H335" s="254"/>
      <c r="I335" s="254"/>
      <c r="J335" s="254"/>
      <c r="K335" s="266"/>
      <c r="L335" s="252"/>
      <c r="M335" s="252"/>
      <c r="N335" s="252"/>
      <c r="O335" s="252"/>
      <c r="P335" s="252"/>
      <c r="Q335" s="256"/>
      <c r="R335" s="256"/>
      <c r="S335" s="256"/>
      <c r="T335" s="256"/>
      <c r="U335" s="256"/>
      <c r="V335" s="256"/>
      <c r="W335" s="256"/>
      <c r="X335" s="256"/>
      <c r="Y335" s="256"/>
      <c r="Z335" s="256"/>
      <c r="AA335" s="256"/>
      <c r="AB335" s="256"/>
      <c r="AC335" s="256"/>
      <c r="AD335" s="302"/>
      <c r="AE335" s="256"/>
      <c r="AF335" s="256"/>
      <c r="AG335" s="256"/>
      <c r="AH335" s="256"/>
      <c r="AI335" s="256"/>
      <c r="AJ335" s="256"/>
      <c r="AK335" s="256"/>
      <c r="AL335" s="256"/>
      <c r="AM335" s="256"/>
      <c r="AN335" s="256"/>
      <c r="AO335" s="256"/>
      <c r="AP335" s="256"/>
      <c r="AQ335" s="256"/>
      <c r="AR335" s="256"/>
      <c r="AS335" s="270"/>
      <c r="AT335" s="266"/>
      <c r="AU335" s="266"/>
      <c r="AV335" s="252"/>
      <c r="AW335" s="252"/>
      <c r="AX335" s="252"/>
      <c r="AY335" s="252"/>
      <c r="AZ335" s="266"/>
      <c r="BA335" s="271"/>
      <c r="BB335" s="271"/>
      <c r="BC335" s="266"/>
      <c r="BD335" s="261"/>
      <c r="BE335" s="234"/>
      <c r="BF335" s="260"/>
      <c r="BG335" s="234"/>
      <c r="BH335" s="261"/>
      <c r="BI335" s="234"/>
      <c r="BJ335" s="252"/>
      <c r="BK335" s="252"/>
      <c r="BL335" s="252"/>
      <c r="BM335" s="262"/>
      <c r="BN335" s="263"/>
      <c r="BO335" s="272"/>
      <c r="BP335" s="234"/>
      <c r="BQ335" s="234"/>
      <c r="BR335" s="234"/>
      <c r="BS335" s="234"/>
      <c r="BT335" s="234"/>
      <c r="BU335" s="234"/>
      <c r="BV335" s="234"/>
      <c r="BW335" s="234"/>
      <c r="BX335" s="234"/>
      <c r="BY335" s="234"/>
      <c r="BZ335" s="234"/>
      <c r="CA335" s="234"/>
      <c r="CB335" s="234"/>
    </row>
    <row r="336" spans="1:80" ht="17.25" x14ac:dyDescent="0.25">
      <c r="A336" s="265"/>
      <c r="B336" s="252"/>
      <c r="C336" s="266"/>
      <c r="D336" s="266"/>
      <c r="E336" s="266"/>
      <c r="F336" s="266"/>
      <c r="G336" s="270"/>
      <c r="H336" s="254"/>
      <c r="I336" s="254"/>
      <c r="J336" s="254"/>
      <c r="K336" s="304"/>
      <c r="L336" s="252"/>
      <c r="M336" s="252"/>
      <c r="N336" s="252"/>
      <c r="O336" s="252"/>
      <c r="P336" s="252"/>
      <c r="Q336" s="256"/>
      <c r="R336" s="256"/>
      <c r="S336" s="256"/>
      <c r="T336" s="256"/>
      <c r="U336" s="256"/>
      <c r="V336" s="256"/>
      <c r="W336" s="256"/>
      <c r="X336" s="256"/>
      <c r="Y336" s="256"/>
      <c r="Z336" s="256"/>
      <c r="AA336" s="256"/>
      <c r="AB336" s="256"/>
      <c r="AC336" s="256"/>
      <c r="AD336" s="302"/>
      <c r="AE336" s="256"/>
      <c r="AF336" s="256"/>
      <c r="AG336" s="256"/>
      <c r="AH336" s="256"/>
      <c r="AI336" s="256"/>
      <c r="AJ336" s="256"/>
      <c r="AK336" s="256"/>
      <c r="AL336" s="256"/>
      <c r="AM336" s="256"/>
      <c r="AN336" s="256"/>
      <c r="AO336" s="256"/>
      <c r="AP336" s="256"/>
      <c r="AQ336" s="256"/>
      <c r="AR336" s="256"/>
      <c r="AS336" s="270"/>
      <c r="AT336" s="266"/>
      <c r="AU336" s="266"/>
      <c r="AV336" s="252"/>
      <c r="AW336" s="252"/>
      <c r="AX336" s="252"/>
      <c r="AY336" s="252"/>
      <c r="AZ336" s="266"/>
      <c r="BA336" s="271"/>
      <c r="BB336" s="300"/>
      <c r="BC336" s="266"/>
      <c r="BD336" s="261"/>
      <c r="BE336" s="234"/>
      <c r="BF336" s="260"/>
      <c r="BG336" s="234"/>
      <c r="BH336" s="261"/>
      <c r="BI336" s="234"/>
      <c r="BJ336" s="252"/>
      <c r="BK336" s="252"/>
      <c r="BL336" s="252"/>
      <c r="BM336" s="262"/>
      <c r="BN336" s="263"/>
      <c r="BO336" s="272"/>
      <c r="BP336" s="234"/>
      <c r="BQ336" s="234"/>
      <c r="BR336" s="234"/>
      <c r="BS336" s="234"/>
      <c r="BT336" s="234"/>
      <c r="BU336" s="234"/>
      <c r="BV336" s="234"/>
      <c r="BW336" s="234"/>
      <c r="BX336" s="234"/>
      <c r="BY336" s="234"/>
      <c r="BZ336" s="234"/>
      <c r="CA336" s="234"/>
      <c r="CB336" s="234"/>
    </row>
    <row r="337" spans="1:80" ht="17.25" x14ac:dyDescent="0.25">
      <c r="A337" s="265"/>
      <c r="B337" s="252"/>
      <c r="C337" s="266"/>
      <c r="D337" s="266"/>
      <c r="E337" s="266"/>
      <c r="F337" s="266"/>
      <c r="G337" s="267"/>
      <c r="H337" s="254"/>
      <c r="I337" s="254"/>
      <c r="J337" s="254"/>
      <c r="K337" s="268"/>
      <c r="L337" s="252"/>
      <c r="M337" s="252"/>
      <c r="N337" s="252"/>
      <c r="O337" s="252"/>
      <c r="P337" s="252"/>
      <c r="Q337" s="256"/>
      <c r="R337" s="256"/>
      <c r="S337" s="256"/>
      <c r="T337" s="256"/>
      <c r="U337" s="256"/>
      <c r="V337" s="256"/>
      <c r="W337" s="256"/>
      <c r="X337" s="256"/>
      <c r="Y337" s="256"/>
      <c r="Z337" s="256"/>
      <c r="AA337" s="256"/>
      <c r="AB337" s="256"/>
      <c r="AC337" s="256"/>
      <c r="AD337" s="302"/>
      <c r="AE337" s="256"/>
      <c r="AF337" s="256"/>
      <c r="AG337" s="256"/>
      <c r="AH337" s="256"/>
      <c r="AI337" s="256"/>
      <c r="AJ337" s="256"/>
      <c r="AK337" s="256"/>
      <c r="AL337" s="256"/>
      <c r="AM337" s="256"/>
      <c r="AN337" s="256"/>
      <c r="AO337" s="256"/>
      <c r="AP337" s="256"/>
      <c r="AQ337" s="256"/>
      <c r="AR337" s="256"/>
      <c r="AS337" s="270"/>
      <c r="AT337" s="266"/>
      <c r="AU337" s="266"/>
      <c r="AV337" s="252"/>
      <c r="AW337" s="252"/>
      <c r="AX337" s="252"/>
      <c r="AY337" s="252"/>
      <c r="AZ337" s="268"/>
      <c r="BA337" s="271"/>
      <c r="BB337" s="271"/>
      <c r="BC337" s="266"/>
      <c r="BD337" s="261"/>
      <c r="BE337" s="234"/>
      <c r="BF337" s="260"/>
      <c r="BG337" s="234"/>
      <c r="BH337" s="261"/>
      <c r="BI337" s="234"/>
      <c r="BJ337" s="252"/>
      <c r="BK337" s="252"/>
      <c r="BL337" s="252"/>
      <c r="BM337" s="262"/>
      <c r="BN337" s="263"/>
      <c r="BO337" s="297"/>
      <c r="BP337" s="234"/>
      <c r="BQ337" s="234"/>
      <c r="BR337" s="234"/>
      <c r="BS337" s="234"/>
      <c r="BT337" s="234"/>
      <c r="BU337" s="234"/>
      <c r="BV337" s="234"/>
      <c r="BW337" s="234"/>
      <c r="BX337" s="234"/>
      <c r="BY337" s="234"/>
      <c r="BZ337" s="234"/>
      <c r="CA337" s="234"/>
      <c r="CB337" s="234"/>
    </row>
    <row r="338" spans="1:80" ht="17.25" x14ac:dyDescent="0.25">
      <c r="A338" s="265"/>
      <c r="B338" s="252"/>
      <c r="C338" s="266"/>
      <c r="D338" s="266"/>
      <c r="E338" s="266"/>
      <c r="F338" s="266"/>
      <c r="G338" s="270"/>
      <c r="H338" s="254"/>
      <c r="I338" s="254"/>
      <c r="J338" s="254"/>
      <c r="K338" s="266"/>
      <c r="L338" s="252"/>
      <c r="M338" s="252"/>
      <c r="N338" s="252"/>
      <c r="O338" s="252"/>
      <c r="P338" s="252"/>
      <c r="Q338" s="256"/>
      <c r="R338" s="256"/>
      <c r="S338" s="256"/>
      <c r="T338" s="256"/>
      <c r="U338" s="256"/>
      <c r="V338" s="256"/>
      <c r="W338" s="256"/>
      <c r="X338" s="256"/>
      <c r="Y338" s="256"/>
      <c r="Z338" s="256"/>
      <c r="AA338" s="256"/>
      <c r="AB338" s="256"/>
      <c r="AC338" s="256"/>
      <c r="AD338" s="302"/>
      <c r="AE338" s="256"/>
      <c r="AF338" s="256"/>
      <c r="AG338" s="256"/>
      <c r="AH338" s="256"/>
      <c r="AI338" s="256"/>
      <c r="AJ338" s="256"/>
      <c r="AK338" s="256"/>
      <c r="AL338" s="256"/>
      <c r="AM338" s="256"/>
      <c r="AN338" s="256"/>
      <c r="AO338" s="256"/>
      <c r="AP338" s="256"/>
      <c r="AQ338" s="256"/>
      <c r="AR338" s="256"/>
      <c r="AS338" s="270"/>
      <c r="AT338" s="266"/>
      <c r="AU338" s="266"/>
      <c r="AV338" s="252"/>
      <c r="AW338" s="252"/>
      <c r="AX338" s="252"/>
      <c r="AY338" s="252"/>
      <c r="AZ338" s="268"/>
      <c r="BA338" s="300"/>
      <c r="BB338" s="300"/>
      <c r="BC338" s="266"/>
      <c r="BD338" s="261"/>
      <c r="BE338" s="234"/>
      <c r="BF338" s="260"/>
      <c r="BG338" s="234"/>
      <c r="BH338" s="261"/>
      <c r="BI338" s="234"/>
      <c r="BJ338" s="252"/>
      <c r="BK338" s="252"/>
      <c r="BL338" s="252"/>
      <c r="BM338" s="262"/>
      <c r="BN338" s="263"/>
      <c r="BO338" s="272"/>
      <c r="BP338" s="234"/>
      <c r="BQ338" s="234"/>
      <c r="BR338" s="234"/>
      <c r="BS338" s="234"/>
      <c r="BT338" s="234"/>
      <c r="BU338" s="234"/>
      <c r="BV338" s="234"/>
      <c r="BW338" s="234"/>
      <c r="BX338" s="234"/>
      <c r="BY338" s="234"/>
      <c r="BZ338" s="234"/>
      <c r="CA338" s="234"/>
      <c r="CB338" s="234"/>
    </row>
    <row r="339" spans="1:80" ht="17.25" x14ac:dyDescent="0.25">
      <c r="A339" s="265"/>
      <c r="B339" s="252"/>
      <c r="C339" s="266"/>
      <c r="D339" s="266"/>
      <c r="E339" s="266"/>
      <c r="F339" s="266"/>
      <c r="G339" s="270"/>
      <c r="H339" s="254"/>
      <c r="I339" s="254"/>
      <c r="J339" s="254"/>
      <c r="K339" s="304"/>
      <c r="L339" s="252"/>
      <c r="M339" s="252"/>
      <c r="N339" s="252"/>
      <c r="O339" s="252"/>
      <c r="P339" s="252"/>
      <c r="Q339" s="256"/>
      <c r="R339" s="256"/>
      <c r="S339" s="256"/>
      <c r="T339" s="256"/>
      <c r="U339" s="256"/>
      <c r="V339" s="256"/>
      <c r="W339" s="256"/>
      <c r="X339" s="256"/>
      <c r="Y339" s="256"/>
      <c r="Z339" s="256"/>
      <c r="AA339" s="256"/>
      <c r="AB339" s="256"/>
      <c r="AC339" s="256"/>
      <c r="AD339" s="302"/>
      <c r="AE339" s="256"/>
      <c r="AF339" s="256"/>
      <c r="AG339" s="256"/>
      <c r="AH339" s="256"/>
      <c r="AI339" s="256"/>
      <c r="AJ339" s="256"/>
      <c r="AK339" s="256"/>
      <c r="AL339" s="256"/>
      <c r="AM339" s="256"/>
      <c r="AN339" s="256"/>
      <c r="AO339" s="256"/>
      <c r="AP339" s="256"/>
      <c r="AQ339" s="256"/>
      <c r="AR339" s="256"/>
      <c r="AS339" s="270"/>
      <c r="AT339" s="266"/>
      <c r="AU339" s="266"/>
      <c r="AV339" s="252"/>
      <c r="AW339" s="252"/>
      <c r="AX339" s="252"/>
      <c r="AY339" s="252"/>
      <c r="AZ339" s="268"/>
      <c r="BA339" s="271"/>
      <c r="BB339" s="271"/>
      <c r="BC339" s="266"/>
      <c r="BD339" s="261"/>
      <c r="BE339" s="234"/>
      <c r="BF339" s="260"/>
      <c r="BG339" s="234"/>
      <c r="BH339" s="261"/>
      <c r="BI339" s="234"/>
      <c r="BJ339" s="252"/>
      <c r="BK339" s="252"/>
      <c r="BL339" s="252"/>
      <c r="BM339" s="262"/>
      <c r="BN339" s="263"/>
      <c r="BO339" s="272"/>
      <c r="BP339" s="234"/>
      <c r="BQ339" s="234"/>
      <c r="BR339" s="234"/>
      <c r="BS339" s="234"/>
      <c r="BT339" s="234"/>
      <c r="BU339" s="234"/>
      <c r="BV339" s="234"/>
      <c r="BW339" s="234"/>
      <c r="BX339" s="234"/>
      <c r="BY339" s="234"/>
      <c r="BZ339" s="234"/>
      <c r="CA339" s="234"/>
      <c r="CB339" s="234"/>
    </row>
    <row r="340" spans="1:80" ht="17.25" x14ac:dyDescent="0.25">
      <c r="A340" s="265"/>
      <c r="B340" s="252"/>
      <c r="C340" s="266"/>
      <c r="D340" s="266"/>
      <c r="E340" s="266"/>
      <c r="F340" s="266"/>
      <c r="G340" s="270"/>
      <c r="H340" s="254"/>
      <c r="I340" s="254"/>
      <c r="J340" s="254"/>
      <c r="K340" s="268"/>
      <c r="L340" s="252"/>
      <c r="M340" s="252"/>
      <c r="N340" s="252"/>
      <c r="O340" s="252"/>
      <c r="P340" s="252"/>
      <c r="Q340" s="256"/>
      <c r="R340" s="256"/>
      <c r="S340" s="256"/>
      <c r="T340" s="256"/>
      <c r="U340" s="256"/>
      <c r="V340" s="256"/>
      <c r="W340" s="256"/>
      <c r="X340" s="256"/>
      <c r="Y340" s="256"/>
      <c r="Z340" s="256"/>
      <c r="AA340" s="256"/>
      <c r="AB340" s="256"/>
      <c r="AC340" s="256"/>
      <c r="AD340" s="269"/>
      <c r="AE340" s="256"/>
      <c r="AF340" s="256"/>
      <c r="AG340" s="256"/>
      <c r="AH340" s="256"/>
      <c r="AI340" s="256"/>
      <c r="AJ340" s="256"/>
      <c r="AK340" s="256"/>
      <c r="AL340" s="256"/>
      <c r="AM340" s="256"/>
      <c r="AN340" s="256"/>
      <c r="AO340" s="256"/>
      <c r="AP340" s="256"/>
      <c r="AQ340" s="256"/>
      <c r="AR340" s="256"/>
      <c r="AS340" s="267"/>
      <c r="AT340" s="266"/>
      <c r="AU340" s="266"/>
      <c r="AV340" s="252"/>
      <c r="AW340" s="252"/>
      <c r="AX340" s="252"/>
      <c r="AY340" s="252"/>
      <c r="AZ340" s="268"/>
      <c r="BA340" s="271"/>
      <c r="BB340" s="271"/>
      <c r="BC340" s="266"/>
      <c r="BD340" s="261"/>
      <c r="BE340" s="234"/>
      <c r="BF340" s="260"/>
      <c r="BG340" s="234"/>
      <c r="BH340" s="261"/>
      <c r="BI340" s="234"/>
      <c r="BJ340" s="252"/>
      <c r="BK340" s="252"/>
      <c r="BL340" s="252"/>
      <c r="BM340" s="262"/>
      <c r="BN340" s="263"/>
      <c r="BO340" s="272"/>
      <c r="BP340" s="234"/>
      <c r="BQ340" s="234"/>
      <c r="BR340" s="234"/>
      <c r="BS340" s="234"/>
      <c r="BT340" s="234"/>
      <c r="BU340" s="234"/>
      <c r="BV340" s="234"/>
      <c r="BW340" s="234"/>
      <c r="BX340" s="234"/>
      <c r="BY340" s="234"/>
      <c r="BZ340" s="234"/>
      <c r="CA340" s="234"/>
      <c r="CB340" s="234"/>
    </row>
    <row r="341" spans="1:80" ht="17.25" x14ac:dyDescent="0.25">
      <c r="A341" s="265"/>
      <c r="B341" s="252"/>
      <c r="C341" s="266"/>
      <c r="D341" s="266"/>
      <c r="E341" s="266"/>
      <c r="F341" s="266"/>
      <c r="G341" s="270"/>
      <c r="H341" s="254"/>
      <c r="I341" s="254"/>
      <c r="J341" s="254"/>
      <c r="K341" s="304"/>
      <c r="L341" s="252"/>
      <c r="M341" s="252"/>
      <c r="N341" s="252"/>
      <c r="O341" s="252"/>
      <c r="P341" s="252"/>
      <c r="Q341" s="256"/>
      <c r="R341" s="256"/>
      <c r="S341" s="256"/>
      <c r="T341" s="256"/>
      <c r="U341" s="256"/>
      <c r="V341" s="256"/>
      <c r="W341" s="256"/>
      <c r="X341" s="256"/>
      <c r="Y341" s="256"/>
      <c r="Z341" s="256"/>
      <c r="AA341" s="256"/>
      <c r="AB341" s="256"/>
      <c r="AC341" s="256"/>
      <c r="AD341" s="302"/>
      <c r="AE341" s="256"/>
      <c r="AF341" s="256"/>
      <c r="AG341" s="256"/>
      <c r="AH341" s="256"/>
      <c r="AI341" s="256"/>
      <c r="AJ341" s="256"/>
      <c r="AK341" s="256"/>
      <c r="AL341" s="256"/>
      <c r="AM341" s="256"/>
      <c r="AN341" s="256"/>
      <c r="AO341" s="256"/>
      <c r="AP341" s="256"/>
      <c r="AQ341" s="256"/>
      <c r="AR341" s="256"/>
      <c r="AS341" s="270"/>
      <c r="AT341" s="266"/>
      <c r="AU341" s="266"/>
      <c r="AV341" s="252"/>
      <c r="AW341" s="252"/>
      <c r="AX341" s="252"/>
      <c r="AY341" s="252"/>
      <c r="AZ341" s="266"/>
      <c r="BA341" s="271"/>
      <c r="BB341" s="271"/>
      <c r="BC341" s="266"/>
      <c r="BD341" s="261"/>
      <c r="BE341" s="234"/>
      <c r="BF341" s="260"/>
      <c r="BG341" s="234"/>
      <c r="BH341" s="261"/>
      <c r="BI341" s="234"/>
      <c r="BJ341" s="252"/>
      <c r="BK341" s="252"/>
      <c r="BL341" s="252"/>
      <c r="BM341" s="262"/>
      <c r="BN341" s="263"/>
      <c r="BO341" s="272"/>
      <c r="BP341" s="234"/>
      <c r="BQ341" s="234"/>
      <c r="BR341" s="234"/>
      <c r="BS341" s="234"/>
      <c r="BT341" s="234"/>
      <c r="BU341" s="234"/>
      <c r="BV341" s="234"/>
      <c r="BW341" s="234"/>
      <c r="BX341" s="234"/>
      <c r="BY341" s="234"/>
      <c r="BZ341" s="234"/>
      <c r="CA341" s="234"/>
      <c r="CB341" s="234"/>
    </row>
    <row r="342" spans="1:80" ht="17.25" x14ac:dyDescent="0.25">
      <c r="A342" s="265"/>
      <c r="B342" s="252"/>
      <c r="C342" s="266"/>
      <c r="D342" s="266"/>
      <c r="E342" s="266"/>
      <c r="F342" s="266"/>
      <c r="G342" s="270"/>
      <c r="H342" s="254"/>
      <c r="I342" s="254"/>
      <c r="J342" s="254"/>
      <c r="K342" s="268"/>
      <c r="L342" s="252"/>
      <c r="M342" s="252"/>
      <c r="N342" s="252"/>
      <c r="O342" s="252"/>
      <c r="P342" s="252"/>
      <c r="Q342" s="256"/>
      <c r="R342" s="256"/>
      <c r="S342" s="256"/>
      <c r="T342" s="256"/>
      <c r="U342" s="256"/>
      <c r="V342" s="256"/>
      <c r="W342" s="256"/>
      <c r="X342" s="256"/>
      <c r="Y342" s="256"/>
      <c r="Z342" s="256"/>
      <c r="AA342" s="256"/>
      <c r="AB342" s="256"/>
      <c r="AC342" s="256"/>
      <c r="AD342" s="269"/>
      <c r="AE342" s="256"/>
      <c r="AF342" s="256"/>
      <c r="AG342" s="256"/>
      <c r="AH342" s="256"/>
      <c r="AI342" s="256"/>
      <c r="AJ342" s="256"/>
      <c r="AK342" s="256"/>
      <c r="AL342" s="256"/>
      <c r="AM342" s="256"/>
      <c r="AN342" s="256"/>
      <c r="AO342" s="256"/>
      <c r="AP342" s="256"/>
      <c r="AQ342" s="256"/>
      <c r="AR342" s="256"/>
      <c r="AS342" s="267"/>
      <c r="AT342" s="266"/>
      <c r="AU342" s="266"/>
      <c r="AV342" s="252"/>
      <c r="AW342" s="252"/>
      <c r="AX342" s="252"/>
      <c r="AY342" s="252"/>
      <c r="AZ342" s="266"/>
      <c r="BA342" s="271"/>
      <c r="BB342" s="271"/>
      <c r="BC342" s="266"/>
      <c r="BD342" s="261"/>
      <c r="BE342" s="234"/>
      <c r="BF342" s="260"/>
      <c r="BG342" s="234"/>
      <c r="BH342" s="261"/>
      <c r="BI342" s="234"/>
      <c r="BJ342" s="252"/>
      <c r="BK342" s="252"/>
      <c r="BL342" s="252"/>
      <c r="BM342" s="262"/>
      <c r="BN342" s="263"/>
      <c r="BO342" s="272"/>
      <c r="BP342" s="234"/>
      <c r="BQ342" s="234"/>
      <c r="BR342" s="234"/>
      <c r="BS342" s="234"/>
      <c r="BT342" s="234"/>
      <c r="BU342" s="234"/>
      <c r="BV342" s="234"/>
      <c r="BW342" s="234"/>
      <c r="BX342" s="234"/>
      <c r="BY342" s="234"/>
      <c r="BZ342" s="234"/>
      <c r="CA342" s="234"/>
      <c r="CB342" s="234"/>
    </row>
    <row r="343" spans="1:80" ht="17.25" x14ac:dyDescent="0.25">
      <c r="A343" s="265"/>
      <c r="B343" s="252"/>
      <c r="C343" s="266"/>
      <c r="D343" s="266"/>
      <c r="E343" s="266"/>
      <c r="F343" s="266"/>
      <c r="G343" s="270"/>
      <c r="H343" s="254"/>
      <c r="I343" s="254"/>
      <c r="J343" s="254"/>
      <c r="K343" s="268"/>
      <c r="L343" s="252"/>
      <c r="M343" s="252"/>
      <c r="N343" s="252"/>
      <c r="O343" s="252"/>
      <c r="P343" s="252"/>
      <c r="Q343" s="256"/>
      <c r="R343" s="256"/>
      <c r="S343" s="256"/>
      <c r="T343" s="256"/>
      <c r="U343" s="256"/>
      <c r="V343" s="256"/>
      <c r="W343" s="256"/>
      <c r="X343" s="256"/>
      <c r="Y343" s="256"/>
      <c r="Z343" s="256"/>
      <c r="AA343" s="256"/>
      <c r="AB343" s="256"/>
      <c r="AC343" s="256"/>
      <c r="AD343" s="269"/>
      <c r="AE343" s="256"/>
      <c r="AF343" s="256"/>
      <c r="AG343" s="256"/>
      <c r="AH343" s="256"/>
      <c r="AI343" s="256"/>
      <c r="AJ343" s="256"/>
      <c r="AK343" s="256"/>
      <c r="AL343" s="256"/>
      <c r="AM343" s="256"/>
      <c r="AN343" s="256"/>
      <c r="AO343" s="256"/>
      <c r="AP343" s="256"/>
      <c r="AQ343" s="256"/>
      <c r="AR343" s="256"/>
      <c r="AS343" s="267"/>
      <c r="AT343" s="266"/>
      <c r="AU343" s="266"/>
      <c r="AV343" s="252"/>
      <c r="AW343" s="252"/>
      <c r="AX343" s="252"/>
      <c r="AY343" s="252"/>
      <c r="AZ343" s="266"/>
      <c r="BA343" s="271"/>
      <c r="BB343" s="300"/>
      <c r="BC343" s="266"/>
      <c r="BD343" s="261"/>
      <c r="BE343" s="234"/>
      <c r="BF343" s="260"/>
      <c r="BG343" s="234"/>
      <c r="BH343" s="261"/>
      <c r="BI343" s="234"/>
      <c r="BJ343" s="252"/>
      <c r="BK343" s="252"/>
      <c r="BL343" s="252"/>
      <c r="BM343" s="262"/>
      <c r="BN343" s="263"/>
      <c r="BO343" s="272"/>
      <c r="BP343" s="234"/>
      <c r="BQ343" s="234"/>
      <c r="BR343" s="234"/>
      <c r="BS343" s="234"/>
      <c r="BT343" s="234"/>
      <c r="BU343" s="234"/>
      <c r="BV343" s="234"/>
      <c r="BW343" s="234"/>
      <c r="BX343" s="234"/>
      <c r="BY343" s="234"/>
      <c r="BZ343" s="234"/>
      <c r="CA343" s="234"/>
      <c r="CB343" s="234"/>
    </row>
    <row r="344" spans="1:80" ht="17.25" x14ac:dyDescent="0.25">
      <c r="A344" s="265"/>
      <c r="B344" s="252"/>
      <c r="C344" s="266"/>
      <c r="D344" s="266"/>
      <c r="E344" s="266"/>
      <c r="F344" s="266"/>
      <c r="G344" s="270"/>
      <c r="H344" s="254"/>
      <c r="I344" s="254"/>
      <c r="J344" s="254"/>
      <c r="K344" s="304"/>
      <c r="L344" s="252"/>
      <c r="M344" s="252"/>
      <c r="N344" s="252"/>
      <c r="O344" s="252"/>
      <c r="P344" s="252"/>
      <c r="Q344" s="256"/>
      <c r="R344" s="256"/>
      <c r="S344" s="256"/>
      <c r="T344" s="256"/>
      <c r="U344" s="256"/>
      <c r="V344" s="256"/>
      <c r="W344" s="256"/>
      <c r="X344" s="256"/>
      <c r="Y344" s="256"/>
      <c r="Z344" s="256"/>
      <c r="AA344" s="256"/>
      <c r="AB344" s="256"/>
      <c r="AC344" s="256"/>
      <c r="AD344" s="302"/>
      <c r="AE344" s="256"/>
      <c r="AF344" s="256"/>
      <c r="AG344" s="256"/>
      <c r="AH344" s="256"/>
      <c r="AI344" s="256"/>
      <c r="AJ344" s="256"/>
      <c r="AK344" s="256"/>
      <c r="AL344" s="256"/>
      <c r="AM344" s="256"/>
      <c r="AN344" s="256"/>
      <c r="AO344" s="256"/>
      <c r="AP344" s="256"/>
      <c r="AQ344" s="256"/>
      <c r="AR344" s="256"/>
      <c r="AS344" s="270"/>
      <c r="AT344" s="266"/>
      <c r="AU344" s="266"/>
      <c r="AV344" s="252"/>
      <c r="AW344" s="252"/>
      <c r="AX344" s="252"/>
      <c r="AY344" s="252"/>
      <c r="AZ344" s="266"/>
      <c r="BA344" s="271"/>
      <c r="BB344" s="271"/>
      <c r="BC344" s="266"/>
      <c r="BD344" s="261"/>
      <c r="BE344" s="234"/>
      <c r="BF344" s="260"/>
      <c r="BG344" s="234"/>
      <c r="BH344" s="261"/>
      <c r="BI344" s="234"/>
      <c r="BJ344" s="252"/>
      <c r="BK344" s="252"/>
      <c r="BL344" s="252"/>
      <c r="BM344" s="262"/>
      <c r="BN344" s="263"/>
      <c r="BO344" s="272"/>
      <c r="BP344" s="234"/>
      <c r="BQ344" s="234"/>
      <c r="BR344" s="234"/>
      <c r="BS344" s="234"/>
      <c r="BT344" s="234"/>
      <c r="BU344" s="234"/>
      <c r="BV344" s="234"/>
      <c r="BW344" s="234"/>
      <c r="BX344" s="234"/>
      <c r="BY344" s="234"/>
      <c r="BZ344" s="234"/>
      <c r="CA344" s="234"/>
      <c r="CB344" s="234"/>
    </row>
    <row r="345" spans="1:80" ht="17.25" x14ac:dyDescent="0.25">
      <c r="A345" s="265"/>
      <c r="B345" s="252"/>
      <c r="C345" s="266"/>
      <c r="D345" s="266"/>
      <c r="E345" s="266"/>
      <c r="F345" s="266"/>
      <c r="G345" s="270"/>
      <c r="H345" s="254"/>
      <c r="I345" s="254"/>
      <c r="J345" s="254"/>
      <c r="K345" s="304"/>
      <c r="L345" s="252"/>
      <c r="M345" s="252"/>
      <c r="N345" s="252"/>
      <c r="O345" s="252"/>
      <c r="P345" s="252"/>
      <c r="Q345" s="256"/>
      <c r="R345" s="256"/>
      <c r="S345" s="256"/>
      <c r="T345" s="256"/>
      <c r="U345" s="256"/>
      <c r="V345" s="256"/>
      <c r="W345" s="256"/>
      <c r="X345" s="256"/>
      <c r="Y345" s="256"/>
      <c r="Z345" s="256"/>
      <c r="AA345" s="256"/>
      <c r="AB345" s="256"/>
      <c r="AC345" s="256"/>
      <c r="AD345" s="302"/>
      <c r="AE345" s="256"/>
      <c r="AF345" s="256"/>
      <c r="AG345" s="256"/>
      <c r="AH345" s="256"/>
      <c r="AI345" s="256"/>
      <c r="AJ345" s="256"/>
      <c r="AK345" s="256"/>
      <c r="AL345" s="256"/>
      <c r="AM345" s="256"/>
      <c r="AN345" s="256"/>
      <c r="AO345" s="256"/>
      <c r="AP345" s="256"/>
      <c r="AQ345" s="256"/>
      <c r="AR345" s="256"/>
      <c r="AS345" s="270"/>
      <c r="AT345" s="266"/>
      <c r="AU345" s="266"/>
      <c r="AV345" s="252"/>
      <c r="AW345" s="252"/>
      <c r="AX345" s="252"/>
      <c r="AY345" s="252"/>
      <c r="AZ345" s="266"/>
      <c r="BA345" s="300"/>
      <c r="BB345" s="271"/>
      <c r="BC345" s="266"/>
      <c r="BD345" s="261"/>
      <c r="BE345" s="234"/>
      <c r="BF345" s="260"/>
      <c r="BG345" s="234"/>
      <c r="BH345" s="261"/>
      <c r="BI345" s="234"/>
      <c r="BJ345" s="252"/>
      <c r="BK345" s="252"/>
      <c r="BL345" s="252"/>
      <c r="BM345" s="262"/>
      <c r="BN345" s="263"/>
      <c r="BO345" s="272"/>
      <c r="BP345" s="234"/>
      <c r="BQ345" s="234"/>
      <c r="BR345" s="234"/>
      <c r="BS345" s="234"/>
      <c r="BT345" s="234"/>
      <c r="BU345" s="234"/>
      <c r="BV345" s="234"/>
      <c r="BW345" s="234"/>
      <c r="BX345" s="234"/>
      <c r="BY345" s="234"/>
      <c r="BZ345" s="234"/>
      <c r="CA345" s="234"/>
      <c r="CB345" s="234"/>
    </row>
    <row r="346" spans="1:80" ht="17.25" x14ac:dyDescent="0.25">
      <c r="A346" s="265"/>
      <c r="B346" s="252"/>
      <c r="C346" s="266"/>
      <c r="D346" s="266"/>
      <c r="E346" s="266"/>
      <c r="F346" s="266"/>
      <c r="G346" s="267"/>
      <c r="H346" s="254"/>
      <c r="I346" s="254"/>
      <c r="J346" s="254"/>
      <c r="K346" s="304"/>
      <c r="L346" s="252"/>
      <c r="M346" s="252"/>
      <c r="N346" s="252"/>
      <c r="O346" s="252"/>
      <c r="P346" s="252"/>
      <c r="Q346" s="256"/>
      <c r="R346" s="256"/>
      <c r="S346" s="256"/>
      <c r="T346" s="256"/>
      <c r="U346" s="256"/>
      <c r="V346" s="256"/>
      <c r="W346" s="256"/>
      <c r="X346" s="256"/>
      <c r="Y346" s="256"/>
      <c r="Z346" s="256"/>
      <c r="AA346" s="256"/>
      <c r="AB346" s="256"/>
      <c r="AC346" s="256"/>
      <c r="AD346" s="302"/>
      <c r="AE346" s="256"/>
      <c r="AF346" s="256"/>
      <c r="AG346" s="256"/>
      <c r="AH346" s="256"/>
      <c r="AI346" s="256"/>
      <c r="AJ346" s="256"/>
      <c r="AK346" s="256"/>
      <c r="AL346" s="256"/>
      <c r="AM346" s="256"/>
      <c r="AN346" s="256"/>
      <c r="AO346" s="256"/>
      <c r="AP346" s="256"/>
      <c r="AQ346" s="256"/>
      <c r="AR346" s="256"/>
      <c r="AS346" s="270"/>
      <c r="AT346" s="266"/>
      <c r="AU346" s="266"/>
      <c r="AV346" s="252"/>
      <c r="AW346" s="252"/>
      <c r="AX346" s="252"/>
      <c r="AY346" s="252"/>
      <c r="AZ346" s="266"/>
      <c r="BA346" s="300"/>
      <c r="BB346" s="271"/>
      <c r="BC346" s="266"/>
      <c r="BD346" s="261"/>
      <c r="BE346" s="234"/>
      <c r="BF346" s="260"/>
      <c r="BG346" s="234"/>
      <c r="BH346" s="261"/>
      <c r="BI346" s="234"/>
      <c r="BJ346" s="252"/>
      <c r="BK346" s="252"/>
      <c r="BL346" s="252"/>
      <c r="BM346" s="262"/>
      <c r="BN346" s="263"/>
      <c r="BO346" s="272"/>
      <c r="BP346" s="234"/>
      <c r="BQ346" s="234"/>
      <c r="BR346" s="234"/>
      <c r="BS346" s="234"/>
      <c r="BT346" s="234"/>
      <c r="BU346" s="234"/>
      <c r="BV346" s="234"/>
      <c r="BW346" s="234"/>
      <c r="BX346" s="234"/>
      <c r="BY346" s="234"/>
      <c r="BZ346" s="234"/>
      <c r="CA346" s="234"/>
      <c r="CB346" s="234"/>
    </row>
    <row r="347" spans="1:80" ht="17.25" x14ac:dyDescent="0.25">
      <c r="A347" s="265"/>
      <c r="B347" s="252"/>
      <c r="C347" s="266"/>
      <c r="D347" s="266"/>
      <c r="E347" s="266"/>
      <c r="F347" s="266"/>
      <c r="G347" s="267"/>
      <c r="H347" s="254"/>
      <c r="I347" s="254"/>
      <c r="J347" s="254"/>
      <c r="K347" s="304"/>
      <c r="L347" s="252"/>
      <c r="M347" s="252"/>
      <c r="N347" s="252"/>
      <c r="O347" s="252"/>
      <c r="P347" s="252"/>
      <c r="Q347" s="256"/>
      <c r="R347" s="256"/>
      <c r="S347" s="256"/>
      <c r="T347" s="256"/>
      <c r="U347" s="256"/>
      <c r="V347" s="256"/>
      <c r="W347" s="256"/>
      <c r="X347" s="256"/>
      <c r="Y347" s="256"/>
      <c r="Z347" s="256"/>
      <c r="AA347" s="256"/>
      <c r="AB347" s="256"/>
      <c r="AC347" s="256"/>
      <c r="AD347" s="302"/>
      <c r="AE347" s="256"/>
      <c r="AF347" s="256"/>
      <c r="AG347" s="256"/>
      <c r="AH347" s="256"/>
      <c r="AI347" s="256"/>
      <c r="AJ347" s="256"/>
      <c r="AK347" s="256"/>
      <c r="AL347" s="256"/>
      <c r="AM347" s="256"/>
      <c r="AN347" s="256"/>
      <c r="AO347" s="256"/>
      <c r="AP347" s="256"/>
      <c r="AQ347" s="256"/>
      <c r="AR347" s="256"/>
      <c r="AS347" s="270"/>
      <c r="AT347" s="266"/>
      <c r="AU347" s="266"/>
      <c r="AV347" s="252"/>
      <c r="AW347" s="252"/>
      <c r="AX347" s="252"/>
      <c r="AY347" s="252"/>
      <c r="AZ347" s="266"/>
      <c r="BA347" s="271"/>
      <c r="BB347" s="271"/>
      <c r="BC347" s="266"/>
      <c r="BD347" s="261"/>
      <c r="BE347" s="234"/>
      <c r="BF347" s="260"/>
      <c r="BG347" s="234"/>
      <c r="BH347" s="261"/>
      <c r="BI347" s="234"/>
      <c r="BJ347" s="252"/>
      <c r="BK347" s="252"/>
      <c r="BL347" s="252"/>
      <c r="BM347" s="262"/>
      <c r="BN347" s="263"/>
      <c r="BO347" s="272"/>
      <c r="BP347" s="234"/>
      <c r="BQ347" s="234"/>
      <c r="BR347" s="234"/>
      <c r="BS347" s="234"/>
      <c r="BT347" s="234"/>
      <c r="BU347" s="234"/>
      <c r="BV347" s="234"/>
      <c r="BW347" s="234"/>
      <c r="BX347" s="234"/>
      <c r="BY347" s="234"/>
      <c r="BZ347" s="234"/>
      <c r="CA347" s="234"/>
      <c r="CB347" s="234"/>
    </row>
    <row r="348" spans="1:80" ht="17.25" x14ac:dyDescent="0.25">
      <c r="A348" s="265"/>
      <c r="B348" s="252"/>
      <c r="C348" s="266"/>
      <c r="D348" s="266"/>
      <c r="E348" s="266"/>
      <c r="F348" s="266"/>
      <c r="G348" s="270"/>
      <c r="H348" s="254"/>
      <c r="I348" s="254"/>
      <c r="J348" s="254"/>
      <c r="K348" s="304"/>
      <c r="L348" s="252"/>
      <c r="M348" s="252"/>
      <c r="N348" s="252"/>
      <c r="O348" s="252"/>
      <c r="P348" s="252"/>
      <c r="Q348" s="256"/>
      <c r="R348" s="256"/>
      <c r="S348" s="256"/>
      <c r="T348" s="256"/>
      <c r="U348" s="256"/>
      <c r="V348" s="256"/>
      <c r="W348" s="256"/>
      <c r="X348" s="256"/>
      <c r="Y348" s="256"/>
      <c r="Z348" s="256"/>
      <c r="AA348" s="256"/>
      <c r="AB348" s="256"/>
      <c r="AC348" s="256"/>
      <c r="AD348" s="302"/>
      <c r="AE348" s="256"/>
      <c r="AF348" s="256"/>
      <c r="AG348" s="256"/>
      <c r="AH348" s="256"/>
      <c r="AI348" s="256"/>
      <c r="AJ348" s="256"/>
      <c r="AK348" s="256"/>
      <c r="AL348" s="256"/>
      <c r="AM348" s="256"/>
      <c r="AN348" s="256"/>
      <c r="AO348" s="256"/>
      <c r="AP348" s="256"/>
      <c r="AQ348" s="256"/>
      <c r="AR348" s="256"/>
      <c r="AS348" s="270"/>
      <c r="AT348" s="266"/>
      <c r="AU348" s="266"/>
      <c r="AV348" s="252"/>
      <c r="AW348" s="252"/>
      <c r="AX348" s="252"/>
      <c r="AY348" s="252"/>
      <c r="AZ348" s="266"/>
      <c r="BA348" s="271"/>
      <c r="BB348" s="271"/>
      <c r="BC348" s="266"/>
      <c r="BD348" s="261"/>
      <c r="BE348" s="234"/>
      <c r="BF348" s="260"/>
      <c r="BG348" s="234"/>
      <c r="BH348" s="261"/>
      <c r="BI348" s="234"/>
      <c r="BJ348" s="252"/>
      <c r="BK348" s="252"/>
      <c r="BL348" s="252"/>
      <c r="BM348" s="262"/>
      <c r="BN348" s="263"/>
      <c r="BO348" s="272"/>
      <c r="BP348" s="234"/>
      <c r="BQ348" s="234"/>
      <c r="BR348" s="234"/>
      <c r="BS348" s="234"/>
      <c r="BT348" s="234"/>
      <c r="BU348" s="234"/>
      <c r="BV348" s="234"/>
      <c r="BW348" s="234"/>
      <c r="BX348" s="234"/>
      <c r="BY348" s="234"/>
      <c r="BZ348" s="234"/>
      <c r="CA348" s="234"/>
      <c r="CB348" s="234"/>
    </row>
    <row r="349" spans="1:80" ht="17.25" x14ac:dyDescent="0.25">
      <c r="A349" s="265"/>
      <c r="B349" s="252"/>
      <c r="C349" s="266"/>
      <c r="D349" s="266"/>
      <c r="E349" s="266"/>
      <c r="F349" s="266"/>
      <c r="G349" s="270"/>
      <c r="H349" s="254"/>
      <c r="I349" s="254"/>
      <c r="J349" s="254"/>
      <c r="K349" s="304"/>
      <c r="L349" s="252"/>
      <c r="M349" s="252"/>
      <c r="N349" s="252"/>
      <c r="O349" s="252"/>
      <c r="P349" s="252"/>
      <c r="Q349" s="256"/>
      <c r="R349" s="256"/>
      <c r="S349" s="256"/>
      <c r="T349" s="256"/>
      <c r="U349" s="256"/>
      <c r="V349" s="256"/>
      <c r="W349" s="256"/>
      <c r="X349" s="256"/>
      <c r="Y349" s="256"/>
      <c r="Z349" s="256"/>
      <c r="AA349" s="256"/>
      <c r="AB349" s="256"/>
      <c r="AC349" s="256"/>
      <c r="AD349" s="302"/>
      <c r="AE349" s="256"/>
      <c r="AF349" s="256"/>
      <c r="AG349" s="256"/>
      <c r="AH349" s="256"/>
      <c r="AI349" s="256"/>
      <c r="AJ349" s="256"/>
      <c r="AK349" s="256"/>
      <c r="AL349" s="256"/>
      <c r="AM349" s="256"/>
      <c r="AN349" s="256"/>
      <c r="AO349" s="256"/>
      <c r="AP349" s="256"/>
      <c r="AQ349" s="256"/>
      <c r="AR349" s="256"/>
      <c r="AS349" s="270"/>
      <c r="AT349" s="266"/>
      <c r="AU349" s="266"/>
      <c r="AV349" s="252"/>
      <c r="AW349" s="252"/>
      <c r="AX349" s="252"/>
      <c r="AY349" s="252"/>
      <c r="AZ349" s="266"/>
      <c r="BA349" s="271"/>
      <c r="BB349" s="271"/>
      <c r="BC349" s="266"/>
      <c r="BD349" s="261"/>
      <c r="BE349" s="234"/>
      <c r="BF349" s="260"/>
      <c r="BG349" s="234"/>
      <c r="BH349" s="261"/>
      <c r="BI349" s="234"/>
      <c r="BJ349" s="252"/>
      <c r="BK349" s="252"/>
      <c r="BL349" s="252"/>
      <c r="BM349" s="262"/>
      <c r="BN349" s="263"/>
      <c r="BO349" s="272"/>
      <c r="BP349" s="234"/>
      <c r="BQ349" s="234"/>
      <c r="BR349" s="234"/>
      <c r="BS349" s="234"/>
      <c r="BT349" s="234"/>
      <c r="BU349" s="234"/>
      <c r="BV349" s="234"/>
      <c r="BW349" s="234"/>
      <c r="BX349" s="234"/>
      <c r="BY349" s="234"/>
      <c r="BZ349" s="234"/>
      <c r="CA349" s="234"/>
      <c r="CB349" s="234"/>
    </row>
    <row r="350" spans="1:80" ht="17.25" x14ac:dyDescent="0.25">
      <c r="A350" s="265"/>
      <c r="B350" s="252"/>
      <c r="C350" s="266"/>
      <c r="D350" s="266"/>
      <c r="E350" s="266"/>
      <c r="F350" s="266"/>
      <c r="G350" s="270"/>
      <c r="H350" s="254"/>
      <c r="I350" s="254"/>
      <c r="J350" s="254"/>
      <c r="K350" s="304"/>
      <c r="L350" s="252"/>
      <c r="M350" s="252"/>
      <c r="N350" s="252"/>
      <c r="O350" s="252"/>
      <c r="P350" s="252"/>
      <c r="Q350" s="256"/>
      <c r="R350" s="256"/>
      <c r="S350" s="256"/>
      <c r="T350" s="256"/>
      <c r="U350" s="256"/>
      <c r="V350" s="256"/>
      <c r="W350" s="256"/>
      <c r="X350" s="256"/>
      <c r="Y350" s="256"/>
      <c r="Z350" s="256"/>
      <c r="AA350" s="256"/>
      <c r="AB350" s="256"/>
      <c r="AC350" s="256"/>
      <c r="AD350" s="302"/>
      <c r="AE350" s="256"/>
      <c r="AF350" s="256"/>
      <c r="AG350" s="256"/>
      <c r="AH350" s="256"/>
      <c r="AI350" s="256"/>
      <c r="AJ350" s="256"/>
      <c r="AK350" s="256"/>
      <c r="AL350" s="256"/>
      <c r="AM350" s="256"/>
      <c r="AN350" s="256"/>
      <c r="AO350" s="256"/>
      <c r="AP350" s="256"/>
      <c r="AQ350" s="256"/>
      <c r="AR350" s="256"/>
      <c r="AS350" s="270"/>
      <c r="AT350" s="266"/>
      <c r="AU350" s="266"/>
      <c r="AV350" s="252"/>
      <c r="AW350" s="252"/>
      <c r="AX350" s="252"/>
      <c r="AY350" s="252"/>
      <c r="AZ350" s="266"/>
      <c r="BA350" s="271"/>
      <c r="BB350" s="271"/>
      <c r="BC350" s="266"/>
      <c r="BD350" s="261"/>
      <c r="BE350" s="234"/>
      <c r="BF350" s="260"/>
      <c r="BG350" s="234"/>
      <c r="BH350" s="261"/>
      <c r="BI350" s="234"/>
      <c r="BJ350" s="252"/>
      <c r="BK350" s="252"/>
      <c r="BL350" s="252"/>
      <c r="BM350" s="262"/>
      <c r="BN350" s="263"/>
      <c r="BO350" s="272"/>
      <c r="BP350" s="234"/>
      <c r="BQ350" s="234"/>
      <c r="BR350" s="234"/>
      <c r="BS350" s="234"/>
      <c r="BT350" s="234"/>
      <c r="BU350" s="234"/>
      <c r="BV350" s="234"/>
      <c r="BW350" s="234"/>
      <c r="BX350" s="234"/>
      <c r="BY350" s="234"/>
      <c r="BZ350" s="234"/>
      <c r="CA350" s="234"/>
      <c r="CB350" s="234"/>
    </row>
    <row r="351" spans="1:80" ht="17.25" x14ac:dyDescent="0.25">
      <c r="A351" s="265"/>
      <c r="B351" s="252"/>
      <c r="C351" s="266"/>
      <c r="D351" s="266"/>
      <c r="E351" s="266"/>
      <c r="F351" s="266"/>
      <c r="G351" s="267"/>
      <c r="H351" s="254"/>
      <c r="I351" s="254"/>
      <c r="J351" s="254"/>
      <c r="K351" s="304"/>
      <c r="L351" s="252"/>
      <c r="M351" s="252"/>
      <c r="N351" s="252"/>
      <c r="O351" s="252"/>
      <c r="P351" s="252"/>
      <c r="Q351" s="256"/>
      <c r="R351" s="256"/>
      <c r="S351" s="256"/>
      <c r="T351" s="256"/>
      <c r="U351" s="256"/>
      <c r="V351" s="256"/>
      <c r="W351" s="256"/>
      <c r="X351" s="256"/>
      <c r="Y351" s="256"/>
      <c r="Z351" s="256"/>
      <c r="AA351" s="256"/>
      <c r="AB351" s="256"/>
      <c r="AC351" s="256"/>
      <c r="AD351" s="302"/>
      <c r="AE351" s="256"/>
      <c r="AF351" s="256"/>
      <c r="AG351" s="256"/>
      <c r="AH351" s="256"/>
      <c r="AI351" s="256"/>
      <c r="AJ351" s="256"/>
      <c r="AK351" s="256"/>
      <c r="AL351" s="256"/>
      <c r="AM351" s="256"/>
      <c r="AN351" s="256"/>
      <c r="AO351" s="256"/>
      <c r="AP351" s="256"/>
      <c r="AQ351" s="256"/>
      <c r="AR351" s="256"/>
      <c r="AS351" s="270"/>
      <c r="AT351" s="266"/>
      <c r="AU351" s="266"/>
      <c r="AV351" s="252"/>
      <c r="AW351" s="252"/>
      <c r="AX351" s="252"/>
      <c r="AY351" s="252"/>
      <c r="AZ351" s="266"/>
      <c r="BA351" s="271"/>
      <c r="BB351" s="271"/>
      <c r="BC351" s="266"/>
      <c r="BD351" s="261"/>
      <c r="BE351" s="234"/>
      <c r="BF351" s="260"/>
      <c r="BG351" s="234"/>
      <c r="BH351" s="261"/>
      <c r="BI351" s="234"/>
      <c r="BJ351" s="252"/>
      <c r="BK351" s="252"/>
      <c r="BL351" s="252"/>
      <c r="BM351" s="262"/>
      <c r="BN351" s="263"/>
      <c r="BO351" s="272"/>
      <c r="BP351" s="234"/>
      <c r="BQ351" s="234"/>
      <c r="BR351" s="234"/>
      <c r="BS351" s="234"/>
      <c r="BT351" s="234"/>
      <c r="BU351" s="234"/>
      <c r="BV351" s="234"/>
      <c r="BW351" s="234"/>
      <c r="BX351" s="234"/>
      <c r="BY351" s="234"/>
      <c r="BZ351" s="234"/>
      <c r="CA351" s="234"/>
      <c r="CB351" s="234"/>
    </row>
    <row r="352" spans="1:80" ht="17.25" x14ac:dyDescent="0.25">
      <c r="A352" s="265"/>
      <c r="B352" s="252"/>
      <c r="C352" s="266"/>
      <c r="D352" s="266"/>
      <c r="E352" s="266"/>
      <c r="F352" s="266"/>
      <c r="G352" s="267"/>
      <c r="H352" s="254"/>
      <c r="I352" s="254"/>
      <c r="J352" s="254"/>
      <c r="K352" s="304"/>
      <c r="L352" s="252"/>
      <c r="M352" s="252"/>
      <c r="N352" s="252"/>
      <c r="O352" s="252"/>
      <c r="P352" s="252"/>
      <c r="Q352" s="256"/>
      <c r="R352" s="256"/>
      <c r="S352" s="256"/>
      <c r="T352" s="256"/>
      <c r="U352" s="256"/>
      <c r="V352" s="256"/>
      <c r="W352" s="256"/>
      <c r="X352" s="256"/>
      <c r="Y352" s="256"/>
      <c r="Z352" s="256"/>
      <c r="AA352" s="256"/>
      <c r="AB352" s="256"/>
      <c r="AC352" s="256"/>
      <c r="AD352" s="302"/>
      <c r="AE352" s="256"/>
      <c r="AF352" s="256"/>
      <c r="AG352" s="256"/>
      <c r="AH352" s="256"/>
      <c r="AI352" s="256"/>
      <c r="AJ352" s="256"/>
      <c r="AK352" s="256"/>
      <c r="AL352" s="256"/>
      <c r="AM352" s="256"/>
      <c r="AN352" s="256"/>
      <c r="AO352" s="256"/>
      <c r="AP352" s="256"/>
      <c r="AQ352" s="256"/>
      <c r="AR352" s="256"/>
      <c r="AS352" s="270"/>
      <c r="AT352" s="266"/>
      <c r="AU352" s="266"/>
      <c r="AV352" s="252"/>
      <c r="AW352" s="252"/>
      <c r="AX352" s="252"/>
      <c r="AY352" s="252"/>
      <c r="AZ352" s="266"/>
      <c r="BA352" s="271"/>
      <c r="BB352" s="271"/>
      <c r="BC352" s="266"/>
      <c r="BD352" s="261"/>
      <c r="BE352" s="234"/>
      <c r="BF352" s="260"/>
      <c r="BG352" s="234"/>
      <c r="BH352" s="261"/>
      <c r="BI352" s="234"/>
      <c r="BJ352" s="252"/>
      <c r="BK352" s="252"/>
      <c r="BL352" s="252"/>
      <c r="BM352" s="262"/>
      <c r="BN352" s="263"/>
      <c r="BO352" s="272"/>
      <c r="BP352" s="234"/>
      <c r="BQ352" s="234"/>
      <c r="BR352" s="234"/>
      <c r="BS352" s="234"/>
      <c r="BT352" s="234"/>
      <c r="BU352" s="234"/>
      <c r="BV352" s="234"/>
      <c r="BW352" s="234"/>
      <c r="BX352" s="234"/>
      <c r="BY352" s="234"/>
      <c r="BZ352" s="234"/>
      <c r="CA352" s="234"/>
      <c r="CB352" s="234"/>
    </row>
    <row r="353" spans="1:80" ht="17.25" x14ac:dyDescent="0.25">
      <c r="A353" s="265"/>
      <c r="B353" s="252"/>
      <c r="C353" s="266"/>
      <c r="D353" s="266"/>
      <c r="E353" s="266"/>
      <c r="F353" s="266"/>
      <c r="G353" s="270"/>
      <c r="H353" s="254"/>
      <c r="I353" s="254"/>
      <c r="J353" s="254"/>
      <c r="K353" s="304"/>
      <c r="L353" s="252"/>
      <c r="M353" s="252"/>
      <c r="N353" s="252"/>
      <c r="O353" s="252"/>
      <c r="P353" s="252"/>
      <c r="Q353" s="256"/>
      <c r="R353" s="256"/>
      <c r="S353" s="256"/>
      <c r="T353" s="256"/>
      <c r="U353" s="256"/>
      <c r="V353" s="256"/>
      <c r="W353" s="256"/>
      <c r="X353" s="256"/>
      <c r="Y353" s="256"/>
      <c r="Z353" s="256"/>
      <c r="AA353" s="256"/>
      <c r="AB353" s="256"/>
      <c r="AC353" s="256"/>
      <c r="AD353" s="302"/>
      <c r="AE353" s="256"/>
      <c r="AF353" s="256"/>
      <c r="AG353" s="256"/>
      <c r="AH353" s="256"/>
      <c r="AI353" s="256"/>
      <c r="AJ353" s="256"/>
      <c r="AK353" s="256"/>
      <c r="AL353" s="256"/>
      <c r="AM353" s="256"/>
      <c r="AN353" s="256"/>
      <c r="AO353" s="256"/>
      <c r="AP353" s="256"/>
      <c r="AQ353" s="256"/>
      <c r="AR353" s="256"/>
      <c r="AS353" s="270"/>
      <c r="AT353" s="266"/>
      <c r="AU353" s="266"/>
      <c r="AV353" s="252"/>
      <c r="AW353" s="252"/>
      <c r="AX353" s="252"/>
      <c r="AY353" s="252"/>
      <c r="AZ353" s="266"/>
      <c r="BA353" s="271"/>
      <c r="BB353" s="271"/>
      <c r="BC353" s="266"/>
      <c r="BD353" s="261"/>
      <c r="BE353" s="234"/>
      <c r="BF353" s="260"/>
      <c r="BG353" s="234"/>
      <c r="BH353" s="261"/>
      <c r="BI353" s="234"/>
      <c r="BJ353" s="252"/>
      <c r="BK353" s="252"/>
      <c r="BL353" s="252"/>
      <c r="BM353" s="262"/>
      <c r="BN353" s="263"/>
      <c r="BO353" s="272"/>
      <c r="BP353" s="234"/>
      <c r="BQ353" s="234"/>
      <c r="BR353" s="234"/>
      <c r="BS353" s="234"/>
      <c r="BT353" s="234"/>
      <c r="BU353" s="234"/>
      <c r="BV353" s="234"/>
      <c r="BW353" s="234"/>
      <c r="BX353" s="234"/>
      <c r="BY353" s="234"/>
      <c r="BZ353" s="234"/>
      <c r="CA353" s="234"/>
      <c r="CB353" s="234"/>
    </row>
    <row r="354" spans="1:80" ht="17.25" x14ac:dyDescent="0.25">
      <c r="A354" s="265"/>
      <c r="B354" s="252"/>
      <c r="C354" s="266"/>
      <c r="D354" s="266"/>
      <c r="E354" s="266"/>
      <c r="F354" s="266"/>
      <c r="G354" s="267"/>
      <c r="H354" s="254"/>
      <c r="I354" s="254"/>
      <c r="J354" s="254"/>
      <c r="K354" s="304"/>
      <c r="L354" s="252"/>
      <c r="M354" s="252"/>
      <c r="N354" s="252"/>
      <c r="O354" s="252"/>
      <c r="P354" s="252"/>
      <c r="Q354" s="256"/>
      <c r="R354" s="256"/>
      <c r="S354" s="256"/>
      <c r="T354" s="256"/>
      <c r="U354" s="256"/>
      <c r="V354" s="256"/>
      <c r="W354" s="256"/>
      <c r="X354" s="256"/>
      <c r="Y354" s="256"/>
      <c r="Z354" s="256"/>
      <c r="AA354" s="256"/>
      <c r="AB354" s="256"/>
      <c r="AC354" s="256"/>
      <c r="AD354" s="302"/>
      <c r="AE354" s="256"/>
      <c r="AF354" s="256"/>
      <c r="AG354" s="256"/>
      <c r="AH354" s="256"/>
      <c r="AI354" s="256"/>
      <c r="AJ354" s="256"/>
      <c r="AK354" s="256"/>
      <c r="AL354" s="256"/>
      <c r="AM354" s="256"/>
      <c r="AN354" s="256"/>
      <c r="AO354" s="256"/>
      <c r="AP354" s="256"/>
      <c r="AQ354" s="256"/>
      <c r="AR354" s="256"/>
      <c r="AS354" s="270"/>
      <c r="AT354" s="266"/>
      <c r="AU354" s="266"/>
      <c r="AV354" s="252"/>
      <c r="AW354" s="252"/>
      <c r="AX354" s="252"/>
      <c r="AY354" s="252"/>
      <c r="AZ354" s="266"/>
      <c r="BA354" s="271"/>
      <c r="BB354" s="271"/>
      <c r="BC354" s="266"/>
      <c r="BD354" s="261"/>
      <c r="BE354" s="234"/>
      <c r="BF354" s="260"/>
      <c r="BG354" s="234"/>
      <c r="BH354" s="261"/>
      <c r="BI354" s="234"/>
      <c r="BJ354" s="252"/>
      <c r="BK354" s="252"/>
      <c r="BL354" s="252"/>
      <c r="BM354" s="262"/>
      <c r="BN354" s="263"/>
      <c r="BO354" s="297"/>
      <c r="BP354" s="234"/>
      <c r="BQ354" s="234"/>
      <c r="BR354" s="234"/>
      <c r="BS354" s="234"/>
      <c r="BT354" s="234"/>
      <c r="BU354" s="234"/>
      <c r="BV354" s="234"/>
      <c r="BW354" s="234"/>
      <c r="BX354" s="234"/>
      <c r="BY354" s="234"/>
      <c r="BZ354" s="234"/>
      <c r="CA354" s="234"/>
      <c r="CB354" s="234"/>
    </row>
    <row r="355" spans="1:80" ht="17.25" x14ac:dyDescent="0.25">
      <c r="A355" s="265"/>
      <c r="B355" s="252"/>
      <c r="C355" s="266"/>
      <c r="D355" s="266"/>
      <c r="E355" s="266"/>
      <c r="F355" s="266"/>
      <c r="G355" s="270"/>
      <c r="H355" s="254"/>
      <c r="I355" s="254"/>
      <c r="J355" s="254"/>
      <c r="K355" s="304"/>
      <c r="L355" s="252"/>
      <c r="M355" s="252"/>
      <c r="N355" s="252"/>
      <c r="O355" s="252"/>
      <c r="P355" s="252"/>
      <c r="Q355" s="256"/>
      <c r="R355" s="256"/>
      <c r="S355" s="256"/>
      <c r="T355" s="256"/>
      <c r="U355" s="256"/>
      <c r="V355" s="256"/>
      <c r="W355" s="256"/>
      <c r="X355" s="256"/>
      <c r="Y355" s="256"/>
      <c r="Z355" s="256"/>
      <c r="AA355" s="256"/>
      <c r="AB355" s="256"/>
      <c r="AC355" s="256"/>
      <c r="AD355" s="302"/>
      <c r="AE355" s="256"/>
      <c r="AF355" s="256"/>
      <c r="AG355" s="256"/>
      <c r="AH355" s="256"/>
      <c r="AI355" s="256"/>
      <c r="AJ355" s="256"/>
      <c r="AK355" s="256"/>
      <c r="AL355" s="256"/>
      <c r="AM355" s="256"/>
      <c r="AN355" s="256"/>
      <c r="AO355" s="256"/>
      <c r="AP355" s="256"/>
      <c r="AQ355" s="256"/>
      <c r="AR355" s="256"/>
      <c r="AS355" s="267"/>
      <c r="AT355" s="268"/>
      <c r="AU355" s="266"/>
      <c r="AV355" s="252"/>
      <c r="AW355" s="252"/>
      <c r="AX355" s="252"/>
      <c r="AY355" s="252"/>
      <c r="AZ355" s="266"/>
      <c r="BA355" s="271"/>
      <c r="BB355" s="271"/>
      <c r="BC355" s="266"/>
      <c r="BD355" s="261"/>
      <c r="BE355" s="234"/>
      <c r="BF355" s="260"/>
      <c r="BG355" s="234"/>
      <c r="BH355" s="261"/>
      <c r="BI355" s="234"/>
      <c r="BJ355" s="252"/>
      <c r="BK355" s="252"/>
      <c r="BL355" s="252"/>
      <c r="BM355" s="262"/>
      <c r="BN355" s="263"/>
      <c r="BO355" s="272"/>
      <c r="BP355" s="234"/>
      <c r="BQ355" s="234"/>
      <c r="BR355" s="234"/>
      <c r="BS355" s="234"/>
      <c r="BT355" s="234"/>
      <c r="BU355" s="234"/>
      <c r="BV355" s="234"/>
      <c r="BW355" s="234"/>
      <c r="BX355" s="234"/>
      <c r="BY355" s="234"/>
      <c r="BZ355" s="234"/>
      <c r="CA355" s="234"/>
      <c r="CB355" s="234"/>
    </row>
    <row r="356" spans="1:80" ht="17.25" x14ac:dyDescent="0.25">
      <c r="A356" s="265"/>
      <c r="B356" s="252"/>
      <c r="C356" s="266"/>
      <c r="D356" s="266"/>
      <c r="E356" s="266"/>
      <c r="F356" s="266"/>
      <c r="G356" s="267"/>
      <c r="H356" s="254"/>
      <c r="I356" s="254"/>
      <c r="J356" s="254"/>
      <c r="K356" s="268"/>
      <c r="L356" s="252"/>
      <c r="M356" s="252"/>
      <c r="N356" s="252"/>
      <c r="O356" s="252"/>
      <c r="P356" s="252"/>
      <c r="Q356" s="256"/>
      <c r="R356" s="256"/>
      <c r="S356" s="256"/>
      <c r="T356" s="256"/>
      <c r="U356" s="256"/>
      <c r="V356" s="256"/>
      <c r="W356" s="256"/>
      <c r="X356" s="256"/>
      <c r="Y356" s="256"/>
      <c r="Z356" s="256"/>
      <c r="AA356" s="256"/>
      <c r="AB356" s="256"/>
      <c r="AC356" s="256"/>
      <c r="AD356" s="302"/>
      <c r="AE356" s="256"/>
      <c r="AF356" s="256"/>
      <c r="AG356" s="256"/>
      <c r="AH356" s="256"/>
      <c r="AI356" s="256"/>
      <c r="AJ356" s="256"/>
      <c r="AK356" s="256"/>
      <c r="AL356" s="256"/>
      <c r="AM356" s="256"/>
      <c r="AN356" s="256"/>
      <c r="AO356" s="256"/>
      <c r="AP356" s="256"/>
      <c r="AQ356" s="256"/>
      <c r="AR356" s="256"/>
      <c r="AS356" s="270"/>
      <c r="AT356" s="266"/>
      <c r="AU356" s="266"/>
      <c r="AV356" s="252"/>
      <c r="AW356" s="252"/>
      <c r="AX356" s="252"/>
      <c r="AY356" s="252"/>
      <c r="AZ356" s="268"/>
      <c r="BA356" s="271"/>
      <c r="BB356" s="271"/>
      <c r="BC356" s="266"/>
      <c r="BD356" s="261"/>
      <c r="BE356" s="234"/>
      <c r="BF356" s="260"/>
      <c r="BG356" s="234"/>
      <c r="BH356" s="261"/>
      <c r="BI356" s="234"/>
      <c r="BJ356" s="252"/>
      <c r="BK356" s="252"/>
      <c r="BL356" s="252"/>
      <c r="BM356" s="262"/>
      <c r="BN356" s="263"/>
      <c r="BO356" s="272"/>
      <c r="BP356" s="234"/>
      <c r="BQ356" s="234"/>
      <c r="BR356" s="234"/>
      <c r="BS356" s="234"/>
      <c r="BT356" s="234"/>
      <c r="BU356" s="234"/>
      <c r="BV356" s="234"/>
      <c r="BW356" s="234"/>
      <c r="BX356" s="234"/>
      <c r="BY356" s="234"/>
      <c r="BZ356" s="234"/>
      <c r="CA356" s="234"/>
      <c r="CB356" s="234"/>
    </row>
    <row r="357" spans="1:80" ht="17.25" x14ac:dyDescent="0.25">
      <c r="A357" s="265"/>
      <c r="B357" s="252"/>
      <c r="C357" s="266"/>
      <c r="D357" s="266"/>
      <c r="E357" s="266"/>
      <c r="F357" s="266"/>
      <c r="G357" s="267"/>
      <c r="H357" s="254"/>
      <c r="I357" s="254"/>
      <c r="J357" s="254"/>
      <c r="K357" s="268"/>
      <c r="L357" s="252"/>
      <c r="M357" s="252"/>
      <c r="N357" s="252"/>
      <c r="O357" s="252"/>
      <c r="P357" s="252"/>
      <c r="Q357" s="256"/>
      <c r="R357" s="256"/>
      <c r="S357" s="256"/>
      <c r="T357" s="256"/>
      <c r="U357" s="256"/>
      <c r="V357" s="256"/>
      <c r="W357" s="256"/>
      <c r="X357" s="256"/>
      <c r="Y357" s="256"/>
      <c r="Z357" s="256"/>
      <c r="AA357" s="256"/>
      <c r="AB357" s="256"/>
      <c r="AC357" s="256"/>
      <c r="AD357" s="302"/>
      <c r="AE357" s="256"/>
      <c r="AF357" s="256"/>
      <c r="AG357" s="256"/>
      <c r="AH357" s="256"/>
      <c r="AI357" s="256"/>
      <c r="AJ357" s="256"/>
      <c r="AK357" s="256"/>
      <c r="AL357" s="256"/>
      <c r="AM357" s="256"/>
      <c r="AN357" s="256"/>
      <c r="AO357" s="256"/>
      <c r="AP357" s="256"/>
      <c r="AQ357" s="256"/>
      <c r="AR357" s="256"/>
      <c r="AS357" s="270"/>
      <c r="AT357" s="266"/>
      <c r="AU357" s="266"/>
      <c r="AV357" s="252"/>
      <c r="AW357" s="252"/>
      <c r="AX357" s="252"/>
      <c r="AY357" s="252"/>
      <c r="AZ357" s="268"/>
      <c r="BA357" s="271"/>
      <c r="BB357" s="271"/>
      <c r="BC357" s="266"/>
      <c r="BD357" s="261"/>
      <c r="BE357" s="234"/>
      <c r="BF357" s="260"/>
      <c r="BG357" s="234"/>
      <c r="BH357" s="261"/>
      <c r="BI357" s="234"/>
      <c r="BJ357" s="252"/>
      <c r="BK357" s="252"/>
      <c r="BL357" s="252"/>
      <c r="BM357" s="262"/>
      <c r="BN357" s="263"/>
      <c r="BO357" s="297"/>
      <c r="BP357" s="234"/>
      <c r="BQ357" s="234"/>
      <c r="BR357" s="234"/>
      <c r="BS357" s="234"/>
      <c r="BT357" s="234"/>
      <c r="BU357" s="234"/>
      <c r="BV357" s="234"/>
      <c r="BW357" s="234"/>
      <c r="BX357" s="234"/>
      <c r="BY357" s="234"/>
      <c r="BZ357" s="234"/>
      <c r="CA357" s="234"/>
      <c r="CB357" s="234"/>
    </row>
    <row r="358" spans="1:80" ht="17.25" x14ac:dyDescent="0.25">
      <c r="A358" s="265"/>
      <c r="B358" s="252"/>
      <c r="C358" s="266"/>
      <c r="D358" s="266"/>
      <c r="E358" s="266"/>
      <c r="F358" s="266"/>
      <c r="G358" s="267"/>
      <c r="H358" s="254"/>
      <c r="I358" s="254"/>
      <c r="J358" s="254"/>
      <c r="K358" s="268"/>
      <c r="L358" s="252"/>
      <c r="M358" s="252"/>
      <c r="N358" s="252"/>
      <c r="O358" s="252"/>
      <c r="P358" s="252"/>
      <c r="Q358" s="256"/>
      <c r="R358" s="256"/>
      <c r="S358" s="256"/>
      <c r="T358" s="256"/>
      <c r="U358" s="256"/>
      <c r="V358" s="256"/>
      <c r="W358" s="256"/>
      <c r="X358" s="256"/>
      <c r="Y358" s="256"/>
      <c r="Z358" s="256"/>
      <c r="AA358" s="256"/>
      <c r="AB358" s="256"/>
      <c r="AC358" s="256"/>
      <c r="AD358" s="302"/>
      <c r="AE358" s="256"/>
      <c r="AF358" s="256"/>
      <c r="AG358" s="256"/>
      <c r="AH358" s="256"/>
      <c r="AI358" s="256"/>
      <c r="AJ358" s="256"/>
      <c r="AK358" s="256"/>
      <c r="AL358" s="256"/>
      <c r="AM358" s="256"/>
      <c r="AN358" s="256"/>
      <c r="AO358" s="256"/>
      <c r="AP358" s="256"/>
      <c r="AQ358" s="256"/>
      <c r="AR358" s="256"/>
      <c r="AS358" s="270"/>
      <c r="AT358" s="266"/>
      <c r="AU358" s="266"/>
      <c r="AV358" s="252"/>
      <c r="AW358" s="252"/>
      <c r="AX358" s="252"/>
      <c r="AY358" s="252"/>
      <c r="AZ358" s="266"/>
      <c r="BA358" s="271"/>
      <c r="BB358" s="271"/>
      <c r="BC358" s="266"/>
      <c r="BD358" s="261"/>
      <c r="BE358" s="234"/>
      <c r="BF358" s="260"/>
      <c r="BG358" s="234"/>
      <c r="BH358" s="261"/>
      <c r="BI358" s="234"/>
      <c r="BJ358" s="252"/>
      <c r="BK358" s="252"/>
      <c r="BL358" s="252"/>
      <c r="BM358" s="262"/>
      <c r="BN358" s="263"/>
      <c r="BO358" s="272"/>
      <c r="BP358" s="234"/>
      <c r="BQ358" s="234"/>
      <c r="BR358" s="234"/>
      <c r="BS358" s="234"/>
      <c r="BT358" s="234"/>
      <c r="BU358" s="234"/>
      <c r="BV358" s="234"/>
      <c r="BW358" s="234"/>
      <c r="BX358" s="234"/>
      <c r="BY358" s="234"/>
      <c r="BZ358" s="234"/>
      <c r="CA358" s="234"/>
      <c r="CB358" s="234"/>
    </row>
    <row r="359" spans="1:80" ht="17.25" x14ac:dyDescent="0.25">
      <c r="A359" s="265"/>
      <c r="B359" s="252"/>
      <c r="C359" s="266"/>
      <c r="D359" s="266"/>
      <c r="E359" s="266"/>
      <c r="F359" s="266"/>
      <c r="G359" s="267"/>
      <c r="H359" s="254"/>
      <c r="I359" s="254"/>
      <c r="J359" s="254"/>
      <c r="K359" s="268"/>
      <c r="L359" s="252"/>
      <c r="M359" s="252"/>
      <c r="N359" s="252"/>
      <c r="O359" s="252"/>
      <c r="P359" s="252"/>
      <c r="Q359" s="256"/>
      <c r="R359" s="256"/>
      <c r="S359" s="256"/>
      <c r="T359" s="256"/>
      <c r="U359" s="256"/>
      <c r="V359" s="256"/>
      <c r="W359" s="256"/>
      <c r="X359" s="256"/>
      <c r="Y359" s="256"/>
      <c r="Z359" s="256"/>
      <c r="AA359" s="256"/>
      <c r="AB359" s="256"/>
      <c r="AC359" s="256"/>
      <c r="AD359" s="269"/>
      <c r="AE359" s="256"/>
      <c r="AF359" s="256"/>
      <c r="AG359" s="256"/>
      <c r="AH359" s="256"/>
      <c r="AI359" s="256"/>
      <c r="AJ359" s="256"/>
      <c r="AK359" s="256"/>
      <c r="AL359" s="256"/>
      <c r="AM359" s="256"/>
      <c r="AN359" s="256"/>
      <c r="AO359" s="256"/>
      <c r="AP359" s="256"/>
      <c r="AQ359" s="256"/>
      <c r="AR359" s="256"/>
      <c r="AS359" s="267"/>
      <c r="AT359" s="268"/>
      <c r="AU359" s="266"/>
      <c r="AV359" s="252"/>
      <c r="AW359" s="252"/>
      <c r="AX359" s="252"/>
      <c r="AY359" s="252"/>
      <c r="AZ359" s="266"/>
      <c r="BA359" s="271"/>
      <c r="BB359" s="271"/>
      <c r="BC359" s="266"/>
      <c r="BD359" s="261"/>
      <c r="BE359" s="234"/>
      <c r="BF359" s="260"/>
      <c r="BG359" s="234"/>
      <c r="BH359" s="261"/>
      <c r="BI359" s="234"/>
      <c r="BJ359" s="252"/>
      <c r="BK359" s="252"/>
      <c r="BL359" s="252"/>
      <c r="BM359" s="262"/>
      <c r="BN359" s="263"/>
      <c r="BO359" s="272"/>
      <c r="BP359" s="234"/>
      <c r="BQ359" s="234"/>
      <c r="BR359" s="234"/>
      <c r="BS359" s="234"/>
      <c r="BT359" s="234"/>
      <c r="BU359" s="234"/>
      <c r="BV359" s="234"/>
      <c r="BW359" s="234"/>
      <c r="BX359" s="234"/>
      <c r="BY359" s="234"/>
      <c r="BZ359" s="234"/>
      <c r="CA359" s="234"/>
      <c r="CB359" s="234"/>
    </row>
    <row r="360" spans="1:80" ht="17.25" x14ac:dyDescent="0.25">
      <c r="A360" s="265"/>
      <c r="B360" s="252"/>
      <c r="C360" s="266"/>
      <c r="D360" s="266"/>
      <c r="E360" s="266"/>
      <c r="F360" s="266"/>
      <c r="G360" s="267"/>
      <c r="H360" s="254"/>
      <c r="I360" s="254"/>
      <c r="J360" s="254"/>
      <c r="K360" s="304"/>
      <c r="L360" s="252"/>
      <c r="M360" s="252"/>
      <c r="N360" s="252"/>
      <c r="O360" s="252"/>
      <c r="P360" s="252"/>
      <c r="Q360" s="256"/>
      <c r="R360" s="256"/>
      <c r="S360" s="256"/>
      <c r="T360" s="256"/>
      <c r="U360" s="256"/>
      <c r="V360" s="256"/>
      <c r="W360" s="256"/>
      <c r="X360" s="256"/>
      <c r="Y360" s="256"/>
      <c r="Z360" s="256"/>
      <c r="AA360" s="256"/>
      <c r="AB360" s="256"/>
      <c r="AC360" s="256"/>
      <c r="AD360" s="302"/>
      <c r="AE360" s="256"/>
      <c r="AF360" s="256"/>
      <c r="AG360" s="256"/>
      <c r="AH360" s="256"/>
      <c r="AI360" s="256"/>
      <c r="AJ360" s="256"/>
      <c r="AK360" s="256"/>
      <c r="AL360" s="256"/>
      <c r="AM360" s="256"/>
      <c r="AN360" s="256"/>
      <c r="AO360" s="256"/>
      <c r="AP360" s="256"/>
      <c r="AQ360" s="256"/>
      <c r="AR360" s="256"/>
      <c r="AS360" s="270"/>
      <c r="AT360" s="266"/>
      <c r="AU360" s="266"/>
      <c r="AV360" s="252"/>
      <c r="AW360" s="252"/>
      <c r="AX360" s="252"/>
      <c r="AY360" s="252"/>
      <c r="AZ360" s="266"/>
      <c r="BA360" s="271"/>
      <c r="BB360" s="271"/>
      <c r="BC360" s="266"/>
      <c r="BD360" s="261"/>
      <c r="BE360" s="234"/>
      <c r="BF360" s="260"/>
      <c r="BG360" s="234"/>
      <c r="BH360" s="261"/>
      <c r="BI360" s="234"/>
      <c r="BJ360" s="252"/>
      <c r="BK360" s="252"/>
      <c r="BL360" s="252"/>
      <c r="BM360" s="262"/>
      <c r="BN360" s="263"/>
      <c r="BO360" s="272"/>
      <c r="BP360" s="234"/>
      <c r="BQ360" s="234"/>
      <c r="BR360" s="234"/>
      <c r="BS360" s="234"/>
      <c r="BT360" s="234"/>
      <c r="BU360" s="234"/>
      <c r="BV360" s="234"/>
      <c r="BW360" s="234"/>
      <c r="BX360" s="234"/>
      <c r="BY360" s="234"/>
      <c r="BZ360" s="234"/>
      <c r="CA360" s="234"/>
      <c r="CB360" s="234"/>
    </row>
    <row r="361" spans="1:80" ht="17.25" x14ac:dyDescent="0.25">
      <c r="A361" s="265"/>
      <c r="B361" s="252"/>
      <c r="C361" s="266"/>
      <c r="D361" s="266"/>
      <c r="E361" s="266"/>
      <c r="F361" s="266"/>
      <c r="G361" s="267"/>
      <c r="H361" s="254"/>
      <c r="I361" s="254"/>
      <c r="J361" s="254"/>
      <c r="K361" s="304"/>
      <c r="L361" s="252"/>
      <c r="M361" s="252"/>
      <c r="N361" s="252"/>
      <c r="O361" s="252"/>
      <c r="P361" s="252"/>
      <c r="Q361" s="256"/>
      <c r="R361" s="256"/>
      <c r="S361" s="256"/>
      <c r="T361" s="256"/>
      <c r="U361" s="256"/>
      <c r="V361" s="256"/>
      <c r="W361" s="256"/>
      <c r="X361" s="256"/>
      <c r="Y361" s="256"/>
      <c r="Z361" s="256"/>
      <c r="AA361" s="256"/>
      <c r="AB361" s="256"/>
      <c r="AC361" s="256"/>
      <c r="AD361" s="302"/>
      <c r="AE361" s="256"/>
      <c r="AF361" s="256"/>
      <c r="AG361" s="256"/>
      <c r="AH361" s="256"/>
      <c r="AI361" s="256"/>
      <c r="AJ361" s="256"/>
      <c r="AK361" s="256"/>
      <c r="AL361" s="256"/>
      <c r="AM361" s="256"/>
      <c r="AN361" s="256"/>
      <c r="AO361" s="256"/>
      <c r="AP361" s="256"/>
      <c r="AQ361" s="256"/>
      <c r="AR361" s="256"/>
      <c r="AS361" s="270"/>
      <c r="AT361" s="266"/>
      <c r="AU361" s="266"/>
      <c r="AV361" s="252"/>
      <c r="AW361" s="252"/>
      <c r="AX361" s="252"/>
      <c r="AY361" s="252"/>
      <c r="AZ361" s="266"/>
      <c r="BA361" s="271"/>
      <c r="BB361" s="271"/>
      <c r="BC361" s="266"/>
      <c r="BD361" s="261"/>
      <c r="BE361" s="234"/>
      <c r="BF361" s="260"/>
      <c r="BG361" s="234"/>
      <c r="BH361" s="261"/>
      <c r="BI361" s="234"/>
      <c r="BJ361" s="252"/>
      <c r="BK361" s="252"/>
      <c r="BL361" s="252"/>
      <c r="BM361" s="262"/>
      <c r="BN361" s="263"/>
      <c r="BO361" s="297"/>
      <c r="BP361" s="234"/>
      <c r="BQ361" s="234"/>
      <c r="BR361" s="234"/>
      <c r="BS361" s="234"/>
      <c r="BT361" s="234"/>
      <c r="BU361" s="234"/>
      <c r="BV361" s="234"/>
      <c r="BW361" s="234"/>
      <c r="BX361" s="234"/>
      <c r="BY361" s="234"/>
      <c r="BZ361" s="234"/>
      <c r="CA361" s="234"/>
      <c r="CB361" s="234"/>
    </row>
    <row r="362" spans="1:80" ht="17.25" x14ac:dyDescent="0.25">
      <c r="A362" s="265"/>
      <c r="B362" s="252"/>
      <c r="C362" s="266"/>
      <c r="D362" s="266"/>
      <c r="E362" s="266"/>
      <c r="F362" s="266"/>
      <c r="G362" s="270"/>
      <c r="H362" s="254"/>
      <c r="I362" s="254"/>
      <c r="J362" s="254"/>
      <c r="K362" s="304"/>
      <c r="L362" s="252"/>
      <c r="M362" s="252"/>
      <c r="N362" s="252"/>
      <c r="O362" s="252"/>
      <c r="P362" s="252"/>
      <c r="Q362" s="256"/>
      <c r="R362" s="256"/>
      <c r="S362" s="256"/>
      <c r="T362" s="256"/>
      <c r="U362" s="256"/>
      <c r="V362" s="256"/>
      <c r="W362" s="256"/>
      <c r="X362" s="256"/>
      <c r="Y362" s="256"/>
      <c r="Z362" s="256"/>
      <c r="AA362" s="256"/>
      <c r="AB362" s="256"/>
      <c r="AC362" s="256"/>
      <c r="AD362" s="302"/>
      <c r="AE362" s="256"/>
      <c r="AF362" s="256"/>
      <c r="AG362" s="256"/>
      <c r="AH362" s="256"/>
      <c r="AI362" s="256"/>
      <c r="AJ362" s="256"/>
      <c r="AK362" s="256"/>
      <c r="AL362" s="256"/>
      <c r="AM362" s="256"/>
      <c r="AN362" s="256"/>
      <c r="AO362" s="256"/>
      <c r="AP362" s="256"/>
      <c r="AQ362" s="256"/>
      <c r="AR362" s="256"/>
      <c r="AS362" s="270"/>
      <c r="AT362" s="266"/>
      <c r="AU362" s="266"/>
      <c r="AV362" s="252"/>
      <c r="AW362" s="252"/>
      <c r="AX362" s="252"/>
      <c r="AY362" s="252"/>
      <c r="AZ362" s="266"/>
      <c r="BA362" s="271"/>
      <c r="BB362" s="271"/>
      <c r="BC362" s="266"/>
      <c r="BD362" s="261"/>
      <c r="BE362" s="234"/>
      <c r="BF362" s="260"/>
      <c r="BG362" s="234"/>
      <c r="BH362" s="261"/>
      <c r="BI362" s="234"/>
      <c r="BJ362" s="252"/>
      <c r="BK362" s="252"/>
      <c r="BL362" s="252"/>
      <c r="BM362" s="262"/>
      <c r="BN362" s="263"/>
      <c r="BO362" s="272"/>
      <c r="BP362" s="234"/>
      <c r="BQ362" s="234"/>
      <c r="BR362" s="234"/>
      <c r="BS362" s="234"/>
      <c r="BT362" s="234"/>
      <c r="BU362" s="234"/>
      <c r="BV362" s="234"/>
      <c r="BW362" s="234"/>
      <c r="BX362" s="234"/>
      <c r="BY362" s="234"/>
      <c r="BZ362" s="234"/>
      <c r="CA362" s="234"/>
      <c r="CB362" s="234"/>
    </row>
    <row r="363" spans="1:80" ht="17.25" x14ac:dyDescent="0.25">
      <c r="A363" s="265"/>
      <c r="B363" s="252"/>
      <c r="C363" s="266"/>
      <c r="D363" s="266"/>
      <c r="E363" s="266"/>
      <c r="F363" s="266"/>
      <c r="G363" s="267"/>
      <c r="H363" s="254"/>
      <c r="I363" s="254"/>
      <c r="J363" s="254"/>
      <c r="K363" s="304"/>
      <c r="L363" s="252"/>
      <c r="M363" s="252"/>
      <c r="N363" s="252"/>
      <c r="O363" s="252"/>
      <c r="P363" s="252"/>
      <c r="Q363" s="256"/>
      <c r="R363" s="256"/>
      <c r="S363" s="256"/>
      <c r="T363" s="256"/>
      <c r="U363" s="256"/>
      <c r="V363" s="256"/>
      <c r="W363" s="256"/>
      <c r="X363" s="256"/>
      <c r="Y363" s="256"/>
      <c r="Z363" s="256"/>
      <c r="AA363" s="256"/>
      <c r="AB363" s="256"/>
      <c r="AC363" s="256"/>
      <c r="AD363" s="302"/>
      <c r="AE363" s="256"/>
      <c r="AF363" s="256"/>
      <c r="AG363" s="256"/>
      <c r="AH363" s="256"/>
      <c r="AI363" s="256"/>
      <c r="AJ363" s="256"/>
      <c r="AK363" s="256"/>
      <c r="AL363" s="256"/>
      <c r="AM363" s="256"/>
      <c r="AN363" s="256"/>
      <c r="AO363" s="256"/>
      <c r="AP363" s="256"/>
      <c r="AQ363" s="256"/>
      <c r="AR363" s="256"/>
      <c r="AS363" s="270"/>
      <c r="AT363" s="266"/>
      <c r="AU363" s="266"/>
      <c r="AV363" s="252"/>
      <c r="AW363" s="252"/>
      <c r="AX363" s="252"/>
      <c r="AY363" s="252"/>
      <c r="AZ363" s="266"/>
      <c r="BA363" s="271"/>
      <c r="BB363" s="271"/>
      <c r="BC363" s="266"/>
      <c r="BD363" s="261"/>
      <c r="BE363" s="234"/>
      <c r="BF363" s="260"/>
      <c r="BG363" s="234"/>
      <c r="BH363" s="261"/>
      <c r="BI363" s="234"/>
      <c r="BJ363" s="252"/>
      <c r="BK363" s="252"/>
      <c r="BL363" s="252"/>
      <c r="BM363" s="262"/>
      <c r="BN363" s="263"/>
      <c r="BO363" s="272"/>
      <c r="BP363" s="234"/>
      <c r="BQ363" s="234"/>
      <c r="BR363" s="234"/>
      <c r="BS363" s="234"/>
      <c r="BT363" s="234"/>
      <c r="BU363" s="234"/>
      <c r="BV363" s="234"/>
      <c r="BW363" s="234"/>
      <c r="BX363" s="234"/>
      <c r="BY363" s="234"/>
      <c r="BZ363" s="234"/>
      <c r="CA363" s="234"/>
      <c r="CB363" s="234"/>
    </row>
    <row r="364" spans="1:80" ht="17.25" x14ac:dyDescent="0.25">
      <c r="A364" s="265"/>
      <c r="B364" s="252"/>
      <c r="C364" s="266"/>
      <c r="D364" s="266"/>
      <c r="E364" s="266"/>
      <c r="F364" s="266"/>
      <c r="G364" s="270"/>
      <c r="H364" s="254"/>
      <c r="I364" s="254"/>
      <c r="J364" s="254"/>
      <c r="K364" s="304"/>
      <c r="L364" s="252"/>
      <c r="M364" s="252"/>
      <c r="N364" s="252"/>
      <c r="O364" s="252"/>
      <c r="P364" s="252"/>
      <c r="Q364" s="256"/>
      <c r="R364" s="256"/>
      <c r="S364" s="256"/>
      <c r="T364" s="256"/>
      <c r="U364" s="256"/>
      <c r="V364" s="256"/>
      <c r="W364" s="256"/>
      <c r="X364" s="256"/>
      <c r="Y364" s="256"/>
      <c r="Z364" s="256"/>
      <c r="AA364" s="256"/>
      <c r="AB364" s="256"/>
      <c r="AC364" s="256"/>
      <c r="AD364" s="302"/>
      <c r="AE364" s="256"/>
      <c r="AF364" s="256"/>
      <c r="AG364" s="256"/>
      <c r="AH364" s="256"/>
      <c r="AI364" s="256"/>
      <c r="AJ364" s="256"/>
      <c r="AK364" s="256"/>
      <c r="AL364" s="256"/>
      <c r="AM364" s="256"/>
      <c r="AN364" s="256"/>
      <c r="AO364" s="256"/>
      <c r="AP364" s="256"/>
      <c r="AQ364" s="256"/>
      <c r="AR364" s="256"/>
      <c r="AS364" s="270"/>
      <c r="AT364" s="266"/>
      <c r="AU364" s="266"/>
      <c r="AV364" s="252"/>
      <c r="AW364" s="252"/>
      <c r="AX364" s="252"/>
      <c r="AY364" s="252"/>
      <c r="AZ364" s="266"/>
      <c r="BA364" s="271"/>
      <c r="BB364" s="300"/>
      <c r="BC364" s="266"/>
      <c r="BD364" s="261"/>
      <c r="BE364" s="234"/>
      <c r="BF364" s="260"/>
      <c r="BG364" s="234"/>
      <c r="BH364" s="261"/>
      <c r="BI364" s="234"/>
      <c r="BJ364" s="252"/>
      <c r="BK364" s="252"/>
      <c r="BL364" s="252"/>
      <c r="BM364" s="262"/>
      <c r="BN364" s="263"/>
      <c r="BO364" s="272"/>
      <c r="BP364" s="234"/>
      <c r="BQ364" s="234"/>
      <c r="BR364" s="234"/>
      <c r="BS364" s="234"/>
      <c r="BT364" s="234"/>
      <c r="BU364" s="234"/>
      <c r="BV364" s="234"/>
      <c r="BW364" s="234"/>
      <c r="BX364" s="234"/>
      <c r="BY364" s="234"/>
      <c r="BZ364" s="234"/>
      <c r="CA364" s="234"/>
      <c r="CB364" s="234"/>
    </row>
    <row r="365" spans="1:80" ht="17.25" x14ac:dyDescent="0.25">
      <c r="A365" s="265"/>
      <c r="B365" s="252"/>
      <c r="C365" s="266"/>
      <c r="D365" s="266"/>
      <c r="E365" s="266"/>
      <c r="F365" s="266"/>
      <c r="G365" s="267"/>
      <c r="H365" s="254"/>
      <c r="I365" s="254"/>
      <c r="J365" s="254"/>
      <c r="K365" s="268"/>
      <c r="L365" s="252"/>
      <c r="M365" s="252"/>
      <c r="N365" s="252"/>
      <c r="O365" s="252"/>
      <c r="P365" s="252"/>
      <c r="Q365" s="256"/>
      <c r="R365" s="256"/>
      <c r="S365" s="256"/>
      <c r="T365" s="256"/>
      <c r="U365" s="256"/>
      <c r="V365" s="256"/>
      <c r="W365" s="256"/>
      <c r="X365" s="256"/>
      <c r="Y365" s="256"/>
      <c r="Z365" s="256"/>
      <c r="AA365" s="256"/>
      <c r="AB365" s="256"/>
      <c r="AC365" s="256"/>
      <c r="AD365" s="269"/>
      <c r="AE365" s="256"/>
      <c r="AF365" s="256"/>
      <c r="AG365" s="256"/>
      <c r="AH365" s="256"/>
      <c r="AI365" s="256"/>
      <c r="AJ365" s="256"/>
      <c r="AK365" s="256"/>
      <c r="AL365" s="256"/>
      <c r="AM365" s="256"/>
      <c r="AN365" s="256"/>
      <c r="AO365" s="256"/>
      <c r="AP365" s="256"/>
      <c r="AQ365" s="256"/>
      <c r="AR365" s="256"/>
      <c r="AS365" s="267"/>
      <c r="AT365" s="268"/>
      <c r="AU365" s="266"/>
      <c r="AV365" s="252"/>
      <c r="AW365" s="252"/>
      <c r="AX365" s="252"/>
      <c r="AY365" s="252"/>
      <c r="AZ365" s="268"/>
      <c r="BA365" s="300"/>
      <c r="BB365" s="300"/>
      <c r="BC365" s="268"/>
      <c r="BD365" s="261"/>
      <c r="BE365" s="234"/>
      <c r="BF365" s="260"/>
      <c r="BG365" s="234"/>
      <c r="BH365" s="261"/>
      <c r="BI365" s="234"/>
      <c r="BJ365" s="252"/>
      <c r="BK365" s="252"/>
      <c r="BL365" s="252"/>
      <c r="BM365" s="262"/>
      <c r="BN365" s="263"/>
      <c r="BO365" s="297"/>
      <c r="BP365" s="234"/>
      <c r="BQ365" s="234"/>
      <c r="BR365" s="234"/>
      <c r="BS365" s="234"/>
      <c r="BT365" s="234"/>
      <c r="BU365" s="234"/>
      <c r="BV365" s="234"/>
      <c r="BW365" s="234"/>
      <c r="BX365" s="234"/>
      <c r="BY365" s="234"/>
      <c r="BZ365" s="234"/>
      <c r="CA365" s="234"/>
      <c r="CB365" s="234"/>
    </row>
    <row r="366" spans="1:80" ht="17.25" x14ac:dyDescent="0.25">
      <c r="A366" s="265"/>
      <c r="B366" s="252"/>
      <c r="C366" s="266"/>
      <c r="D366" s="266"/>
      <c r="E366" s="266"/>
      <c r="F366" s="266"/>
      <c r="G366" s="267"/>
      <c r="H366" s="254"/>
      <c r="I366" s="254"/>
      <c r="J366" s="254"/>
      <c r="K366" s="304"/>
      <c r="L366" s="252"/>
      <c r="M366" s="252"/>
      <c r="N366" s="252"/>
      <c r="O366" s="252"/>
      <c r="P366" s="252"/>
      <c r="Q366" s="256"/>
      <c r="R366" s="256"/>
      <c r="S366" s="256"/>
      <c r="T366" s="256"/>
      <c r="U366" s="256"/>
      <c r="V366" s="256"/>
      <c r="W366" s="256"/>
      <c r="X366" s="256"/>
      <c r="Y366" s="256"/>
      <c r="Z366" s="256"/>
      <c r="AA366" s="256"/>
      <c r="AB366" s="256"/>
      <c r="AC366" s="256"/>
      <c r="AD366" s="302"/>
      <c r="AE366" s="256"/>
      <c r="AF366" s="256"/>
      <c r="AG366" s="256"/>
      <c r="AH366" s="256"/>
      <c r="AI366" s="256"/>
      <c r="AJ366" s="256"/>
      <c r="AK366" s="256"/>
      <c r="AL366" s="256"/>
      <c r="AM366" s="256"/>
      <c r="AN366" s="256"/>
      <c r="AO366" s="256"/>
      <c r="AP366" s="256"/>
      <c r="AQ366" s="256"/>
      <c r="AR366" s="256"/>
      <c r="AS366" s="270"/>
      <c r="AT366" s="266"/>
      <c r="AU366" s="266"/>
      <c r="AV366" s="252"/>
      <c r="AW366" s="252"/>
      <c r="AX366" s="252"/>
      <c r="AY366" s="252"/>
      <c r="AZ366" s="266"/>
      <c r="BA366" s="271"/>
      <c r="BB366" s="271"/>
      <c r="BC366" s="266"/>
      <c r="BD366" s="261"/>
      <c r="BE366" s="234"/>
      <c r="BF366" s="260"/>
      <c r="BG366" s="234"/>
      <c r="BH366" s="261"/>
      <c r="BI366" s="234"/>
      <c r="BJ366" s="252"/>
      <c r="BK366" s="252"/>
      <c r="BL366" s="252"/>
      <c r="BM366" s="262"/>
      <c r="BN366" s="263"/>
      <c r="BO366" s="297"/>
      <c r="BP366" s="234"/>
      <c r="BQ366" s="234"/>
      <c r="BR366" s="234"/>
      <c r="BS366" s="234"/>
      <c r="BT366" s="234"/>
      <c r="BU366" s="234"/>
      <c r="BV366" s="234"/>
      <c r="BW366" s="234"/>
      <c r="BX366" s="234"/>
      <c r="BY366" s="234"/>
      <c r="BZ366" s="234"/>
      <c r="CA366" s="234"/>
      <c r="CB366" s="234"/>
    </row>
    <row r="367" spans="1:80" ht="17.25" x14ac:dyDescent="0.25">
      <c r="A367" s="265"/>
      <c r="B367" s="252"/>
      <c r="C367" s="266"/>
      <c r="D367" s="266"/>
      <c r="E367" s="266"/>
      <c r="F367" s="266"/>
      <c r="G367" s="270"/>
      <c r="H367" s="254"/>
      <c r="I367" s="254"/>
      <c r="J367" s="254"/>
      <c r="K367" s="304"/>
      <c r="L367" s="252"/>
      <c r="M367" s="252"/>
      <c r="N367" s="252"/>
      <c r="O367" s="252"/>
      <c r="P367" s="252"/>
      <c r="Q367" s="256"/>
      <c r="R367" s="256"/>
      <c r="S367" s="256"/>
      <c r="T367" s="256"/>
      <c r="U367" s="256"/>
      <c r="V367" s="256"/>
      <c r="W367" s="256"/>
      <c r="X367" s="256"/>
      <c r="Y367" s="256"/>
      <c r="Z367" s="256"/>
      <c r="AA367" s="256"/>
      <c r="AB367" s="256"/>
      <c r="AC367" s="256"/>
      <c r="AD367" s="302"/>
      <c r="AE367" s="256"/>
      <c r="AF367" s="256"/>
      <c r="AG367" s="256"/>
      <c r="AH367" s="256"/>
      <c r="AI367" s="256"/>
      <c r="AJ367" s="256"/>
      <c r="AK367" s="256"/>
      <c r="AL367" s="256"/>
      <c r="AM367" s="256"/>
      <c r="AN367" s="256"/>
      <c r="AO367" s="256"/>
      <c r="AP367" s="256"/>
      <c r="AQ367" s="256"/>
      <c r="AR367" s="256"/>
      <c r="AS367" s="267"/>
      <c r="AT367" s="268"/>
      <c r="AU367" s="266"/>
      <c r="AV367" s="252"/>
      <c r="AW367" s="252"/>
      <c r="AX367" s="252"/>
      <c r="AY367" s="252"/>
      <c r="AZ367" s="266"/>
      <c r="BA367" s="271"/>
      <c r="BB367" s="271"/>
      <c r="BC367" s="266"/>
      <c r="BD367" s="261"/>
      <c r="BE367" s="234"/>
      <c r="BF367" s="260"/>
      <c r="BG367" s="234"/>
      <c r="BH367" s="261"/>
      <c r="BI367" s="234"/>
      <c r="BJ367" s="252"/>
      <c r="BK367" s="252"/>
      <c r="BL367" s="252"/>
      <c r="BM367" s="262"/>
      <c r="BN367" s="263"/>
      <c r="BO367" s="272"/>
      <c r="BP367" s="234"/>
      <c r="BQ367" s="234"/>
      <c r="BR367" s="234"/>
      <c r="BS367" s="234"/>
      <c r="BT367" s="234"/>
      <c r="BU367" s="234"/>
      <c r="BV367" s="234"/>
      <c r="BW367" s="234"/>
      <c r="BX367" s="234"/>
      <c r="BY367" s="234"/>
      <c r="BZ367" s="234"/>
      <c r="CA367" s="234"/>
      <c r="CB367" s="234"/>
    </row>
    <row r="368" spans="1:80" ht="17.25" x14ac:dyDescent="0.25">
      <c r="A368" s="265"/>
      <c r="B368" s="252"/>
      <c r="C368" s="266"/>
      <c r="D368" s="266"/>
      <c r="E368" s="266"/>
      <c r="F368" s="266"/>
      <c r="G368" s="270"/>
      <c r="H368" s="254"/>
      <c r="I368" s="254"/>
      <c r="J368" s="254"/>
      <c r="K368" s="304"/>
      <c r="L368" s="252"/>
      <c r="M368" s="252"/>
      <c r="N368" s="252"/>
      <c r="O368" s="252"/>
      <c r="P368" s="252"/>
      <c r="Q368" s="256"/>
      <c r="R368" s="256"/>
      <c r="S368" s="256"/>
      <c r="T368" s="256"/>
      <c r="U368" s="256"/>
      <c r="V368" s="256"/>
      <c r="W368" s="256"/>
      <c r="X368" s="256"/>
      <c r="Y368" s="256"/>
      <c r="Z368" s="256"/>
      <c r="AA368" s="256"/>
      <c r="AB368" s="256"/>
      <c r="AC368" s="256"/>
      <c r="AD368" s="302"/>
      <c r="AE368" s="256"/>
      <c r="AF368" s="256"/>
      <c r="AG368" s="256"/>
      <c r="AH368" s="256"/>
      <c r="AI368" s="256"/>
      <c r="AJ368" s="256"/>
      <c r="AK368" s="256"/>
      <c r="AL368" s="256"/>
      <c r="AM368" s="256"/>
      <c r="AN368" s="256"/>
      <c r="AO368" s="256"/>
      <c r="AP368" s="256"/>
      <c r="AQ368" s="256"/>
      <c r="AR368" s="256"/>
      <c r="AS368" s="267"/>
      <c r="AT368" s="268"/>
      <c r="AU368" s="266"/>
      <c r="AV368" s="252"/>
      <c r="AW368" s="252"/>
      <c r="AX368" s="252"/>
      <c r="AY368" s="252"/>
      <c r="AZ368" s="266"/>
      <c r="BA368" s="271"/>
      <c r="BB368" s="271"/>
      <c r="BC368" s="266"/>
      <c r="BD368" s="261"/>
      <c r="BE368" s="234"/>
      <c r="BF368" s="260"/>
      <c r="BG368" s="234"/>
      <c r="BH368" s="261"/>
      <c r="BI368" s="234"/>
      <c r="BJ368" s="252"/>
      <c r="BK368" s="252"/>
      <c r="BL368" s="252"/>
      <c r="BM368" s="262"/>
      <c r="BN368" s="263"/>
      <c r="BO368" s="272"/>
      <c r="BP368" s="234"/>
      <c r="BQ368" s="234"/>
      <c r="BR368" s="234"/>
      <c r="BS368" s="234"/>
      <c r="BT368" s="234"/>
      <c r="BU368" s="234"/>
      <c r="BV368" s="234"/>
      <c r="BW368" s="234"/>
      <c r="BX368" s="234"/>
      <c r="BY368" s="234"/>
      <c r="BZ368" s="234"/>
      <c r="CA368" s="234"/>
      <c r="CB368" s="234"/>
    </row>
    <row r="369" spans="1:80" ht="17.25" x14ac:dyDescent="0.25">
      <c r="A369" s="265"/>
      <c r="B369" s="252"/>
      <c r="C369" s="266"/>
      <c r="D369" s="266"/>
      <c r="E369" s="266"/>
      <c r="F369" s="266"/>
      <c r="G369" s="270"/>
      <c r="H369" s="254"/>
      <c r="I369" s="254"/>
      <c r="J369" s="254"/>
      <c r="K369" s="304"/>
      <c r="L369" s="252"/>
      <c r="M369" s="252"/>
      <c r="N369" s="252"/>
      <c r="O369" s="252"/>
      <c r="P369" s="252"/>
      <c r="Q369" s="256"/>
      <c r="R369" s="256"/>
      <c r="S369" s="256"/>
      <c r="T369" s="256"/>
      <c r="U369" s="256"/>
      <c r="V369" s="256"/>
      <c r="W369" s="256"/>
      <c r="X369" s="256"/>
      <c r="Y369" s="256"/>
      <c r="Z369" s="256"/>
      <c r="AA369" s="256"/>
      <c r="AB369" s="256"/>
      <c r="AC369" s="256"/>
      <c r="AD369" s="302"/>
      <c r="AE369" s="256"/>
      <c r="AF369" s="256"/>
      <c r="AG369" s="256"/>
      <c r="AH369" s="256"/>
      <c r="AI369" s="256"/>
      <c r="AJ369" s="256"/>
      <c r="AK369" s="256"/>
      <c r="AL369" s="256"/>
      <c r="AM369" s="256"/>
      <c r="AN369" s="256"/>
      <c r="AO369" s="256"/>
      <c r="AP369" s="256"/>
      <c r="AQ369" s="256"/>
      <c r="AR369" s="256"/>
      <c r="AS369" s="267"/>
      <c r="AT369" s="268"/>
      <c r="AU369" s="266"/>
      <c r="AV369" s="252"/>
      <c r="AW369" s="252"/>
      <c r="AX369" s="252"/>
      <c r="AY369" s="252"/>
      <c r="AZ369" s="266"/>
      <c r="BA369" s="271"/>
      <c r="BB369" s="271"/>
      <c r="BC369" s="266"/>
      <c r="BD369" s="261"/>
      <c r="BE369" s="234"/>
      <c r="BF369" s="260"/>
      <c r="BG369" s="234"/>
      <c r="BH369" s="261"/>
      <c r="BI369" s="234"/>
      <c r="BJ369" s="252"/>
      <c r="BK369" s="252"/>
      <c r="BL369" s="252"/>
      <c r="BM369" s="262"/>
      <c r="BN369" s="263"/>
      <c r="BO369" s="272"/>
      <c r="BP369" s="234"/>
      <c r="BQ369" s="234"/>
      <c r="BR369" s="234"/>
      <c r="BS369" s="234"/>
      <c r="BT369" s="234"/>
      <c r="BU369" s="234"/>
      <c r="BV369" s="234"/>
      <c r="BW369" s="234"/>
      <c r="BX369" s="234"/>
      <c r="BY369" s="234"/>
      <c r="BZ369" s="234"/>
      <c r="CA369" s="234"/>
      <c r="CB369" s="234"/>
    </row>
    <row r="370" spans="1:80" ht="17.25" x14ac:dyDescent="0.25">
      <c r="A370" s="265"/>
      <c r="B370" s="252"/>
      <c r="C370" s="266"/>
      <c r="D370" s="266"/>
      <c r="E370" s="266"/>
      <c r="F370" s="266"/>
      <c r="G370" s="267"/>
      <c r="H370" s="254"/>
      <c r="I370" s="254"/>
      <c r="J370" s="254"/>
      <c r="K370" s="268"/>
      <c r="L370" s="252"/>
      <c r="M370" s="252"/>
      <c r="N370" s="252"/>
      <c r="O370" s="252"/>
      <c r="P370" s="252"/>
      <c r="Q370" s="256"/>
      <c r="R370" s="256"/>
      <c r="S370" s="256"/>
      <c r="T370" s="256"/>
      <c r="U370" s="256"/>
      <c r="V370" s="256"/>
      <c r="W370" s="256"/>
      <c r="X370" s="256"/>
      <c r="Y370" s="256"/>
      <c r="Z370" s="256"/>
      <c r="AA370" s="256"/>
      <c r="AB370" s="256"/>
      <c r="AC370" s="256"/>
      <c r="AD370" s="269"/>
      <c r="AE370" s="256"/>
      <c r="AF370" s="256"/>
      <c r="AG370" s="256"/>
      <c r="AH370" s="256"/>
      <c r="AI370" s="256"/>
      <c r="AJ370" s="256"/>
      <c r="AK370" s="256"/>
      <c r="AL370" s="256"/>
      <c r="AM370" s="256"/>
      <c r="AN370" s="256"/>
      <c r="AO370" s="256"/>
      <c r="AP370" s="256"/>
      <c r="AQ370" s="256"/>
      <c r="AR370" s="256"/>
      <c r="AS370" s="267"/>
      <c r="AT370" s="268"/>
      <c r="AU370" s="266"/>
      <c r="AV370" s="252"/>
      <c r="AW370" s="252"/>
      <c r="AX370" s="252"/>
      <c r="AY370" s="252"/>
      <c r="AZ370" s="268"/>
      <c r="BA370" s="271"/>
      <c r="BB370" s="271"/>
      <c r="BC370" s="266"/>
      <c r="BD370" s="261"/>
      <c r="BE370" s="234"/>
      <c r="BF370" s="260"/>
      <c r="BG370" s="234"/>
      <c r="BH370" s="261"/>
      <c r="BI370" s="234"/>
      <c r="BJ370" s="252"/>
      <c r="BK370" s="252"/>
      <c r="BL370" s="252"/>
      <c r="BM370" s="262"/>
      <c r="BN370" s="263"/>
      <c r="BO370" s="272"/>
      <c r="BP370" s="234"/>
      <c r="BQ370" s="234"/>
      <c r="BR370" s="234"/>
      <c r="BS370" s="234"/>
      <c r="BT370" s="234"/>
      <c r="BU370" s="234"/>
      <c r="BV370" s="234"/>
      <c r="BW370" s="234"/>
      <c r="BX370" s="234"/>
      <c r="BY370" s="234"/>
      <c r="BZ370" s="234"/>
      <c r="CA370" s="234"/>
      <c r="CB370" s="234"/>
    </row>
    <row r="371" spans="1:80" ht="17.25" x14ac:dyDescent="0.25">
      <c r="A371" s="265"/>
      <c r="B371" s="252"/>
      <c r="C371" s="266"/>
      <c r="D371" s="266"/>
      <c r="E371" s="266"/>
      <c r="F371" s="266"/>
      <c r="G371" s="267"/>
      <c r="H371" s="254"/>
      <c r="I371" s="254"/>
      <c r="J371" s="254"/>
      <c r="K371" s="268"/>
      <c r="L371" s="252"/>
      <c r="M371" s="252"/>
      <c r="N371" s="252"/>
      <c r="O371" s="252"/>
      <c r="P371" s="252"/>
      <c r="Q371" s="256"/>
      <c r="R371" s="256"/>
      <c r="S371" s="256"/>
      <c r="T371" s="256"/>
      <c r="U371" s="256"/>
      <c r="V371" s="256"/>
      <c r="W371" s="256"/>
      <c r="X371" s="256"/>
      <c r="Y371" s="256"/>
      <c r="Z371" s="256"/>
      <c r="AA371" s="256"/>
      <c r="AB371" s="256"/>
      <c r="AC371" s="256"/>
      <c r="AD371" s="269"/>
      <c r="AE371" s="256"/>
      <c r="AF371" s="256"/>
      <c r="AG371" s="256"/>
      <c r="AH371" s="256"/>
      <c r="AI371" s="256"/>
      <c r="AJ371" s="256"/>
      <c r="AK371" s="256"/>
      <c r="AL371" s="256"/>
      <c r="AM371" s="256"/>
      <c r="AN371" s="256"/>
      <c r="AO371" s="256"/>
      <c r="AP371" s="256"/>
      <c r="AQ371" s="256"/>
      <c r="AR371" s="256"/>
      <c r="AS371" s="267"/>
      <c r="AT371" s="268"/>
      <c r="AU371" s="266"/>
      <c r="AV371" s="252"/>
      <c r="AW371" s="252"/>
      <c r="AX371" s="252"/>
      <c r="AY371" s="252"/>
      <c r="AZ371" s="266"/>
      <c r="BA371" s="271"/>
      <c r="BB371" s="271"/>
      <c r="BC371" s="266"/>
      <c r="BD371" s="261"/>
      <c r="BE371" s="234"/>
      <c r="BF371" s="260"/>
      <c r="BG371" s="234"/>
      <c r="BH371" s="261"/>
      <c r="BI371" s="234"/>
      <c r="BJ371" s="252"/>
      <c r="BK371" s="252"/>
      <c r="BL371" s="252"/>
      <c r="BM371" s="262"/>
      <c r="BN371" s="263"/>
      <c r="BO371" s="272"/>
      <c r="BP371" s="234"/>
      <c r="BQ371" s="234"/>
      <c r="BR371" s="234"/>
      <c r="BS371" s="234"/>
      <c r="BT371" s="234"/>
      <c r="BU371" s="234"/>
      <c r="BV371" s="234"/>
      <c r="BW371" s="234"/>
      <c r="BX371" s="234"/>
      <c r="BY371" s="234"/>
      <c r="BZ371" s="234"/>
      <c r="CA371" s="234"/>
      <c r="CB371" s="234"/>
    </row>
    <row r="372" spans="1:80" ht="17.25" x14ac:dyDescent="0.25">
      <c r="A372" s="265"/>
      <c r="B372" s="252"/>
      <c r="C372" s="266"/>
      <c r="D372" s="266"/>
      <c r="E372" s="266"/>
      <c r="F372" s="266"/>
      <c r="G372" s="267"/>
      <c r="H372" s="254"/>
      <c r="I372" s="254"/>
      <c r="J372" s="254"/>
      <c r="K372" s="268"/>
      <c r="L372" s="252"/>
      <c r="M372" s="252"/>
      <c r="N372" s="252"/>
      <c r="O372" s="252"/>
      <c r="P372" s="252"/>
      <c r="Q372" s="256"/>
      <c r="R372" s="256"/>
      <c r="S372" s="256"/>
      <c r="T372" s="256"/>
      <c r="U372" s="256"/>
      <c r="V372" s="256"/>
      <c r="W372" s="256"/>
      <c r="X372" s="256"/>
      <c r="Y372" s="256"/>
      <c r="Z372" s="256"/>
      <c r="AA372" s="256"/>
      <c r="AB372" s="256"/>
      <c r="AC372" s="256"/>
      <c r="AD372" s="269"/>
      <c r="AE372" s="256"/>
      <c r="AF372" s="256"/>
      <c r="AG372" s="256"/>
      <c r="AH372" s="256"/>
      <c r="AI372" s="256"/>
      <c r="AJ372" s="256"/>
      <c r="AK372" s="256"/>
      <c r="AL372" s="256"/>
      <c r="AM372" s="256"/>
      <c r="AN372" s="256"/>
      <c r="AO372" s="256"/>
      <c r="AP372" s="256"/>
      <c r="AQ372" s="256"/>
      <c r="AR372" s="256"/>
      <c r="AS372" s="267"/>
      <c r="AT372" s="268"/>
      <c r="AU372" s="266"/>
      <c r="AV372" s="252"/>
      <c r="AW372" s="252"/>
      <c r="AX372" s="252"/>
      <c r="AY372" s="252"/>
      <c r="AZ372" s="266"/>
      <c r="BA372" s="271"/>
      <c r="BB372" s="271"/>
      <c r="BC372" s="266"/>
      <c r="BD372" s="261"/>
      <c r="BE372" s="234"/>
      <c r="BF372" s="260"/>
      <c r="BG372" s="234"/>
      <c r="BH372" s="261"/>
      <c r="BI372" s="234"/>
      <c r="BJ372" s="252"/>
      <c r="BK372" s="252"/>
      <c r="BL372" s="252"/>
      <c r="BM372" s="262"/>
      <c r="BN372" s="263"/>
      <c r="BO372" s="272"/>
      <c r="BP372" s="234"/>
      <c r="BQ372" s="234"/>
      <c r="BR372" s="234"/>
      <c r="BS372" s="234"/>
      <c r="BT372" s="234"/>
      <c r="BU372" s="234"/>
      <c r="BV372" s="234"/>
      <c r="BW372" s="234"/>
      <c r="BX372" s="234"/>
      <c r="BY372" s="234"/>
      <c r="BZ372" s="234"/>
      <c r="CA372" s="234"/>
      <c r="CB372" s="234"/>
    </row>
    <row r="373" spans="1:80" ht="17.25" x14ac:dyDescent="0.25">
      <c r="A373" s="265"/>
      <c r="B373" s="252"/>
      <c r="C373" s="266"/>
      <c r="D373" s="266"/>
      <c r="E373" s="266"/>
      <c r="F373" s="266"/>
      <c r="G373" s="267"/>
      <c r="H373" s="254"/>
      <c r="I373" s="254"/>
      <c r="J373" s="254"/>
      <c r="K373" s="268"/>
      <c r="L373" s="252"/>
      <c r="M373" s="252"/>
      <c r="N373" s="252"/>
      <c r="O373" s="252"/>
      <c r="P373" s="252"/>
      <c r="Q373" s="256"/>
      <c r="R373" s="256"/>
      <c r="S373" s="256"/>
      <c r="T373" s="256"/>
      <c r="U373" s="256"/>
      <c r="V373" s="256"/>
      <c r="W373" s="256"/>
      <c r="X373" s="256"/>
      <c r="Y373" s="256"/>
      <c r="Z373" s="256"/>
      <c r="AA373" s="256"/>
      <c r="AB373" s="256"/>
      <c r="AC373" s="256"/>
      <c r="AD373" s="269"/>
      <c r="AE373" s="256"/>
      <c r="AF373" s="256"/>
      <c r="AG373" s="256"/>
      <c r="AH373" s="256"/>
      <c r="AI373" s="256"/>
      <c r="AJ373" s="256"/>
      <c r="AK373" s="256"/>
      <c r="AL373" s="256"/>
      <c r="AM373" s="256"/>
      <c r="AN373" s="256"/>
      <c r="AO373" s="256"/>
      <c r="AP373" s="256"/>
      <c r="AQ373" s="256"/>
      <c r="AR373" s="256"/>
      <c r="AS373" s="267"/>
      <c r="AT373" s="268"/>
      <c r="AU373" s="266"/>
      <c r="AV373" s="252"/>
      <c r="AW373" s="252"/>
      <c r="AX373" s="252"/>
      <c r="AY373" s="252"/>
      <c r="AZ373" s="266"/>
      <c r="BA373" s="271"/>
      <c r="BB373" s="271"/>
      <c r="BC373" s="266"/>
      <c r="BD373" s="261"/>
      <c r="BE373" s="234"/>
      <c r="BF373" s="260"/>
      <c r="BG373" s="234"/>
      <c r="BH373" s="261"/>
      <c r="BI373" s="234"/>
      <c r="BJ373" s="252"/>
      <c r="BK373" s="252"/>
      <c r="BL373" s="252"/>
      <c r="BM373" s="262"/>
      <c r="BN373" s="263"/>
      <c r="BO373" s="272"/>
      <c r="BP373" s="234"/>
      <c r="BQ373" s="234"/>
      <c r="BR373" s="234"/>
      <c r="BS373" s="234"/>
      <c r="BT373" s="234"/>
      <c r="BU373" s="234"/>
      <c r="BV373" s="234"/>
      <c r="BW373" s="234"/>
      <c r="BX373" s="234"/>
      <c r="BY373" s="234"/>
      <c r="BZ373" s="234"/>
      <c r="CA373" s="234"/>
      <c r="CB373" s="234"/>
    </row>
    <row r="374" spans="1:80" ht="17.25" x14ac:dyDescent="0.25">
      <c r="A374" s="265"/>
      <c r="B374" s="252"/>
      <c r="C374" s="266"/>
      <c r="D374" s="266"/>
      <c r="E374" s="266"/>
      <c r="F374" s="266"/>
      <c r="G374" s="267"/>
      <c r="H374" s="254"/>
      <c r="I374" s="254"/>
      <c r="J374" s="254"/>
      <c r="K374" s="268"/>
      <c r="L374" s="252"/>
      <c r="M374" s="252"/>
      <c r="N374" s="252"/>
      <c r="O374" s="252"/>
      <c r="P374" s="252"/>
      <c r="Q374" s="256"/>
      <c r="R374" s="256"/>
      <c r="S374" s="256"/>
      <c r="T374" s="256"/>
      <c r="U374" s="256"/>
      <c r="V374" s="256"/>
      <c r="W374" s="256"/>
      <c r="X374" s="256"/>
      <c r="Y374" s="256"/>
      <c r="Z374" s="256"/>
      <c r="AA374" s="256"/>
      <c r="AB374" s="256"/>
      <c r="AC374" s="256"/>
      <c r="AD374" s="269"/>
      <c r="AE374" s="256"/>
      <c r="AF374" s="256"/>
      <c r="AG374" s="256"/>
      <c r="AH374" s="256"/>
      <c r="AI374" s="256"/>
      <c r="AJ374" s="256"/>
      <c r="AK374" s="256"/>
      <c r="AL374" s="256"/>
      <c r="AM374" s="256"/>
      <c r="AN374" s="256"/>
      <c r="AO374" s="256"/>
      <c r="AP374" s="256"/>
      <c r="AQ374" s="256"/>
      <c r="AR374" s="256"/>
      <c r="AS374" s="267"/>
      <c r="AT374" s="268"/>
      <c r="AU374" s="266"/>
      <c r="AV374" s="252"/>
      <c r="AW374" s="252"/>
      <c r="AX374" s="252"/>
      <c r="AY374" s="252"/>
      <c r="AZ374" s="266"/>
      <c r="BA374" s="271"/>
      <c r="BB374" s="271"/>
      <c r="BC374" s="266"/>
      <c r="BD374" s="261"/>
      <c r="BE374" s="234"/>
      <c r="BF374" s="260"/>
      <c r="BG374" s="234"/>
      <c r="BH374" s="261"/>
      <c r="BI374" s="234"/>
      <c r="BJ374" s="252"/>
      <c r="BK374" s="252"/>
      <c r="BL374" s="252"/>
      <c r="BM374" s="262"/>
      <c r="BN374" s="263"/>
      <c r="BO374" s="272"/>
      <c r="BP374" s="234"/>
      <c r="BQ374" s="234"/>
      <c r="BR374" s="234"/>
      <c r="BS374" s="234"/>
      <c r="BT374" s="234"/>
      <c r="BU374" s="234"/>
      <c r="BV374" s="234"/>
      <c r="BW374" s="234"/>
      <c r="BX374" s="234"/>
      <c r="BY374" s="234"/>
      <c r="BZ374" s="234"/>
      <c r="CA374" s="234"/>
      <c r="CB374" s="234"/>
    </row>
    <row r="375" spans="1:80" ht="17.25" x14ac:dyDescent="0.25">
      <c r="A375" s="265"/>
      <c r="B375" s="252"/>
      <c r="C375" s="266"/>
      <c r="D375" s="266"/>
      <c r="E375" s="266"/>
      <c r="F375" s="266"/>
      <c r="G375" s="267"/>
      <c r="H375" s="254"/>
      <c r="I375" s="254"/>
      <c r="J375" s="254"/>
      <c r="K375" s="268"/>
      <c r="L375" s="252"/>
      <c r="M375" s="252"/>
      <c r="N375" s="252"/>
      <c r="O375" s="252"/>
      <c r="P375" s="252"/>
      <c r="Q375" s="256"/>
      <c r="R375" s="256"/>
      <c r="S375" s="256"/>
      <c r="T375" s="256"/>
      <c r="U375" s="256"/>
      <c r="V375" s="256"/>
      <c r="W375" s="256"/>
      <c r="X375" s="256"/>
      <c r="Y375" s="256"/>
      <c r="Z375" s="256"/>
      <c r="AA375" s="256"/>
      <c r="AB375" s="256"/>
      <c r="AC375" s="256"/>
      <c r="AD375" s="269"/>
      <c r="AE375" s="256"/>
      <c r="AF375" s="256"/>
      <c r="AG375" s="256"/>
      <c r="AH375" s="256"/>
      <c r="AI375" s="256"/>
      <c r="AJ375" s="256"/>
      <c r="AK375" s="256"/>
      <c r="AL375" s="256"/>
      <c r="AM375" s="256"/>
      <c r="AN375" s="256"/>
      <c r="AO375" s="256"/>
      <c r="AP375" s="256"/>
      <c r="AQ375" s="256"/>
      <c r="AR375" s="256"/>
      <c r="AS375" s="267"/>
      <c r="AT375" s="268"/>
      <c r="AU375" s="266"/>
      <c r="AV375" s="252"/>
      <c r="AW375" s="252"/>
      <c r="AX375" s="252"/>
      <c r="AY375" s="252"/>
      <c r="AZ375" s="266"/>
      <c r="BA375" s="271"/>
      <c r="BB375" s="271"/>
      <c r="BC375" s="266"/>
      <c r="BD375" s="261"/>
      <c r="BE375" s="234"/>
      <c r="BF375" s="260"/>
      <c r="BG375" s="234"/>
      <c r="BH375" s="261"/>
      <c r="BI375" s="234"/>
      <c r="BJ375" s="252"/>
      <c r="BK375" s="252"/>
      <c r="BL375" s="252"/>
      <c r="BM375" s="262"/>
      <c r="BN375" s="263"/>
      <c r="BO375" s="272"/>
      <c r="BP375" s="234"/>
      <c r="BQ375" s="234"/>
      <c r="BR375" s="234"/>
      <c r="BS375" s="234"/>
      <c r="BT375" s="234"/>
      <c r="BU375" s="234"/>
      <c r="BV375" s="234"/>
      <c r="BW375" s="234"/>
      <c r="BX375" s="234"/>
      <c r="BY375" s="234"/>
      <c r="BZ375" s="234"/>
      <c r="CA375" s="234"/>
      <c r="CB375" s="234"/>
    </row>
    <row r="376" spans="1:80" ht="17.25" x14ac:dyDescent="0.25">
      <c r="A376" s="265"/>
      <c r="B376" s="252"/>
      <c r="C376" s="266"/>
      <c r="D376" s="266"/>
      <c r="E376" s="266"/>
      <c r="F376" s="266"/>
      <c r="G376" s="267"/>
      <c r="H376" s="254"/>
      <c r="I376" s="254"/>
      <c r="J376" s="254"/>
      <c r="K376" s="268"/>
      <c r="L376" s="252"/>
      <c r="M376" s="252"/>
      <c r="N376" s="252"/>
      <c r="O376" s="252"/>
      <c r="P376" s="252"/>
      <c r="Q376" s="256"/>
      <c r="R376" s="256"/>
      <c r="S376" s="256"/>
      <c r="T376" s="256"/>
      <c r="U376" s="256"/>
      <c r="V376" s="256"/>
      <c r="W376" s="256"/>
      <c r="X376" s="256"/>
      <c r="Y376" s="256"/>
      <c r="Z376" s="256"/>
      <c r="AA376" s="256"/>
      <c r="AB376" s="256"/>
      <c r="AC376" s="256"/>
      <c r="AD376" s="269"/>
      <c r="AE376" s="256"/>
      <c r="AF376" s="256"/>
      <c r="AG376" s="256"/>
      <c r="AH376" s="256"/>
      <c r="AI376" s="256"/>
      <c r="AJ376" s="256"/>
      <c r="AK376" s="256"/>
      <c r="AL376" s="256"/>
      <c r="AM376" s="256"/>
      <c r="AN376" s="256"/>
      <c r="AO376" s="256"/>
      <c r="AP376" s="256"/>
      <c r="AQ376" s="256"/>
      <c r="AR376" s="256"/>
      <c r="AS376" s="267"/>
      <c r="AT376" s="268"/>
      <c r="AU376" s="266"/>
      <c r="AV376" s="252"/>
      <c r="AW376" s="252"/>
      <c r="AX376" s="252"/>
      <c r="AY376" s="252"/>
      <c r="AZ376" s="266"/>
      <c r="BA376" s="271"/>
      <c r="BB376" s="271"/>
      <c r="BC376" s="266"/>
      <c r="BD376" s="261"/>
      <c r="BE376" s="234"/>
      <c r="BF376" s="260"/>
      <c r="BG376" s="234"/>
      <c r="BH376" s="261"/>
      <c r="BI376" s="234"/>
      <c r="BJ376" s="252"/>
      <c r="BK376" s="252"/>
      <c r="BL376" s="252"/>
      <c r="BM376" s="262"/>
      <c r="BN376" s="263"/>
      <c r="BO376" s="272"/>
      <c r="BP376" s="234"/>
      <c r="BQ376" s="234"/>
      <c r="BR376" s="234"/>
      <c r="BS376" s="234"/>
      <c r="BT376" s="234"/>
      <c r="BU376" s="234"/>
      <c r="BV376" s="234"/>
      <c r="BW376" s="234"/>
      <c r="BX376" s="234"/>
      <c r="BY376" s="234"/>
      <c r="BZ376" s="234"/>
      <c r="CA376" s="234"/>
      <c r="CB376" s="234"/>
    </row>
    <row r="377" spans="1:80" ht="17.25" x14ac:dyDescent="0.25">
      <c r="A377" s="265"/>
      <c r="B377" s="305"/>
      <c r="C377" s="266"/>
      <c r="D377" s="266"/>
      <c r="E377" s="266"/>
      <c r="F377" s="266"/>
      <c r="G377" s="267"/>
      <c r="H377" s="254"/>
      <c r="I377" s="254"/>
      <c r="J377" s="254"/>
      <c r="K377" s="268"/>
      <c r="L377" s="252"/>
      <c r="M377" s="252"/>
      <c r="N377" s="252"/>
      <c r="O377" s="252"/>
      <c r="P377" s="252"/>
      <c r="Q377" s="256"/>
      <c r="R377" s="256"/>
      <c r="S377" s="256"/>
      <c r="T377" s="256"/>
      <c r="U377" s="256"/>
      <c r="V377" s="256"/>
      <c r="W377" s="256"/>
      <c r="X377" s="256"/>
      <c r="Y377" s="256"/>
      <c r="Z377" s="256"/>
      <c r="AA377" s="256"/>
      <c r="AB377" s="256"/>
      <c r="AC377" s="256"/>
      <c r="AD377" s="302"/>
      <c r="AE377" s="256"/>
      <c r="AF377" s="256"/>
      <c r="AG377" s="256"/>
      <c r="AH377" s="256"/>
      <c r="AI377" s="256"/>
      <c r="AJ377" s="256"/>
      <c r="AK377" s="256"/>
      <c r="AL377" s="256"/>
      <c r="AM377" s="256"/>
      <c r="AN377" s="256"/>
      <c r="AO377" s="256"/>
      <c r="AP377" s="256"/>
      <c r="AQ377" s="256"/>
      <c r="AR377" s="256"/>
      <c r="AS377" s="270"/>
      <c r="AT377" s="266"/>
      <c r="AU377" s="266"/>
      <c r="AV377" s="252"/>
      <c r="AW377" s="252"/>
      <c r="AX377" s="252"/>
      <c r="AY377" s="252"/>
      <c r="AZ377" s="266"/>
      <c r="BA377" s="271"/>
      <c r="BB377" s="271"/>
      <c r="BC377" s="266"/>
      <c r="BD377" s="261"/>
      <c r="BE377" s="234"/>
      <c r="BF377" s="260"/>
      <c r="BG377" s="234"/>
      <c r="BH377" s="261"/>
      <c r="BI377" s="234"/>
      <c r="BJ377" s="252"/>
      <c r="BK377" s="252"/>
      <c r="BL377" s="252"/>
      <c r="BM377" s="262"/>
      <c r="BN377" s="263"/>
      <c r="BO377" s="297"/>
      <c r="BP377" s="234"/>
      <c r="BQ377" s="234"/>
      <c r="BR377" s="234"/>
      <c r="BS377" s="234"/>
      <c r="BT377" s="234"/>
      <c r="BU377" s="234"/>
      <c r="BV377" s="234"/>
      <c r="BW377" s="234"/>
      <c r="BX377" s="234"/>
      <c r="BY377" s="234"/>
      <c r="BZ377" s="234"/>
      <c r="CA377" s="234"/>
      <c r="CB377" s="234"/>
    </row>
    <row r="378" spans="1:80" ht="17.25" x14ac:dyDescent="0.25">
      <c r="A378" s="265"/>
      <c r="B378" s="252"/>
      <c r="C378" s="266"/>
      <c r="D378" s="266"/>
      <c r="E378" s="266"/>
      <c r="F378" s="266"/>
      <c r="G378" s="267"/>
      <c r="H378" s="254"/>
      <c r="I378" s="254"/>
      <c r="J378" s="254"/>
      <c r="K378" s="268"/>
      <c r="L378" s="252"/>
      <c r="M378" s="252"/>
      <c r="N378" s="252"/>
      <c r="O378" s="252"/>
      <c r="P378" s="252"/>
      <c r="Q378" s="256"/>
      <c r="R378" s="256"/>
      <c r="S378" s="256"/>
      <c r="T378" s="256"/>
      <c r="U378" s="256"/>
      <c r="V378" s="256"/>
      <c r="W378" s="256"/>
      <c r="X378" s="256"/>
      <c r="Y378" s="256"/>
      <c r="Z378" s="256"/>
      <c r="AA378" s="256"/>
      <c r="AB378" s="256"/>
      <c r="AC378" s="256"/>
      <c r="AD378" s="269"/>
      <c r="AE378" s="256"/>
      <c r="AF378" s="256"/>
      <c r="AG378" s="256"/>
      <c r="AH378" s="256"/>
      <c r="AI378" s="256"/>
      <c r="AJ378" s="256"/>
      <c r="AK378" s="256"/>
      <c r="AL378" s="256"/>
      <c r="AM378" s="256"/>
      <c r="AN378" s="256"/>
      <c r="AO378" s="256"/>
      <c r="AP378" s="256"/>
      <c r="AQ378" s="256"/>
      <c r="AR378" s="256"/>
      <c r="AS378" s="267"/>
      <c r="AT378" s="268"/>
      <c r="AU378" s="266"/>
      <c r="AV378" s="252"/>
      <c r="AW378" s="252"/>
      <c r="AX378" s="252"/>
      <c r="AY378" s="252"/>
      <c r="AZ378" s="266"/>
      <c r="BA378" s="271"/>
      <c r="BB378" s="271"/>
      <c r="BC378" s="266"/>
      <c r="BD378" s="261"/>
      <c r="BE378" s="234"/>
      <c r="BF378" s="260"/>
      <c r="BG378" s="234"/>
      <c r="BH378" s="261"/>
      <c r="BI378" s="234"/>
      <c r="BJ378" s="252"/>
      <c r="BK378" s="252"/>
      <c r="BL378" s="252"/>
      <c r="BM378" s="262"/>
      <c r="BN378" s="263"/>
      <c r="BO378" s="297"/>
      <c r="BP378" s="234"/>
      <c r="BQ378" s="234"/>
      <c r="BR378" s="234"/>
      <c r="BS378" s="234"/>
      <c r="BT378" s="234"/>
      <c r="BU378" s="234"/>
      <c r="BV378" s="234"/>
      <c r="BW378" s="234"/>
      <c r="BX378" s="234"/>
      <c r="BY378" s="234"/>
      <c r="BZ378" s="234"/>
      <c r="CA378" s="234"/>
      <c r="CB378" s="234"/>
    </row>
    <row r="379" spans="1:80" ht="17.25" x14ac:dyDescent="0.25">
      <c r="A379" s="265"/>
      <c r="B379" s="252"/>
      <c r="C379" s="266"/>
      <c r="D379" s="266"/>
      <c r="E379" s="266"/>
      <c r="F379" s="266"/>
      <c r="G379" s="267"/>
      <c r="H379" s="254"/>
      <c r="I379" s="254"/>
      <c r="J379" s="254"/>
      <c r="K379" s="268"/>
      <c r="L379" s="252"/>
      <c r="M379" s="252"/>
      <c r="N379" s="252"/>
      <c r="O379" s="252"/>
      <c r="P379" s="252"/>
      <c r="Q379" s="256"/>
      <c r="R379" s="256"/>
      <c r="S379" s="256"/>
      <c r="T379" s="256"/>
      <c r="U379" s="256"/>
      <c r="V379" s="256"/>
      <c r="W379" s="256"/>
      <c r="X379" s="256"/>
      <c r="Y379" s="256"/>
      <c r="Z379" s="256"/>
      <c r="AA379" s="256"/>
      <c r="AB379" s="256"/>
      <c r="AC379" s="256"/>
      <c r="AD379" s="269"/>
      <c r="AE379" s="256"/>
      <c r="AF379" s="256"/>
      <c r="AG379" s="256"/>
      <c r="AH379" s="256"/>
      <c r="AI379" s="256"/>
      <c r="AJ379" s="256"/>
      <c r="AK379" s="256"/>
      <c r="AL379" s="256"/>
      <c r="AM379" s="256"/>
      <c r="AN379" s="256"/>
      <c r="AO379" s="256"/>
      <c r="AP379" s="256"/>
      <c r="AQ379" s="256"/>
      <c r="AR379" s="256"/>
      <c r="AS379" s="267"/>
      <c r="AT379" s="268"/>
      <c r="AU379" s="266"/>
      <c r="AV379" s="252"/>
      <c r="AW379" s="252"/>
      <c r="AX379" s="252"/>
      <c r="AY379" s="252"/>
      <c r="AZ379" s="266"/>
      <c r="BA379" s="271"/>
      <c r="BB379" s="271"/>
      <c r="BC379" s="266"/>
      <c r="BD379" s="261"/>
      <c r="BE379" s="234"/>
      <c r="BF379" s="260"/>
      <c r="BG379" s="234"/>
      <c r="BH379" s="261"/>
      <c r="BI379" s="234"/>
      <c r="BJ379" s="252"/>
      <c r="BK379" s="252"/>
      <c r="BL379" s="252"/>
      <c r="BM379" s="262"/>
      <c r="BN379" s="263"/>
      <c r="BO379" s="272"/>
      <c r="BP379" s="234"/>
      <c r="BQ379" s="234"/>
      <c r="BR379" s="234"/>
      <c r="BS379" s="234"/>
      <c r="BT379" s="234"/>
      <c r="BU379" s="234"/>
      <c r="BV379" s="234"/>
      <c r="BW379" s="234"/>
      <c r="BX379" s="234"/>
      <c r="BY379" s="234"/>
      <c r="BZ379" s="234"/>
      <c r="CA379" s="234"/>
      <c r="CB379" s="234"/>
    </row>
    <row r="380" spans="1:80" ht="17.25" x14ac:dyDescent="0.25">
      <c r="A380" s="265"/>
      <c r="B380" s="252"/>
      <c r="C380" s="266"/>
      <c r="D380" s="266"/>
      <c r="E380" s="266"/>
      <c r="F380" s="266"/>
      <c r="G380" s="270"/>
      <c r="H380" s="254"/>
      <c r="I380" s="254"/>
      <c r="J380" s="254"/>
      <c r="K380" s="304"/>
      <c r="L380" s="252"/>
      <c r="M380" s="252"/>
      <c r="N380" s="252"/>
      <c r="O380" s="252"/>
      <c r="P380" s="252"/>
      <c r="Q380" s="256"/>
      <c r="R380" s="256"/>
      <c r="S380" s="256"/>
      <c r="T380" s="256"/>
      <c r="U380" s="256"/>
      <c r="V380" s="256"/>
      <c r="W380" s="256"/>
      <c r="X380" s="256"/>
      <c r="Y380" s="256"/>
      <c r="Z380" s="256"/>
      <c r="AA380" s="256"/>
      <c r="AB380" s="256"/>
      <c r="AC380" s="256"/>
      <c r="AD380" s="302"/>
      <c r="AE380" s="256"/>
      <c r="AF380" s="256"/>
      <c r="AG380" s="256"/>
      <c r="AH380" s="256"/>
      <c r="AI380" s="256"/>
      <c r="AJ380" s="256"/>
      <c r="AK380" s="256"/>
      <c r="AL380" s="256"/>
      <c r="AM380" s="256"/>
      <c r="AN380" s="256"/>
      <c r="AO380" s="256"/>
      <c r="AP380" s="256"/>
      <c r="AQ380" s="256"/>
      <c r="AR380" s="256"/>
      <c r="AS380" s="270"/>
      <c r="AT380" s="266"/>
      <c r="AU380" s="266"/>
      <c r="AV380" s="252"/>
      <c r="AW380" s="252"/>
      <c r="AX380" s="252"/>
      <c r="AY380" s="252"/>
      <c r="AZ380" s="266"/>
      <c r="BA380" s="271"/>
      <c r="BB380" s="271"/>
      <c r="BC380" s="266"/>
      <c r="BD380" s="261"/>
      <c r="BE380" s="234"/>
      <c r="BF380" s="260"/>
      <c r="BG380" s="234"/>
      <c r="BH380" s="261"/>
      <c r="BI380" s="234"/>
      <c r="BJ380" s="252"/>
      <c r="BK380" s="252"/>
      <c r="BL380" s="252"/>
      <c r="BM380" s="262"/>
      <c r="BN380" s="263"/>
      <c r="BO380" s="272"/>
      <c r="BP380" s="234"/>
      <c r="BQ380" s="234"/>
      <c r="BR380" s="234"/>
      <c r="BS380" s="234"/>
      <c r="BT380" s="234"/>
      <c r="BU380" s="234"/>
      <c r="BV380" s="234"/>
      <c r="BW380" s="234"/>
      <c r="BX380" s="234"/>
      <c r="BY380" s="234"/>
      <c r="BZ380" s="234"/>
      <c r="CA380" s="234"/>
      <c r="CB380" s="234"/>
    </row>
    <row r="381" spans="1:80" ht="17.25" x14ac:dyDescent="0.25">
      <c r="A381" s="265"/>
      <c r="B381" s="252"/>
      <c r="C381" s="266"/>
      <c r="D381" s="266"/>
      <c r="E381" s="266"/>
      <c r="F381" s="266"/>
      <c r="G381" s="270"/>
      <c r="H381" s="254"/>
      <c r="I381" s="254"/>
      <c r="J381" s="254"/>
      <c r="K381" s="304"/>
      <c r="L381" s="252"/>
      <c r="M381" s="252"/>
      <c r="N381" s="252"/>
      <c r="O381" s="252"/>
      <c r="P381" s="252"/>
      <c r="Q381" s="256"/>
      <c r="R381" s="256"/>
      <c r="S381" s="256"/>
      <c r="T381" s="256"/>
      <c r="U381" s="256"/>
      <c r="V381" s="256"/>
      <c r="W381" s="256"/>
      <c r="X381" s="256"/>
      <c r="Y381" s="256"/>
      <c r="Z381" s="256"/>
      <c r="AA381" s="256"/>
      <c r="AB381" s="256"/>
      <c r="AC381" s="256"/>
      <c r="AD381" s="302"/>
      <c r="AE381" s="256"/>
      <c r="AF381" s="256"/>
      <c r="AG381" s="256"/>
      <c r="AH381" s="256"/>
      <c r="AI381" s="256"/>
      <c r="AJ381" s="256"/>
      <c r="AK381" s="256"/>
      <c r="AL381" s="256"/>
      <c r="AM381" s="256"/>
      <c r="AN381" s="256"/>
      <c r="AO381" s="256"/>
      <c r="AP381" s="256"/>
      <c r="AQ381" s="256"/>
      <c r="AR381" s="256"/>
      <c r="AS381" s="270"/>
      <c r="AT381" s="266"/>
      <c r="AU381" s="266"/>
      <c r="AV381" s="252"/>
      <c r="AW381" s="252"/>
      <c r="AX381" s="252"/>
      <c r="AY381" s="252"/>
      <c r="AZ381" s="266"/>
      <c r="BA381" s="271"/>
      <c r="BB381" s="271"/>
      <c r="BC381" s="266"/>
      <c r="BD381" s="261"/>
      <c r="BE381" s="234"/>
      <c r="BF381" s="260"/>
      <c r="BG381" s="234"/>
      <c r="BH381" s="261"/>
      <c r="BI381" s="234"/>
      <c r="BJ381" s="252"/>
      <c r="BK381" s="252"/>
      <c r="BL381" s="252"/>
      <c r="BM381" s="262"/>
      <c r="BN381" s="263"/>
      <c r="BO381" s="272"/>
      <c r="BP381" s="234"/>
      <c r="BQ381" s="234"/>
      <c r="BR381" s="234"/>
      <c r="BS381" s="234"/>
      <c r="BT381" s="234"/>
      <c r="BU381" s="234"/>
      <c r="BV381" s="234"/>
      <c r="BW381" s="234"/>
      <c r="BX381" s="234"/>
      <c r="BY381" s="234"/>
      <c r="BZ381" s="234"/>
      <c r="CA381" s="234"/>
      <c r="CB381" s="234"/>
    </row>
    <row r="382" spans="1:80" ht="17.25" x14ac:dyDescent="0.25">
      <c r="A382" s="265"/>
      <c r="B382" s="252"/>
      <c r="C382" s="266"/>
      <c r="D382" s="266"/>
      <c r="E382" s="266"/>
      <c r="F382" s="266"/>
      <c r="G382" s="267"/>
      <c r="H382" s="254"/>
      <c r="I382" s="254"/>
      <c r="J382" s="254"/>
      <c r="K382" s="268"/>
      <c r="L382" s="252"/>
      <c r="M382" s="252"/>
      <c r="N382" s="252"/>
      <c r="O382" s="252"/>
      <c r="P382" s="252"/>
      <c r="Q382" s="256"/>
      <c r="R382" s="256"/>
      <c r="S382" s="256"/>
      <c r="T382" s="256"/>
      <c r="U382" s="256"/>
      <c r="V382" s="256"/>
      <c r="W382" s="256"/>
      <c r="X382" s="256"/>
      <c r="Y382" s="256"/>
      <c r="Z382" s="256"/>
      <c r="AA382" s="256"/>
      <c r="AB382" s="256"/>
      <c r="AC382" s="256"/>
      <c r="AD382" s="269"/>
      <c r="AE382" s="256"/>
      <c r="AF382" s="256"/>
      <c r="AG382" s="256"/>
      <c r="AH382" s="256"/>
      <c r="AI382" s="256"/>
      <c r="AJ382" s="256"/>
      <c r="AK382" s="256"/>
      <c r="AL382" s="256"/>
      <c r="AM382" s="256"/>
      <c r="AN382" s="256"/>
      <c r="AO382" s="256"/>
      <c r="AP382" s="256"/>
      <c r="AQ382" s="256"/>
      <c r="AR382" s="256"/>
      <c r="AS382" s="267"/>
      <c r="AT382" s="268"/>
      <c r="AU382" s="266"/>
      <c r="AV382" s="252"/>
      <c r="AW382" s="252"/>
      <c r="AX382" s="252"/>
      <c r="AY382" s="252"/>
      <c r="AZ382" s="266"/>
      <c r="BA382" s="271"/>
      <c r="BB382" s="271"/>
      <c r="BC382" s="266"/>
      <c r="BD382" s="261"/>
      <c r="BE382" s="234"/>
      <c r="BF382" s="260"/>
      <c r="BG382" s="234"/>
      <c r="BH382" s="261"/>
      <c r="BI382" s="234"/>
      <c r="BJ382" s="252"/>
      <c r="BK382" s="252"/>
      <c r="BL382" s="252"/>
      <c r="BM382" s="262"/>
      <c r="BN382" s="263"/>
      <c r="BO382" s="297"/>
      <c r="BP382" s="234"/>
      <c r="BQ382" s="234"/>
      <c r="BR382" s="234"/>
      <c r="BS382" s="234"/>
      <c r="BT382" s="234"/>
      <c r="BU382" s="234"/>
      <c r="BV382" s="234"/>
      <c r="BW382" s="234"/>
      <c r="BX382" s="234"/>
      <c r="BY382" s="234"/>
      <c r="BZ382" s="234"/>
      <c r="CA382" s="234"/>
      <c r="CB382" s="234"/>
    </row>
    <row r="383" spans="1:80" ht="17.25" x14ac:dyDescent="0.25">
      <c r="A383" s="265"/>
      <c r="B383" s="252"/>
      <c r="C383" s="266"/>
      <c r="D383" s="266"/>
      <c r="E383" s="266"/>
      <c r="F383" s="268"/>
      <c r="G383" s="267"/>
      <c r="H383" s="254"/>
      <c r="I383" s="254"/>
      <c r="J383" s="254"/>
      <c r="K383" s="304"/>
      <c r="L383" s="252"/>
      <c r="M383" s="252"/>
      <c r="N383" s="252"/>
      <c r="O383" s="252"/>
      <c r="P383" s="252"/>
      <c r="Q383" s="256"/>
      <c r="R383" s="256"/>
      <c r="S383" s="256"/>
      <c r="T383" s="256"/>
      <c r="U383" s="256"/>
      <c r="V383" s="256"/>
      <c r="W383" s="256"/>
      <c r="X383" s="256"/>
      <c r="Y383" s="256"/>
      <c r="Z383" s="256"/>
      <c r="AA383" s="256"/>
      <c r="AB383" s="256"/>
      <c r="AC383" s="256"/>
      <c r="AD383" s="302"/>
      <c r="AE383" s="256"/>
      <c r="AF383" s="256"/>
      <c r="AG383" s="256"/>
      <c r="AH383" s="256"/>
      <c r="AI383" s="256"/>
      <c r="AJ383" s="256"/>
      <c r="AK383" s="256"/>
      <c r="AL383" s="256"/>
      <c r="AM383" s="256"/>
      <c r="AN383" s="256"/>
      <c r="AO383" s="256"/>
      <c r="AP383" s="256"/>
      <c r="AQ383" s="256"/>
      <c r="AR383" s="256"/>
      <c r="AS383" s="270"/>
      <c r="AT383" s="266"/>
      <c r="AU383" s="266"/>
      <c r="AV383" s="252"/>
      <c r="AW383" s="252"/>
      <c r="AX383" s="252"/>
      <c r="AY383" s="252"/>
      <c r="AZ383" s="266"/>
      <c r="BA383" s="271"/>
      <c r="BB383" s="271"/>
      <c r="BC383" s="266"/>
      <c r="BD383" s="261"/>
      <c r="BE383" s="234"/>
      <c r="BF383" s="260"/>
      <c r="BG383" s="234"/>
      <c r="BH383" s="261"/>
      <c r="BI383" s="234"/>
      <c r="BJ383" s="252"/>
      <c r="BK383" s="252"/>
      <c r="BL383" s="252"/>
      <c r="BM383" s="262"/>
      <c r="BN383" s="263"/>
      <c r="BO383" s="297"/>
      <c r="BP383" s="234"/>
      <c r="BQ383" s="234"/>
      <c r="BR383" s="234"/>
      <c r="BS383" s="234"/>
      <c r="BT383" s="234"/>
      <c r="BU383" s="234"/>
      <c r="BV383" s="234"/>
      <c r="BW383" s="234"/>
      <c r="BX383" s="234"/>
      <c r="BY383" s="234"/>
      <c r="BZ383" s="234"/>
      <c r="CA383" s="234"/>
      <c r="CB383" s="234"/>
    </row>
    <row r="384" spans="1:80" ht="17.25" x14ac:dyDescent="0.25">
      <c r="A384" s="265"/>
      <c r="B384" s="252"/>
      <c r="C384" s="266"/>
      <c r="D384" s="266"/>
      <c r="E384" s="266"/>
      <c r="F384" s="268"/>
      <c r="G384" s="267"/>
      <c r="H384" s="254"/>
      <c r="I384" s="254"/>
      <c r="J384" s="254"/>
      <c r="K384" s="304"/>
      <c r="L384" s="252"/>
      <c r="M384" s="252"/>
      <c r="N384" s="252"/>
      <c r="O384" s="252"/>
      <c r="P384" s="252"/>
      <c r="Q384" s="256"/>
      <c r="R384" s="256"/>
      <c r="S384" s="256"/>
      <c r="T384" s="256"/>
      <c r="U384" s="256"/>
      <c r="V384" s="256"/>
      <c r="W384" s="256"/>
      <c r="X384" s="256"/>
      <c r="Y384" s="256"/>
      <c r="Z384" s="256"/>
      <c r="AA384" s="256"/>
      <c r="AB384" s="256"/>
      <c r="AC384" s="256"/>
      <c r="AD384" s="302"/>
      <c r="AE384" s="256"/>
      <c r="AF384" s="256"/>
      <c r="AG384" s="256"/>
      <c r="AH384" s="256"/>
      <c r="AI384" s="256"/>
      <c r="AJ384" s="256"/>
      <c r="AK384" s="256"/>
      <c r="AL384" s="256"/>
      <c r="AM384" s="256"/>
      <c r="AN384" s="256"/>
      <c r="AO384" s="256"/>
      <c r="AP384" s="256"/>
      <c r="AQ384" s="256"/>
      <c r="AR384" s="256"/>
      <c r="AS384" s="270"/>
      <c r="AT384" s="266"/>
      <c r="AU384" s="266"/>
      <c r="AV384" s="252"/>
      <c r="AW384" s="252"/>
      <c r="AX384" s="252"/>
      <c r="AY384" s="252"/>
      <c r="AZ384" s="266"/>
      <c r="BA384" s="271"/>
      <c r="BB384" s="271"/>
      <c r="BC384" s="266"/>
      <c r="BD384" s="261"/>
      <c r="BE384" s="234"/>
      <c r="BF384" s="260"/>
      <c r="BG384" s="234"/>
      <c r="BH384" s="261"/>
      <c r="BI384" s="234"/>
      <c r="BJ384" s="252"/>
      <c r="BK384" s="252"/>
      <c r="BL384" s="252"/>
      <c r="BM384" s="262"/>
      <c r="BN384" s="263"/>
      <c r="BO384" s="297"/>
      <c r="BP384" s="234"/>
      <c r="BQ384" s="234"/>
      <c r="BR384" s="234"/>
      <c r="BS384" s="234"/>
      <c r="BT384" s="234"/>
      <c r="BU384" s="234"/>
      <c r="BV384" s="234"/>
      <c r="BW384" s="234"/>
      <c r="BX384" s="234"/>
      <c r="BY384" s="234"/>
      <c r="BZ384" s="234"/>
      <c r="CA384" s="234"/>
      <c r="CB384" s="234"/>
    </row>
    <row r="385" spans="1:80" ht="17.25" x14ac:dyDescent="0.25">
      <c r="A385" s="265"/>
      <c r="B385" s="252"/>
      <c r="C385" s="266"/>
      <c r="D385" s="266"/>
      <c r="E385" s="266"/>
      <c r="F385" s="268"/>
      <c r="G385" s="267"/>
      <c r="H385" s="254"/>
      <c r="I385" s="254"/>
      <c r="J385" s="254"/>
      <c r="K385" s="304"/>
      <c r="L385" s="252"/>
      <c r="M385" s="252"/>
      <c r="N385" s="252"/>
      <c r="O385" s="252"/>
      <c r="P385" s="252"/>
      <c r="Q385" s="256"/>
      <c r="R385" s="256"/>
      <c r="S385" s="256"/>
      <c r="T385" s="256"/>
      <c r="U385" s="256"/>
      <c r="V385" s="256"/>
      <c r="W385" s="256"/>
      <c r="X385" s="256"/>
      <c r="Y385" s="256"/>
      <c r="Z385" s="256"/>
      <c r="AA385" s="256"/>
      <c r="AB385" s="256"/>
      <c r="AC385" s="256"/>
      <c r="AD385" s="302"/>
      <c r="AE385" s="256"/>
      <c r="AF385" s="256"/>
      <c r="AG385" s="256"/>
      <c r="AH385" s="256"/>
      <c r="AI385" s="256"/>
      <c r="AJ385" s="256"/>
      <c r="AK385" s="256"/>
      <c r="AL385" s="256"/>
      <c r="AM385" s="256"/>
      <c r="AN385" s="256"/>
      <c r="AO385" s="256"/>
      <c r="AP385" s="256"/>
      <c r="AQ385" s="256"/>
      <c r="AR385" s="256"/>
      <c r="AS385" s="270"/>
      <c r="AT385" s="266"/>
      <c r="AU385" s="266"/>
      <c r="AV385" s="252"/>
      <c r="AW385" s="252"/>
      <c r="AX385" s="252"/>
      <c r="AY385" s="252"/>
      <c r="AZ385" s="266"/>
      <c r="BA385" s="300"/>
      <c r="BB385" s="300"/>
      <c r="BC385" s="268"/>
      <c r="BD385" s="261"/>
      <c r="BE385" s="234"/>
      <c r="BF385" s="260"/>
      <c r="BG385" s="234"/>
      <c r="BH385" s="261"/>
      <c r="BI385" s="234"/>
      <c r="BJ385" s="252"/>
      <c r="BK385" s="252"/>
      <c r="BL385" s="252"/>
      <c r="BM385" s="262"/>
      <c r="BN385" s="263"/>
      <c r="BO385" s="297"/>
      <c r="BP385" s="234"/>
      <c r="BQ385" s="234"/>
      <c r="BR385" s="234"/>
      <c r="BS385" s="234"/>
      <c r="BT385" s="234"/>
      <c r="BU385" s="234"/>
      <c r="BV385" s="234"/>
      <c r="BW385" s="234"/>
      <c r="BX385" s="234"/>
      <c r="BY385" s="234"/>
      <c r="BZ385" s="234"/>
      <c r="CA385" s="234"/>
      <c r="CB385" s="234"/>
    </row>
    <row r="386" spans="1:80" ht="17.25" x14ac:dyDescent="0.25">
      <c r="A386" s="265"/>
      <c r="B386" s="252"/>
      <c r="C386" s="266"/>
      <c r="D386" s="266"/>
      <c r="E386" s="266"/>
      <c r="F386" s="268"/>
      <c r="G386" s="267"/>
      <c r="H386" s="254"/>
      <c r="I386" s="254"/>
      <c r="J386" s="254"/>
      <c r="K386" s="304"/>
      <c r="L386" s="252"/>
      <c r="M386" s="252"/>
      <c r="N386" s="252"/>
      <c r="O386" s="252"/>
      <c r="P386" s="252"/>
      <c r="Q386" s="256"/>
      <c r="R386" s="256"/>
      <c r="S386" s="256"/>
      <c r="T386" s="256"/>
      <c r="U386" s="256"/>
      <c r="V386" s="256"/>
      <c r="W386" s="256"/>
      <c r="X386" s="256"/>
      <c r="Y386" s="256"/>
      <c r="Z386" s="256"/>
      <c r="AA386" s="256"/>
      <c r="AB386" s="256"/>
      <c r="AC386" s="256"/>
      <c r="AD386" s="302"/>
      <c r="AE386" s="256"/>
      <c r="AF386" s="256"/>
      <c r="AG386" s="256"/>
      <c r="AH386" s="256"/>
      <c r="AI386" s="256"/>
      <c r="AJ386" s="256"/>
      <c r="AK386" s="256"/>
      <c r="AL386" s="256"/>
      <c r="AM386" s="256"/>
      <c r="AN386" s="256"/>
      <c r="AO386" s="256"/>
      <c r="AP386" s="256"/>
      <c r="AQ386" s="256"/>
      <c r="AR386" s="256"/>
      <c r="AS386" s="270"/>
      <c r="AT386" s="266"/>
      <c r="AU386" s="266"/>
      <c r="AV386" s="252"/>
      <c r="AW386" s="252"/>
      <c r="AX386" s="252"/>
      <c r="AY386" s="252"/>
      <c r="AZ386" s="266"/>
      <c r="BA386" s="300"/>
      <c r="BB386" s="300"/>
      <c r="BC386" s="268"/>
      <c r="BD386" s="261"/>
      <c r="BE386" s="234"/>
      <c r="BF386" s="260"/>
      <c r="BG386" s="234"/>
      <c r="BH386" s="261"/>
      <c r="BI386" s="234"/>
      <c r="BJ386" s="252"/>
      <c r="BK386" s="252"/>
      <c r="BL386" s="252"/>
      <c r="BM386" s="262"/>
      <c r="BN386" s="263"/>
      <c r="BO386" s="297"/>
      <c r="BP386" s="234"/>
      <c r="BQ386" s="234"/>
      <c r="BR386" s="234"/>
      <c r="BS386" s="234"/>
      <c r="BT386" s="234"/>
      <c r="BU386" s="234"/>
      <c r="BV386" s="234"/>
      <c r="BW386" s="234"/>
      <c r="BX386" s="234"/>
      <c r="BY386" s="234"/>
      <c r="BZ386" s="234"/>
      <c r="CA386" s="234"/>
      <c r="CB386" s="234"/>
    </row>
    <row r="387" spans="1:80" ht="17.25" x14ac:dyDescent="0.25">
      <c r="A387" s="265"/>
      <c r="B387" s="252"/>
      <c r="C387" s="266"/>
      <c r="D387" s="266"/>
      <c r="E387" s="266"/>
      <c r="F387" s="266"/>
      <c r="G387" s="270"/>
      <c r="H387" s="254"/>
      <c r="I387" s="254"/>
      <c r="J387" s="254"/>
      <c r="K387" s="304"/>
      <c r="L387" s="252"/>
      <c r="M387" s="252"/>
      <c r="N387" s="252"/>
      <c r="O387" s="252"/>
      <c r="P387" s="252"/>
      <c r="Q387" s="256"/>
      <c r="R387" s="256"/>
      <c r="S387" s="256"/>
      <c r="T387" s="256"/>
      <c r="U387" s="256"/>
      <c r="V387" s="256"/>
      <c r="W387" s="256"/>
      <c r="X387" s="256"/>
      <c r="Y387" s="256"/>
      <c r="Z387" s="256"/>
      <c r="AA387" s="256"/>
      <c r="AB387" s="256"/>
      <c r="AC387" s="256"/>
      <c r="AD387" s="302"/>
      <c r="AE387" s="256"/>
      <c r="AF387" s="256"/>
      <c r="AG387" s="256"/>
      <c r="AH387" s="256"/>
      <c r="AI387" s="256"/>
      <c r="AJ387" s="256"/>
      <c r="AK387" s="256"/>
      <c r="AL387" s="256"/>
      <c r="AM387" s="256"/>
      <c r="AN387" s="256"/>
      <c r="AO387" s="256"/>
      <c r="AP387" s="256"/>
      <c r="AQ387" s="256"/>
      <c r="AR387" s="256"/>
      <c r="AS387" s="267"/>
      <c r="AT387" s="268"/>
      <c r="AU387" s="266"/>
      <c r="AV387" s="252"/>
      <c r="AW387" s="252"/>
      <c r="AX387" s="252"/>
      <c r="AY387" s="252"/>
      <c r="AZ387" s="266"/>
      <c r="BA387" s="271"/>
      <c r="BB387" s="271"/>
      <c r="BC387" s="266"/>
      <c r="BD387" s="261"/>
      <c r="BE387" s="234"/>
      <c r="BF387" s="260"/>
      <c r="BG387" s="234"/>
      <c r="BH387" s="261"/>
      <c r="BI387" s="234"/>
      <c r="BJ387" s="252"/>
      <c r="BK387" s="252"/>
      <c r="BL387" s="252"/>
      <c r="BM387" s="262"/>
      <c r="BN387" s="263"/>
      <c r="BO387" s="272"/>
      <c r="BP387" s="234"/>
      <c r="BQ387" s="234"/>
      <c r="BR387" s="234"/>
      <c r="BS387" s="234"/>
      <c r="BT387" s="234"/>
      <c r="BU387" s="234"/>
      <c r="BV387" s="234"/>
      <c r="BW387" s="234"/>
      <c r="BX387" s="234"/>
      <c r="BY387" s="234"/>
      <c r="BZ387" s="234"/>
      <c r="CA387" s="234"/>
      <c r="CB387" s="234"/>
    </row>
    <row r="388" spans="1:80" ht="17.25" x14ac:dyDescent="0.25">
      <c r="A388" s="266"/>
      <c r="B388" s="252"/>
      <c r="C388" s="266"/>
      <c r="D388" s="266"/>
      <c r="E388" s="266"/>
      <c r="F388" s="266"/>
      <c r="G388" s="270"/>
      <c r="H388" s="254"/>
      <c r="I388" s="254"/>
      <c r="J388" s="254"/>
      <c r="K388" s="304"/>
      <c r="L388" s="252"/>
      <c r="M388" s="252"/>
      <c r="N388" s="252"/>
      <c r="O388" s="252"/>
      <c r="P388" s="252"/>
      <c r="Q388" s="256"/>
      <c r="R388" s="256"/>
      <c r="S388" s="256"/>
      <c r="T388" s="256"/>
      <c r="U388" s="256"/>
      <c r="V388" s="256"/>
      <c r="W388" s="256"/>
      <c r="X388" s="256"/>
      <c r="Y388" s="256"/>
      <c r="Z388" s="256"/>
      <c r="AA388" s="256"/>
      <c r="AB388" s="256"/>
      <c r="AC388" s="256"/>
      <c r="AD388" s="302"/>
      <c r="AE388" s="256"/>
      <c r="AF388" s="256"/>
      <c r="AG388" s="256"/>
      <c r="AH388" s="256"/>
      <c r="AI388" s="256"/>
      <c r="AJ388" s="256"/>
      <c r="AK388" s="256"/>
      <c r="AL388" s="256"/>
      <c r="AM388" s="256"/>
      <c r="AN388" s="256"/>
      <c r="AO388" s="256"/>
      <c r="AP388" s="256"/>
      <c r="AQ388" s="256"/>
      <c r="AR388" s="256"/>
      <c r="AS388" s="270"/>
      <c r="AT388" s="266"/>
      <c r="AU388" s="266"/>
      <c r="AV388" s="252"/>
      <c r="AW388" s="252"/>
      <c r="AX388" s="252"/>
      <c r="AY388" s="252"/>
      <c r="AZ388" s="266"/>
      <c r="BA388" s="271"/>
      <c r="BB388" s="271"/>
      <c r="BC388" s="266"/>
      <c r="BD388" s="261"/>
      <c r="BE388" s="234"/>
      <c r="BF388" s="260"/>
      <c r="BG388" s="234"/>
      <c r="BH388" s="261"/>
      <c r="BI388" s="234"/>
      <c r="BJ388" s="252"/>
      <c r="BK388" s="252"/>
      <c r="BL388" s="252"/>
      <c r="BM388" s="262"/>
      <c r="BN388" s="263"/>
      <c r="BO388" s="272"/>
      <c r="BP388" s="234"/>
      <c r="BQ388" s="234"/>
      <c r="BR388" s="234"/>
      <c r="BS388" s="234"/>
      <c r="BT388" s="234"/>
      <c r="BU388" s="234"/>
      <c r="BV388" s="234"/>
      <c r="BW388" s="234"/>
      <c r="BX388" s="234"/>
      <c r="BY388" s="234"/>
      <c r="BZ388" s="234"/>
      <c r="CA388" s="234"/>
      <c r="CB388" s="234"/>
    </row>
    <row r="389" spans="1:80" ht="17.25" x14ac:dyDescent="0.25">
      <c r="A389" s="265"/>
      <c r="B389" s="252"/>
      <c r="C389" s="266"/>
      <c r="D389" s="266"/>
      <c r="E389" s="266"/>
      <c r="F389" s="266"/>
      <c r="G389" s="267"/>
      <c r="H389" s="254"/>
      <c r="I389" s="254"/>
      <c r="J389" s="254"/>
      <c r="K389" s="268"/>
      <c r="L389" s="252"/>
      <c r="M389" s="252"/>
      <c r="N389" s="252"/>
      <c r="O389" s="252"/>
      <c r="P389" s="252"/>
      <c r="Q389" s="256"/>
      <c r="R389" s="256"/>
      <c r="S389" s="256"/>
      <c r="T389" s="256"/>
      <c r="U389" s="256"/>
      <c r="V389" s="256"/>
      <c r="W389" s="256"/>
      <c r="X389" s="256"/>
      <c r="Y389" s="256"/>
      <c r="Z389" s="256"/>
      <c r="AA389" s="256"/>
      <c r="AB389" s="256"/>
      <c r="AC389" s="256"/>
      <c r="AD389" s="269"/>
      <c r="AE389" s="256"/>
      <c r="AF389" s="256"/>
      <c r="AG389" s="256"/>
      <c r="AH389" s="256"/>
      <c r="AI389" s="256"/>
      <c r="AJ389" s="256"/>
      <c r="AK389" s="256"/>
      <c r="AL389" s="256"/>
      <c r="AM389" s="256"/>
      <c r="AN389" s="256"/>
      <c r="AO389" s="256"/>
      <c r="AP389" s="256"/>
      <c r="AQ389" s="256"/>
      <c r="AR389" s="256"/>
      <c r="AS389" s="267"/>
      <c r="AT389" s="268"/>
      <c r="AU389" s="266"/>
      <c r="AV389" s="252"/>
      <c r="AW389" s="252"/>
      <c r="AX389" s="252"/>
      <c r="AY389" s="252"/>
      <c r="AZ389" s="266"/>
      <c r="BA389" s="271"/>
      <c r="BB389" s="271"/>
      <c r="BC389" s="266"/>
      <c r="BD389" s="261"/>
      <c r="BE389" s="234"/>
      <c r="BF389" s="260"/>
      <c r="BG389" s="234"/>
      <c r="BH389" s="261"/>
      <c r="BI389" s="234"/>
      <c r="BJ389" s="252"/>
      <c r="BK389" s="252"/>
      <c r="BL389" s="252"/>
      <c r="BM389" s="262"/>
      <c r="BN389" s="263"/>
      <c r="BO389" s="272"/>
      <c r="BP389" s="234"/>
      <c r="BQ389" s="234"/>
      <c r="BR389" s="234"/>
      <c r="BS389" s="234"/>
      <c r="BT389" s="234"/>
      <c r="BU389" s="234"/>
      <c r="BV389" s="234"/>
      <c r="BW389" s="234"/>
      <c r="BX389" s="234"/>
      <c r="BY389" s="234"/>
      <c r="BZ389" s="234"/>
      <c r="CA389" s="234"/>
      <c r="CB389" s="234"/>
    </row>
    <row r="390" spans="1:80" ht="17.25" x14ac:dyDescent="0.25">
      <c r="A390" s="265"/>
      <c r="B390" s="252"/>
      <c r="C390" s="266"/>
      <c r="D390" s="266"/>
      <c r="E390" s="266"/>
      <c r="F390" s="266"/>
      <c r="G390" s="267"/>
      <c r="H390" s="254"/>
      <c r="I390" s="254"/>
      <c r="J390" s="254"/>
      <c r="K390" s="268"/>
      <c r="L390" s="252"/>
      <c r="M390" s="252"/>
      <c r="N390" s="252"/>
      <c r="O390" s="252"/>
      <c r="P390" s="252"/>
      <c r="Q390" s="256"/>
      <c r="R390" s="256"/>
      <c r="S390" s="256"/>
      <c r="T390" s="256"/>
      <c r="U390" s="256"/>
      <c r="V390" s="256"/>
      <c r="W390" s="256"/>
      <c r="X390" s="256"/>
      <c r="Y390" s="256"/>
      <c r="Z390" s="256"/>
      <c r="AA390" s="256"/>
      <c r="AB390" s="256"/>
      <c r="AC390" s="256"/>
      <c r="AD390" s="269"/>
      <c r="AE390" s="256"/>
      <c r="AF390" s="256"/>
      <c r="AG390" s="256"/>
      <c r="AH390" s="256"/>
      <c r="AI390" s="256"/>
      <c r="AJ390" s="256"/>
      <c r="AK390" s="256"/>
      <c r="AL390" s="256"/>
      <c r="AM390" s="256"/>
      <c r="AN390" s="256"/>
      <c r="AO390" s="256"/>
      <c r="AP390" s="256"/>
      <c r="AQ390" s="256"/>
      <c r="AR390" s="256"/>
      <c r="AS390" s="267"/>
      <c r="AT390" s="268"/>
      <c r="AU390" s="266"/>
      <c r="AV390" s="252"/>
      <c r="AW390" s="252"/>
      <c r="AX390" s="252"/>
      <c r="AY390" s="252"/>
      <c r="AZ390" s="266"/>
      <c r="BA390" s="271"/>
      <c r="BB390" s="271"/>
      <c r="BC390" s="266"/>
      <c r="BD390" s="261"/>
      <c r="BE390" s="234"/>
      <c r="BF390" s="260"/>
      <c r="BG390" s="234"/>
      <c r="BH390" s="261"/>
      <c r="BI390" s="234"/>
      <c r="BJ390" s="252"/>
      <c r="BK390" s="252"/>
      <c r="BL390" s="252"/>
      <c r="BM390" s="262"/>
      <c r="BN390" s="263"/>
      <c r="BO390" s="297"/>
      <c r="BP390" s="234"/>
      <c r="BQ390" s="234"/>
      <c r="BR390" s="234"/>
      <c r="BS390" s="234"/>
      <c r="BT390" s="234"/>
      <c r="BU390" s="234"/>
      <c r="BV390" s="234"/>
      <c r="BW390" s="234"/>
      <c r="BX390" s="234"/>
      <c r="BY390" s="234"/>
      <c r="BZ390" s="234"/>
      <c r="CA390" s="234"/>
      <c r="CB390" s="234"/>
    </row>
    <row r="391" spans="1:80" ht="17.25" x14ac:dyDescent="0.25">
      <c r="A391" s="265"/>
      <c r="B391" s="252"/>
      <c r="C391" s="266"/>
      <c r="D391" s="266"/>
      <c r="E391" s="266"/>
      <c r="F391" s="268"/>
      <c r="G391" s="270"/>
      <c r="H391" s="254"/>
      <c r="I391" s="254"/>
      <c r="J391" s="254"/>
      <c r="K391" s="304"/>
      <c r="L391" s="252"/>
      <c r="M391" s="252"/>
      <c r="N391" s="252"/>
      <c r="O391" s="252"/>
      <c r="P391" s="252"/>
      <c r="Q391" s="256"/>
      <c r="R391" s="256"/>
      <c r="S391" s="256"/>
      <c r="T391" s="256"/>
      <c r="U391" s="256"/>
      <c r="V391" s="256"/>
      <c r="W391" s="256"/>
      <c r="X391" s="256"/>
      <c r="Y391" s="256"/>
      <c r="Z391" s="256"/>
      <c r="AA391" s="256"/>
      <c r="AB391" s="256"/>
      <c r="AC391" s="256"/>
      <c r="AD391" s="302"/>
      <c r="AE391" s="256"/>
      <c r="AF391" s="256"/>
      <c r="AG391" s="256"/>
      <c r="AH391" s="256"/>
      <c r="AI391" s="256"/>
      <c r="AJ391" s="256"/>
      <c r="AK391" s="256"/>
      <c r="AL391" s="256"/>
      <c r="AM391" s="256"/>
      <c r="AN391" s="256"/>
      <c r="AO391" s="256"/>
      <c r="AP391" s="256"/>
      <c r="AQ391" s="256"/>
      <c r="AR391" s="256"/>
      <c r="AS391" s="270"/>
      <c r="AT391" s="266"/>
      <c r="AU391" s="266"/>
      <c r="AV391" s="252"/>
      <c r="AW391" s="252"/>
      <c r="AX391" s="252"/>
      <c r="AY391" s="252"/>
      <c r="AZ391" s="266"/>
      <c r="BA391" s="271"/>
      <c r="BB391" s="271"/>
      <c r="BC391" s="266"/>
      <c r="BD391" s="261"/>
      <c r="BE391" s="234"/>
      <c r="BF391" s="260"/>
      <c r="BG391" s="234"/>
      <c r="BH391" s="261"/>
      <c r="BI391" s="234"/>
      <c r="BJ391" s="252"/>
      <c r="BK391" s="252"/>
      <c r="BL391" s="252"/>
      <c r="BM391" s="262"/>
      <c r="BN391" s="263"/>
      <c r="BO391" s="272"/>
      <c r="BP391" s="234"/>
      <c r="BQ391" s="234"/>
      <c r="BR391" s="234"/>
      <c r="BS391" s="234"/>
      <c r="BT391" s="234"/>
      <c r="BU391" s="234"/>
      <c r="BV391" s="234"/>
      <c r="BW391" s="234"/>
      <c r="BX391" s="234"/>
      <c r="BY391" s="234"/>
      <c r="BZ391" s="234"/>
      <c r="CA391" s="234"/>
      <c r="CB391" s="234"/>
    </row>
    <row r="392" spans="1:80" ht="17.25" x14ac:dyDescent="0.25">
      <c r="A392" s="265"/>
      <c r="B392" s="252"/>
      <c r="C392" s="266"/>
      <c r="D392" s="266"/>
      <c r="E392" s="266"/>
      <c r="F392" s="268"/>
      <c r="G392" s="270"/>
      <c r="H392" s="254"/>
      <c r="I392" s="254"/>
      <c r="J392" s="254"/>
      <c r="K392" s="304"/>
      <c r="L392" s="252"/>
      <c r="M392" s="252"/>
      <c r="N392" s="252"/>
      <c r="O392" s="252"/>
      <c r="P392" s="252"/>
      <c r="Q392" s="256"/>
      <c r="R392" s="256"/>
      <c r="S392" s="256"/>
      <c r="T392" s="256"/>
      <c r="U392" s="256"/>
      <c r="V392" s="256"/>
      <c r="W392" s="256"/>
      <c r="X392" s="256"/>
      <c r="Y392" s="256"/>
      <c r="Z392" s="256"/>
      <c r="AA392" s="256"/>
      <c r="AB392" s="256"/>
      <c r="AC392" s="256"/>
      <c r="AD392" s="302"/>
      <c r="AE392" s="256"/>
      <c r="AF392" s="256"/>
      <c r="AG392" s="256"/>
      <c r="AH392" s="256"/>
      <c r="AI392" s="256"/>
      <c r="AJ392" s="256"/>
      <c r="AK392" s="256"/>
      <c r="AL392" s="256"/>
      <c r="AM392" s="256"/>
      <c r="AN392" s="256"/>
      <c r="AO392" s="256"/>
      <c r="AP392" s="256"/>
      <c r="AQ392" s="256"/>
      <c r="AR392" s="256"/>
      <c r="AS392" s="270"/>
      <c r="AT392" s="266"/>
      <c r="AU392" s="266"/>
      <c r="AV392" s="252"/>
      <c r="AW392" s="252"/>
      <c r="AX392" s="252"/>
      <c r="AY392" s="252"/>
      <c r="AZ392" s="266"/>
      <c r="BA392" s="271"/>
      <c r="BB392" s="271"/>
      <c r="BC392" s="266"/>
      <c r="BD392" s="261"/>
      <c r="BE392" s="234"/>
      <c r="BF392" s="260"/>
      <c r="BG392" s="234"/>
      <c r="BH392" s="261"/>
      <c r="BI392" s="234"/>
      <c r="BJ392" s="252"/>
      <c r="BK392" s="252"/>
      <c r="BL392" s="252"/>
      <c r="BM392" s="262"/>
      <c r="BN392" s="263"/>
      <c r="BO392" s="272"/>
      <c r="BP392" s="234"/>
      <c r="BQ392" s="234"/>
      <c r="BR392" s="234"/>
      <c r="BS392" s="234"/>
      <c r="BT392" s="234"/>
      <c r="BU392" s="234"/>
      <c r="BV392" s="234"/>
      <c r="BW392" s="234"/>
      <c r="BX392" s="234"/>
      <c r="BY392" s="234"/>
      <c r="BZ392" s="234"/>
      <c r="CA392" s="234"/>
      <c r="CB392" s="234"/>
    </row>
    <row r="393" spans="1:80" ht="17.25" x14ac:dyDescent="0.25">
      <c r="A393" s="265"/>
      <c r="B393" s="252"/>
      <c r="C393" s="266"/>
      <c r="D393" s="266"/>
      <c r="E393" s="266"/>
      <c r="F393" s="266"/>
      <c r="G393" s="267"/>
      <c r="H393" s="254"/>
      <c r="I393" s="254"/>
      <c r="J393" s="254"/>
      <c r="K393" s="268"/>
      <c r="L393" s="252"/>
      <c r="M393" s="252"/>
      <c r="N393" s="252"/>
      <c r="O393" s="252"/>
      <c r="P393" s="252"/>
      <c r="Q393" s="256"/>
      <c r="R393" s="256"/>
      <c r="S393" s="256"/>
      <c r="T393" s="256"/>
      <c r="U393" s="256"/>
      <c r="V393" s="256"/>
      <c r="W393" s="256"/>
      <c r="X393" s="256"/>
      <c r="Y393" s="256"/>
      <c r="Z393" s="256"/>
      <c r="AA393" s="256"/>
      <c r="AB393" s="256"/>
      <c r="AC393" s="256"/>
      <c r="AD393" s="269"/>
      <c r="AE393" s="256"/>
      <c r="AF393" s="256"/>
      <c r="AG393" s="256"/>
      <c r="AH393" s="256"/>
      <c r="AI393" s="256"/>
      <c r="AJ393" s="256"/>
      <c r="AK393" s="256"/>
      <c r="AL393" s="256"/>
      <c r="AM393" s="256"/>
      <c r="AN393" s="256"/>
      <c r="AO393" s="256"/>
      <c r="AP393" s="256"/>
      <c r="AQ393" s="256"/>
      <c r="AR393" s="256"/>
      <c r="AS393" s="267"/>
      <c r="AT393" s="268"/>
      <c r="AU393" s="266"/>
      <c r="AV393" s="252"/>
      <c r="AW393" s="252"/>
      <c r="AX393" s="252"/>
      <c r="AY393" s="252"/>
      <c r="AZ393" s="266"/>
      <c r="BA393" s="271"/>
      <c r="BB393" s="271"/>
      <c r="BC393" s="266"/>
      <c r="BD393" s="261"/>
      <c r="BE393" s="234"/>
      <c r="BF393" s="260"/>
      <c r="BG393" s="234"/>
      <c r="BH393" s="261"/>
      <c r="BI393" s="234"/>
      <c r="BJ393" s="252"/>
      <c r="BK393" s="252"/>
      <c r="BL393" s="252"/>
      <c r="BM393" s="262"/>
      <c r="BN393" s="263"/>
      <c r="BO393" s="272"/>
      <c r="BP393" s="234"/>
      <c r="BQ393" s="234"/>
      <c r="BR393" s="234"/>
      <c r="BS393" s="234"/>
      <c r="BT393" s="234"/>
      <c r="BU393" s="234"/>
      <c r="BV393" s="234"/>
      <c r="BW393" s="234"/>
      <c r="BX393" s="234"/>
      <c r="BY393" s="234"/>
      <c r="BZ393" s="234"/>
      <c r="CA393" s="234"/>
      <c r="CB393" s="234"/>
    </row>
    <row r="394" spans="1:80" ht="17.25" x14ac:dyDescent="0.25">
      <c r="A394" s="265"/>
      <c r="B394" s="252"/>
      <c r="C394" s="266"/>
      <c r="D394" s="266"/>
      <c r="E394" s="266"/>
      <c r="F394" s="266"/>
      <c r="G394" s="267"/>
      <c r="H394" s="254"/>
      <c r="I394" s="254"/>
      <c r="J394" s="254"/>
      <c r="K394" s="268"/>
      <c r="L394" s="252"/>
      <c r="M394" s="252"/>
      <c r="N394" s="252"/>
      <c r="O394" s="252"/>
      <c r="P394" s="252"/>
      <c r="Q394" s="256"/>
      <c r="R394" s="256"/>
      <c r="S394" s="256"/>
      <c r="T394" s="256"/>
      <c r="U394" s="256"/>
      <c r="V394" s="256"/>
      <c r="W394" s="256"/>
      <c r="X394" s="256"/>
      <c r="Y394" s="256"/>
      <c r="Z394" s="256"/>
      <c r="AA394" s="256"/>
      <c r="AB394" s="256"/>
      <c r="AC394" s="256"/>
      <c r="AD394" s="269"/>
      <c r="AE394" s="256"/>
      <c r="AF394" s="256"/>
      <c r="AG394" s="256"/>
      <c r="AH394" s="256"/>
      <c r="AI394" s="256"/>
      <c r="AJ394" s="256"/>
      <c r="AK394" s="256"/>
      <c r="AL394" s="256"/>
      <c r="AM394" s="256"/>
      <c r="AN394" s="256"/>
      <c r="AO394" s="256"/>
      <c r="AP394" s="256"/>
      <c r="AQ394" s="256"/>
      <c r="AR394" s="256"/>
      <c r="AS394" s="267"/>
      <c r="AT394" s="268"/>
      <c r="AU394" s="266"/>
      <c r="AV394" s="252"/>
      <c r="AW394" s="252"/>
      <c r="AX394" s="252"/>
      <c r="AY394" s="252"/>
      <c r="AZ394" s="266"/>
      <c r="BA394" s="271"/>
      <c r="BB394" s="271"/>
      <c r="BC394" s="266"/>
      <c r="BD394" s="261"/>
      <c r="BE394" s="234"/>
      <c r="BF394" s="260"/>
      <c r="BG394" s="234"/>
      <c r="BH394" s="261"/>
      <c r="BI394" s="234"/>
      <c r="BJ394" s="252"/>
      <c r="BK394" s="252"/>
      <c r="BL394" s="252"/>
      <c r="BM394" s="262"/>
      <c r="BN394" s="263"/>
      <c r="BO394" s="303"/>
      <c r="BP394" s="234"/>
      <c r="BQ394" s="234"/>
      <c r="BR394" s="234"/>
      <c r="BS394" s="234"/>
      <c r="BT394" s="234"/>
      <c r="BU394" s="234"/>
      <c r="BV394" s="234"/>
      <c r="BW394" s="234"/>
      <c r="BX394" s="234"/>
      <c r="BY394" s="234"/>
      <c r="BZ394" s="234"/>
      <c r="CA394" s="234"/>
      <c r="CB394" s="234"/>
    </row>
    <row r="395" spans="1:80" ht="17.25" x14ac:dyDescent="0.25">
      <c r="A395" s="265"/>
      <c r="B395" s="305"/>
      <c r="C395" s="266"/>
      <c r="D395" s="266"/>
      <c r="E395" s="266"/>
      <c r="F395" s="266"/>
      <c r="G395" s="267"/>
      <c r="H395" s="254"/>
      <c r="I395" s="254"/>
      <c r="J395" s="254"/>
      <c r="K395" s="268"/>
      <c r="L395" s="252"/>
      <c r="M395" s="252"/>
      <c r="N395" s="252"/>
      <c r="O395" s="252"/>
      <c r="P395" s="252"/>
      <c r="Q395" s="256"/>
      <c r="R395" s="256"/>
      <c r="S395" s="256"/>
      <c r="T395" s="256"/>
      <c r="U395" s="256"/>
      <c r="V395" s="256"/>
      <c r="W395" s="256"/>
      <c r="X395" s="256"/>
      <c r="Y395" s="256"/>
      <c r="Z395" s="256"/>
      <c r="AA395" s="256"/>
      <c r="AB395" s="256"/>
      <c r="AC395" s="256"/>
      <c r="AD395" s="302"/>
      <c r="AE395" s="256"/>
      <c r="AF395" s="256"/>
      <c r="AG395" s="256"/>
      <c r="AH395" s="256"/>
      <c r="AI395" s="256"/>
      <c r="AJ395" s="256"/>
      <c r="AK395" s="256"/>
      <c r="AL395" s="256"/>
      <c r="AM395" s="256"/>
      <c r="AN395" s="256"/>
      <c r="AO395" s="256"/>
      <c r="AP395" s="256"/>
      <c r="AQ395" s="256"/>
      <c r="AR395" s="256"/>
      <c r="AS395" s="267"/>
      <c r="AT395" s="268"/>
      <c r="AU395" s="266"/>
      <c r="AV395" s="252"/>
      <c r="AW395" s="252"/>
      <c r="AX395" s="252"/>
      <c r="AY395" s="252"/>
      <c r="AZ395" s="266"/>
      <c r="BA395" s="271"/>
      <c r="BB395" s="271"/>
      <c r="BC395" s="266"/>
      <c r="BD395" s="261"/>
      <c r="BE395" s="234"/>
      <c r="BF395" s="260"/>
      <c r="BG395" s="234"/>
      <c r="BH395" s="261"/>
      <c r="BI395" s="234"/>
      <c r="BJ395" s="252"/>
      <c r="BK395" s="252"/>
      <c r="BL395" s="252"/>
      <c r="BM395" s="262"/>
      <c r="BN395" s="263"/>
      <c r="BO395" s="272"/>
      <c r="BP395" s="234"/>
      <c r="BQ395" s="234"/>
      <c r="BR395" s="234"/>
      <c r="BS395" s="234"/>
      <c r="BT395" s="234"/>
      <c r="BU395" s="234"/>
      <c r="BV395" s="234"/>
      <c r="BW395" s="234"/>
      <c r="BX395" s="234"/>
      <c r="BY395" s="234"/>
      <c r="BZ395" s="234"/>
      <c r="CA395" s="234"/>
      <c r="CB395" s="234"/>
    </row>
    <row r="396" spans="1:80" ht="17.25" x14ac:dyDescent="0.25">
      <c r="A396" s="265"/>
      <c r="B396" s="252"/>
      <c r="C396" s="266"/>
      <c r="D396" s="266"/>
      <c r="E396" s="266"/>
      <c r="F396" s="266"/>
      <c r="G396" s="267"/>
      <c r="H396" s="254"/>
      <c r="I396" s="254"/>
      <c r="J396" s="254"/>
      <c r="K396" s="268"/>
      <c r="L396" s="252"/>
      <c r="M396" s="252"/>
      <c r="N396" s="252"/>
      <c r="O396" s="252"/>
      <c r="P396" s="252"/>
      <c r="Q396" s="256"/>
      <c r="R396" s="256"/>
      <c r="S396" s="256"/>
      <c r="T396" s="256"/>
      <c r="U396" s="256"/>
      <c r="V396" s="256"/>
      <c r="W396" s="256"/>
      <c r="X396" s="256"/>
      <c r="Y396" s="256"/>
      <c r="Z396" s="256"/>
      <c r="AA396" s="256"/>
      <c r="AB396" s="256"/>
      <c r="AC396" s="256"/>
      <c r="AD396" s="269"/>
      <c r="AE396" s="256"/>
      <c r="AF396" s="256"/>
      <c r="AG396" s="256"/>
      <c r="AH396" s="256"/>
      <c r="AI396" s="256"/>
      <c r="AJ396" s="256"/>
      <c r="AK396" s="256"/>
      <c r="AL396" s="256"/>
      <c r="AM396" s="256"/>
      <c r="AN396" s="256"/>
      <c r="AO396" s="256"/>
      <c r="AP396" s="256"/>
      <c r="AQ396" s="256"/>
      <c r="AR396" s="256"/>
      <c r="AS396" s="267"/>
      <c r="AT396" s="268"/>
      <c r="AU396" s="266"/>
      <c r="AV396" s="252"/>
      <c r="AW396" s="252"/>
      <c r="AX396" s="252"/>
      <c r="AY396" s="252"/>
      <c r="AZ396" s="266"/>
      <c r="BA396" s="271"/>
      <c r="BB396" s="271"/>
      <c r="BC396" s="266"/>
      <c r="BD396" s="261"/>
      <c r="BE396" s="234"/>
      <c r="BF396" s="260"/>
      <c r="BG396" s="234"/>
      <c r="BH396" s="261"/>
      <c r="BI396" s="234"/>
      <c r="BJ396" s="252"/>
      <c r="BK396" s="252"/>
      <c r="BL396" s="252"/>
      <c r="BM396" s="262"/>
      <c r="BN396" s="263"/>
      <c r="BO396" s="272"/>
      <c r="BP396" s="234"/>
      <c r="BQ396" s="234"/>
      <c r="BR396" s="234"/>
      <c r="BS396" s="234"/>
      <c r="BT396" s="234"/>
      <c r="BU396" s="234"/>
      <c r="BV396" s="234"/>
      <c r="BW396" s="234"/>
      <c r="BX396" s="234"/>
      <c r="BY396" s="234"/>
      <c r="BZ396" s="234"/>
      <c r="CA396" s="234"/>
      <c r="CB396" s="234"/>
    </row>
    <row r="397" spans="1:80" ht="17.25" x14ac:dyDescent="0.25">
      <c r="A397" s="265"/>
      <c r="B397" s="252"/>
      <c r="C397" s="266"/>
      <c r="D397" s="266"/>
      <c r="E397" s="266"/>
      <c r="F397" s="266"/>
      <c r="G397" s="270"/>
      <c r="H397" s="254"/>
      <c r="I397" s="254"/>
      <c r="J397" s="254"/>
      <c r="K397" s="304"/>
      <c r="L397" s="252"/>
      <c r="M397" s="252"/>
      <c r="N397" s="252"/>
      <c r="O397" s="252"/>
      <c r="P397" s="252"/>
      <c r="Q397" s="256"/>
      <c r="R397" s="256"/>
      <c r="S397" s="256"/>
      <c r="T397" s="256"/>
      <c r="U397" s="256"/>
      <c r="V397" s="256"/>
      <c r="W397" s="256"/>
      <c r="X397" s="256"/>
      <c r="Y397" s="256"/>
      <c r="Z397" s="256"/>
      <c r="AA397" s="256"/>
      <c r="AB397" s="256"/>
      <c r="AC397" s="256"/>
      <c r="AD397" s="302"/>
      <c r="AE397" s="256"/>
      <c r="AF397" s="256"/>
      <c r="AG397" s="256"/>
      <c r="AH397" s="256"/>
      <c r="AI397" s="256"/>
      <c r="AJ397" s="256"/>
      <c r="AK397" s="256"/>
      <c r="AL397" s="256"/>
      <c r="AM397" s="256"/>
      <c r="AN397" s="256"/>
      <c r="AO397" s="256"/>
      <c r="AP397" s="256"/>
      <c r="AQ397" s="256"/>
      <c r="AR397" s="256"/>
      <c r="AS397" s="267"/>
      <c r="AT397" s="268"/>
      <c r="AU397" s="268"/>
      <c r="AV397" s="252"/>
      <c r="AW397" s="252"/>
      <c r="AX397" s="252"/>
      <c r="AY397" s="252"/>
      <c r="AZ397" s="268"/>
      <c r="BA397" s="271"/>
      <c r="BB397" s="271"/>
      <c r="BC397" s="266"/>
      <c r="BD397" s="261"/>
      <c r="BE397" s="234"/>
      <c r="BF397" s="260"/>
      <c r="BG397" s="234"/>
      <c r="BH397" s="261"/>
      <c r="BI397" s="234"/>
      <c r="BJ397" s="252"/>
      <c r="BK397" s="252"/>
      <c r="BL397" s="252"/>
      <c r="BM397" s="262"/>
      <c r="BN397" s="263"/>
      <c r="BO397" s="272"/>
      <c r="BP397" s="234"/>
      <c r="BQ397" s="234"/>
      <c r="BR397" s="234"/>
      <c r="BS397" s="234"/>
      <c r="BT397" s="234"/>
      <c r="BU397" s="234"/>
      <c r="BV397" s="234"/>
      <c r="BW397" s="234"/>
      <c r="BX397" s="234"/>
      <c r="BY397" s="234"/>
      <c r="BZ397" s="234"/>
      <c r="CA397" s="234"/>
      <c r="CB397" s="234"/>
    </row>
    <row r="398" spans="1:80" ht="17.25" x14ac:dyDescent="0.25">
      <c r="A398" s="265"/>
      <c r="B398" s="252"/>
      <c r="C398" s="266"/>
      <c r="D398" s="266"/>
      <c r="E398" s="266"/>
      <c r="F398" s="266"/>
      <c r="G398" s="270"/>
      <c r="H398" s="254"/>
      <c r="I398" s="254"/>
      <c r="J398" s="254"/>
      <c r="K398" s="266"/>
      <c r="L398" s="252"/>
      <c r="M398" s="252"/>
      <c r="N398" s="252"/>
      <c r="O398" s="252"/>
      <c r="P398" s="252"/>
      <c r="Q398" s="256"/>
      <c r="R398" s="256"/>
      <c r="S398" s="256"/>
      <c r="T398" s="256"/>
      <c r="U398" s="256"/>
      <c r="V398" s="256"/>
      <c r="W398" s="256"/>
      <c r="X398" s="256"/>
      <c r="Y398" s="256"/>
      <c r="Z398" s="256"/>
      <c r="AA398" s="256"/>
      <c r="AB398" s="256"/>
      <c r="AC398" s="256"/>
      <c r="AD398" s="302"/>
      <c r="AE398" s="256"/>
      <c r="AF398" s="256"/>
      <c r="AG398" s="256"/>
      <c r="AH398" s="256"/>
      <c r="AI398" s="256"/>
      <c r="AJ398" s="256"/>
      <c r="AK398" s="256"/>
      <c r="AL398" s="256"/>
      <c r="AM398" s="256"/>
      <c r="AN398" s="256"/>
      <c r="AO398" s="256"/>
      <c r="AP398" s="256"/>
      <c r="AQ398" s="256"/>
      <c r="AR398" s="256"/>
      <c r="AS398" s="270"/>
      <c r="AT398" s="266"/>
      <c r="AU398" s="266"/>
      <c r="AV398" s="252"/>
      <c r="AW398" s="252"/>
      <c r="AX398" s="252"/>
      <c r="AY398" s="252"/>
      <c r="AZ398" s="266"/>
      <c r="BA398" s="271"/>
      <c r="BB398" s="271"/>
      <c r="BC398" s="266"/>
      <c r="BD398" s="261"/>
      <c r="BE398" s="234"/>
      <c r="BF398" s="260"/>
      <c r="BG398" s="234"/>
      <c r="BH398" s="261"/>
      <c r="BI398" s="234"/>
      <c r="BJ398" s="252"/>
      <c r="BK398" s="252"/>
      <c r="BL398" s="252"/>
      <c r="BM398" s="262"/>
      <c r="BN398" s="263"/>
      <c r="BO398" s="272"/>
      <c r="BP398" s="234"/>
      <c r="BQ398" s="234"/>
      <c r="BR398" s="234"/>
      <c r="BS398" s="234"/>
      <c r="BT398" s="234"/>
      <c r="BU398" s="234"/>
      <c r="BV398" s="234"/>
      <c r="BW398" s="234"/>
      <c r="BX398" s="234"/>
      <c r="BY398" s="234"/>
      <c r="BZ398" s="234"/>
      <c r="CA398" s="234"/>
      <c r="CB398" s="234"/>
    </row>
    <row r="399" spans="1:80" ht="17.25" x14ac:dyDescent="0.25">
      <c r="A399" s="265"/>
      <c r="B399" s="252"/>
      <c r="C399" s="266"/>
      <c r="D399" s="266"/>
      <c r="E399" s="266"/>
      <c r="F399" s="266"/>
      <c r="G399" s="267"/>
      <c r="H399" s="254"/>
      <c r="I399" s="254"/>
      <c r="J399" s="254"/>
      <c r="K399" s="268"/>
      <c r="L399" s="252"/>
      <c r="M399" s="252"/>
      <c r="N399" s="252"/>
      <c r="O399" s="252"/>
      <c r="P399" s="252"/>
      <c r="Q399" s="256"/>
      <c r="R399" s="256"/>
      <c r="S399" s="256"/>
      <c r="T399" s="256"/>
      <c r="U399" s="256"/>
      <c r="V399" s="256"/>
      <c r="W399" s="256"/>
      <c r="X399" s="256"/>
      <c r="Y399" s="256"/>
      <c r="Z399" s="256"/>
      <c r="AA399" s="256"/>
      <c r="AB399" s="256"/>
      <c r="AC399" s="256"/>
      <c r="AD399" s="269"/>
      <c r="AE399" s="256"/>
      <c r="AF399" s="256"/>
      <c r="AG399" s="256"/>
      <c r="AH399" s="256"/>
      <c r="AI399" s="256"/>
      <c r="AJ399" s="256"/>
      <c r="AK399" s="256"/>
      <c r="AL399" s="256"/>
      <c r="AM399" s="256"/>
      <c r="AN399" s="256"/>
      <c r="AO399" s="256"/>
      <c r="AP399" s="256"/>
      <c r="AQ399" s="256"/>
      <c r="AR399" s="256"/>
      <c r="AS399" s="267"/>
      <c r="AT399" s="268"/>
      <c r="AU399" s="266"/>
      <c r="AV399" s="252"/>
      <c r="AW399" s="252"/>
      <c r="AX399" s="252"/>
      <c r="AY399" s="252"/>
      <c r="AZ399" s="266"/>
      <c r="BA399" s="271"/>
      <c r="BB399" s="271"/>
      <c r="BC399" s="266"/>
      <c r="BD399" s="261"/>
      <c r="BE399" s="234"/>
      <c r="BF399" s="260"/>
      <c r="BG399" s="234"/>
      <c r="BH399" s="261"/>
      <c r="BI399" s="234"/>
      <c r="BJ399" s="252"/>
      <c r="BK399" s="252"/>
      <c r="BL399" s="252"/>
      <c r="BM399" s="262"/>
      <c r="BN399" s="263"/>
      <c r="BO399" s="272"/>
      <c r="BP399" s="234"/>
      <c r="BQ399" s="234"/>
      <c r="BR399" s="234"/>
      <c r="BS399" s="234"/>
      <c r="BT399" s="234"/>
      <c r="BU399" s="234"/>
      <c r="BV399" s="234"/>
      <c r="BW399" s="234"/>
      <c r="BX399" s="234"/>
      <c r="BY399" s="234"/>
      <c r="BZ399" s="234"/>
      <c r="CA399" s="234"/>
      <c r="CB399" s="234"/>
    </row>
    <row r="400" spans="1:80" ht="17.25" x14ac:dyDescent="0.25">
      <c r="A400" s="265"/>
      <c r="B400" s="252"/>
      <c r="C400" s="266"/>
      <c r="D400" s="266"/>
      <c r="E400" s="266"/>
      <c r="F400" s="266"/>
      <c r="G400" s="270"/>
      <c r="H400" s="254"/>
      <c r="I400" s="254"/>
      <c r="J400" s="254"/>
      <c r="K400" s="304"/>
      <c r="L400" s="252"/>
      <c r="M400" s="252"/>
      <c r="N400" s="252"/>
      <c r="O400" s="252"/>
      <c r="P400" s="252"/>
      <c r="Q400" s="256"/>
      <c r="R400" s="256"/>
      <c r="S400" s="256"/>
      <c r="T400" s="256"/>
      <c r="U400" s="256"/>
      <c r="V400" s="256"/>
      <c r="W400" s="256"/>
      <c r="X400" s="256"/>
      <c r="Y400" s="256"/>
      <c r="Z400" s="256"/>
      <c r="AA400" s="256"/>
      <c r="AB400" s="256"/>
      <c r="AC400" s="256"/>
      <c r="AD400" s="302"/>
      <c r="AE400" s="256"/>
      <c r="AF400" s="256"/>
      <c r="AG400" s="256"/>
      <c r="AH400" s="256"/>
      <c r="AI400" s="256"/>
      <c r="AJ400" s="256"/>
      <c r="AK400" s="256"/>
      <c r="AL400" s="256"/>
      <c r="AM400" s="256"/>
      <c r="AN400" s="256"/>
      <c r="AO400" s="256"/>
      <c r="AP400" s="256"/>
      <c r="AQ400" s="256"/>
      <c r="AR400" s="256"/>
      <c r="AS400" s="270"/>
      <c r="AT400" s="266"/>
      <c r="AU400" s="266"/>
      <c r="AV400" s="252"/>
      <c r="AW400" s="252"/>
      <c r="AX400" s="252"/>
      <c r="AY400" s="252"/>
      <c r="AZ400" s="266"/>
      <c r="BA400" s="271"/>
      <c r="BB400" s="271"/>
      <c r="BC400" s="266"/>
      <c r="BD400" s="261"/>
      <c r="BE400" s="234"/>
      <c r="BF400" s="260"/>
      <c r="BG400" s="234"/>
      <c r="BH400" s="261"/>
      <c r="BI400" s="234"/>
      <c r="BJ400" s="252"/>
      <c r="BK400" s="252"/>
      <c r="BL400" s="252"/>
      <c r="BM400" s="262"/>
      <c r="BN400" s="263"/>
      <c r="BO400" s="303"/>
      <c r="BP400" s="234"/>
      <c r="BQ400" s="234"/>
      <c r="BR400" s="234"/>
      <c r="BS400" s="234"/>
      <c r="BT400" s="234"/>
      <c r="BU400" s="234"/>
      <c r="BV400" s="234"/>
      <c r="BW400" s="234"/>
      <c r="BX400" s="234"/>
      <c r="BY400" s="234"/>
      <c r="BZ400" s="234"/>
      <c r="CA400" s="234"/>
      <c r="CB400" s="234"/>
    </row>
    <row r="401" spans="1:80" ht="17.25" x14ac:dyDescent="0.25">
      <c r="A401" s="265"/>
      <c r="B401" s="252"/>
      <c r="C401" s="266"/>
      <c r="D401" s="266"/>
      <c r="E401" s="266"/>
      <c r="F401" s="266"/>
      <c r="G401" s="267"/>
      <c r="H401" s="254"/>
      <c r="I401" s="254"/>
      <c r="J401" s="254"/>
      <c r="K401" s="304"/>
      <c r="L401" s="252"/>
      <c r="M401" s="252"/>
      <c r="N401" s="252"/>
      <c r="O401" s="252"/>
      <c r="P401" s="252"/>
      <c r="Q401" s="256"/>
      <c r="R401" s="256"/>
      <c r="S401" s="256"/>
      <c r="T401" s="256"/>
      <c r="U401" s="256"/>
      <c r="V401" s="256"/>
      <c r="W401" s="256"/>
      <c r="X401" s="256"/>
      <c r="Y401" s="256"/>
      <c r="Z401" s="256"/>
      <c r="AA401" s="256"/>
      <c r="AB401" s="256"/>
      <c r="AC401" s="256"/>
      <c r="AD401" s="302"/>
      <c r="AE401" s="256"/>
      <c r="AF401" s="256"/>
      <c r="AG401" s="256"/>
      <c r="AH401" s="256"/>
      <c r="AI401" s="256"/>
      <c r="AJ401" s="256"/>
      <c r="AK401" s="256"/>
      <c r="AL401" s="256"/>
      <c r="AM401" s="256"/>
      <c r="AN401" s="256"/>
      <c r="AO401" s="256"/>
      <c r="AP401" s="256"/>
      <c r="AQ401" s="256"/>
      <c r="AR401" s="256"/>
      <c r="AS401" s="267"/>
      <c r="AT401" s="268"/>
      <c r="AU401" s="266"/>
      <c r="AV401" s="252"/>
      <c r="AW401" s="252"/>
      <c r="AX401" s="252"/>
      <c r="AY401" s="252"/>
      <c r="AZ401" s="266"/>
      <c r="BA401" s="271"/>
      <c r="BB401" s="271"/>
      <c r="BC401" s="266"/>
      <c r="BD401" s="261"/>
      <c r="BE401" s="234"/>
      <c r="BF401" s="260"/>
      <c r="BG401" s="234"/>
      <c r="BH401" s="261"/>
      <c r="BI401" s="234"/>
      <c r="BJ401" s="252"/>
      <c r="BK401" s="252"/>
      <c r="BL401" s="252"/>
      <c r="BM401" s="262"/>
      <c r="BN401" s="263"/>
      <c r="BO401" s="272"/>
      <c r="BP401" s="234"/>
      <c r="BQ401" s="234"/>
      <c r="BR401" s="234"/>
      <c r="BS401" s="234"/>
      <c r="BT401" s="234"/>
      <c r="BU401" s="234"/>
      <c r="BV401" s="234"/>
      <c r="BW401" s="234"/>
      <c r="BX401" s="234"/>
      <c r="BY401" s="234"/>
      <c r="BZ401" s="234"/>
      <c r="CA401" s="234"/>
      <c r="CB401" s="234"/>
    </row>
    <row r="402" spans="1:80" ht="17.25" x14ac:dyDescent="0.25">
      <c r="A402" s="265"/>
      <c r="B402" s="252"/>
      <c r="C402" s="266"/>
      <c r="D402" s="266"/>
      <c r="E402" s="266"/>
      <c r="F402" s="266"/>
      <c r="G402" s="270"/>
      <c r="H402" s="254"/>
      <c r="I402" s="254"/>
      <c r="J402" s="254"/>
      <c r="K402" s="304"/>
      <c r="L402" s="252"/>
      <c r="M402" s="252"/>
      <c r="N402" s="252"/>
      <c r="O402" s="252"/>
      <c r="P402" s="252"/>
      <c r="Q402" s="256"/>
      <c r="R402" s="256"/>
      <c r="S402" s="256"/>
      <c r="T402" s="256"/>
      <c r="U402" s="256"/>
      <c r="V402" s="256"/>
      <c r="W402" s="256"/>
      <c r="X402" s="256"/>
      <c r="Y402" s="256"/>
      <c r="Z402" s="256"/>
      <c r="AA402" s="256"/>
      <c r="AB402" s="256"/>
      <c r="AC402" s="256"/>
      <c r="AD402" s="302"/>
      <c r="AE402" s="256"/>
      <c r="AF402" s="256"/>
      <c r="AG402" s="256"/>
      <c r="AH402" s="256"/>
      <c r="AI402" s="256"/>
      <c r="AJ402" s="256"/>
      <c r="AK402" s="256"/>
      <c r="AL402" s="256"/>
      <c r="AM402" s="256"/>
      <c r="AN402" s="256"/>
      <c r="AO402" s="256"/>
      <c r="AP402" s="256"/>
      <c r="AQ402" s="256"/>
      <c r="AR402" s="256"/>
      <c r="AS402" s="267"/>
      <c r="AT402" s="268"/>
      <c r="AU402" s="266"/>
      <c r="AV402" s="252"/>
      <c r="AW402" s="252"/>
      <c r="AX402" s="252"/>
      <c r="AY402" s="252"/>
      <c r="AZ402" s="266"/>
      <c r="BA402" s="271"/>
      <c r="BB402" s="271"/>
      <c r="BC402" s="266"/>
      <c r="BD402" s="261"/>
      <c r="BE402" s="234"/>
      <c r="BF402" s="260"/>
      <c r="BG402" s="234"/>
      <c r="BH402" s="261"/>
      <c r="BI402" s="234"/>
      <c r="BJ402" s="266"/>
      <c r="BK402" s="252"/>
      <c r="BL402" s="252"/>
      <c r="BM402" s="262"/>
      <c r="BN402" s="263"/>
      <c r="BO402" s="272"/>
      <c r="BP402" s="234"/>
      <c r="BQ402" s="234"/>
      <c r="BR402" s="234"/>
      <c r="BS402" s="234"/>
      <c r="BT402" s="234"/>
      <c r="BU402" s="234"/>
      <c r="BV402" s="234"/>
      <c r="BW402" s="234"/>
      <c r="BX402" s="234"/>
      <c r="BY402" s="234"/>
      <c r="BZ402" s="234"/>
      <c r="CA402" s="234"/>
      <c r="CB402" s="234"/>
    </row>
    <row r="403" spans="1:80" ht="17.25" x14ac:dyDescent="0.25">
      <c r="A403" s="265"/>
      <c r="B403" s="252"/>
      <c r="C403" s="266"/>
      <c r="D403" s="266"/>
      <c r="E403" s="266"/>
      <c r="F403" s="266"/>
      <c r="G403" s="267"/>
      <c r="H403" s="254"/>
      <c r="I403" s="254"/>
      <c r="J403" s="254"/>
      <c r="K403" s="268"/>
      <c r="L403" s="252"/>
      <c r="M403" s="252"/>
      <c r="N403" s="252"/>
      <c r="O403" s="252"/>
      <c r="P403" s="252"/>
      <c r="Q403" s="256"/>
      <c r="R403" s="256"/>
      <c r="S403" s="256"/>
      <c r="T403" s="256"/>
      <c r="U403" s="256"/>
      <c r="V403" s="256"/>
      <c r="W403" s="256"/>
      <c r="X403" s="256"/>
      <c r="Y403" s="256"/>
      <c r="Z403" s="256"/>
      <c r="AA403" s="256"/>
      <c r="AB403" s="256"/>
      <c r="AC403" s="256"/>
      <c r="AD403" s="269"/>
      <c r="AE403" s="256"/>
      <c r="AF403" s="256"/>
      <c r="AG403" s="256"/>
      <c r="AH403" s="256"/>
      <c r="AI403" s="256"/>
      <c r="AJ403" s="256"/>
      <c r="AK403" s="256"/>
      <c r="AL403" s="256"/>
      <c r="AM403" s="256"/>
      <c r="AN403" s="256"/>
      <c r="AO403" s="256"/>
      <c r="AP403" s="256"/>
      <c r="AQ403" s="256"/>
      <c r="AR403" s="256"/>
      <c r="AS403" s="267"/>
      <c r="AT403" s="268"/>
      <c r="AU403" s="266"/>
      <c r="AV403" s="252"/>
      <c r="AW403" s="252"/>
      <c r="AX403" s="252"/>
      <c r="AY403" s="252"/>
      <c r="AZ403" s="268"/>
      <c r="BA403" s="271"/>
      <c r="BB403" s="271"/>
      <c r="BC403" s="266"/>
      <c r="BD403" s="261"/>
      <c r="BE403" s="234"/>
      <c r="BF403" s="260"/>
      <c r="BG403" s="234"/>
      <c r="BH403" s="261"/>
      <c r="BI403" s="234"/>
      <c r="BJ403" s="252"/>
      <c r="BK403" s="252"/>
      <c r="BL403" s="252"/>
      <c r="BM403" s="262"/>
      <c r="BN403" s="263"/>
      <c r="BO403" s="272"/>
      <c r="BP403" s="234"/>
      <c r="BQ403" s="234"/>
      <c r="BR403" s="234"/>
      <c r="BS403" s="234"/>
      <c r="BT403" s="234"/>
      <c r="BU403" s="234"/>
      <c r="BV403" s="234"/>
      <c r="BW403" s="234"/>
      <c r="BX403" s="234"/>
      <c r="BY403" s="234"/>
      <c r="BZ403" s="234"/>
      <c r="CA403" s="234"/>
      <c r="CB403" s="234"/>
    </row>
    <row r="404" spans="1:80" ht="17.25" x14ac:dyDescent="0.25">
      <c r="A404" s="265"/>
      <c r="B404" s="252"/>
      <c r="C404" s="266"/>
      <c r="D404" s="266"/>
      <c r="E404" s="266"/>
      <c r="F404" s="266"/>
      <c r="G404" s="267"/>
      <c r="H404" s="254"/>
      <c r="I404" s="254"/>
      <c r="J404" s="254"/>
      <c r="K404" s="268"/>
      <c r="L404" s="252"/>
      <c r="M404" s="252"/>
      <c r="N404" s="252"/>
      <c r="O404" s="252"/>
      <c r="P404" s="252"/>
      <c r="Q404" s="256"/>
      <c r="R404" s="256"/>
      <c r="S404" s="256"/>
      <c r="T404" s="256"/>
      <c r="U404" s="256"/>
      <c r="V404" s="256"/>
      <c r="W404" s="256"/>
      <c r="X404" s="256"/>
      <c r="Y404" s="256"/>
      <c r="Z404" s="256"/>
      <c r="AA404" s="256"/>
      <c r="AB404" s="256"/>
      <c r="AC404" s="256"/>
      <c r="AD404" s="269"/>
      <c r="AE404" s="256"/>
      <c r="AF404" s="256"/>
      <c r="AG404" s="256"/>
      <c r="AH404" s="256"/>
      <c r="AI404" s="256"/>
      <c r="AJ404" s="256"/>
      <c r="AK404" s="256"/>
      <c r="AL404" s="256"/>
      <c r="AM404" s="256"/>
      <c r="AN404" s="256"/>
      <c r="AO404" s="256"/>
      <c r="AP404" s="256"/>
      <c r="AQ404" s="256"/>
      <c r="AR404" s="256"/>
      <c r="AS404" s="267"/>
      <c r="AT404" s="268"/>
      <c r="AU404" s="266"/>
      <c r="AV404" s="252"/>
      <c r="AW404" s="252"/>
      <c r="AX404" s="252"/>
      <c r="AY404" s="252"/>
      <c r="AZ404" s="266"/>
      <c r="BA404" s="271"/>
      <c r="BB404" s="271"/>
      <c r="BC404" s="266"/>
      <c r="BD404" s="261"/>
      <c r="BE404" s="234"/>
      <c r="BF404" s="260"/>
      <c r="BG404" s="234"/>
      <c r="BH404" s="261"/>
      <c r="BI404" s="234"/>
      <c r="BJ404" s="252"/>
      <c r="BK404" s="252"/>
      <c r="BL404" s="252"/>
      <c r="BM404" s="262"/>
      <c r="BN404" s="263"/>
      <c r="BO404" s="272"/>
      <c r="BP404" s="234"/>
      <c r="BQ404" s="234"/>
      <c r="BR404" s="234"/>
      <c r="BS404" s="234"/>
      <c r="BT404" s="234"/>
      <c r="BU404" s="234"/>
      <c r="BV404" s="234"/>
      <c r="BW404" s="234"/>
      <c r="BX404" s="234"/>
      <c r="BY404" s="234"/>
      <c r="BZ404" s="234"/>
      <c r="CA404" s="234"/>
      <c r="CB404" s="234"/>
    </row>
    <row r="405" spans="1:80" ht="17.25" x14ac:dyDescent="0.25">
      <c r="A405" s="265"/>
      <c r="B405" s="252"/>
      <c r="C405" s="266"/>
      <c r="D405" s="266"/>
      <c r="E405" s="266"/>
      <c r="F405" s="266"/>
      <c r="G405" s="267"/>
      <c r="H405" s="254"/>
      <c r="I405" s="254"/>
      <c r="J405" s="254"/>
      <c r="K405" s="268"/>
      <c r="L405" s="252"/>
      <c r="M405" s="252"/>
      <c r="N405" s="252"/>
      <c r="O405" s="252"/>
      <c r="P405" s="252"/>
      <c r="Q405" s="256"/>
      <c r="R405" s="256"/>
      <c r="S405" s="256"/>
      <c r="T405" s="256"/>
      <c r="U405" s="256"/>
      <c r="V405" s="256"/>
      <c r="W405" s="256"/>
      <c r="X405" s="256"/>
      <c r="Y405" s="256"/>
      <c r="Z405" s="256"/>
      <c r="AA405" s="256"/>
      <c r="AB405" s="256"/>
      <c r="AC405" s="256"/>
      <c r="AD405" s="269"/>
      <c r="AE405" s="256"/>
      <c r="AF405" s="256"/>
      <c r="AG405" s="256"/>
      <c r="AH405" s="256"/>
      <c r="AI405" s="256"/>
      <c r="AJ405" s="256"/>
      <c r="AK405" s="256"/>
      <c r="AL405" s="256"/>
      <c r="AM405" s="256"/>
      <c r="AN405" s="256"/>
      <c r="AO405" s="256"/>
      <c r="AP405" s="256"/>
      <c r="AQ405" s="256"/>
      <c r="AR405" s="256"/>
      <c r="AS405" s="267"/>
      <c r="AT405" s="268"/>
      <c r="AU405" s="266"/>
      <c r="AV405" s="252"/>
      <c r="AW405" s="252"/>
      <c r="AX405" s="252"/>
      <c r="AY405" s="252"/>
      <c r="AZ405" s="266"/>
      <c r="BA405" s="271"/>
      <c r="BB405" s="271"/>
      <c r="BC405" s="266"/>
      <c r="BD405" s="261"/>
      <c r="BE405" s="234"/>
      <c r="BF405" s="260"/>
      <c r="BG405" s="234"/>
      <c r="BH405" s="261"/>
      <c r="BI405" s="234"/>
      <c r="BJ405" s="252"/>
      <c r="BK405" s="252"/>
      <c r="BL405" s="252"/>
      <c r="BM405" s="262"/>
      <c r="BN405" s="263"/>
      <c r="BO405" s="272"/>
      <c r="BP405" s="234"/>
      <c r="BQ405" s="234"/>
      <c r="BR405" s="234"/>
      <c r="BS405" s="234"/>
      <c r="BT405" s="234"/>
      <c r="BU405" s="234"/>
      <c r="BV405" s="234"/>
      <c r="BW405" s="234"/>
      <c r="BX405" s="234"/>
      <c r="BY405" s="234"/>
      <c r="BZ405" s="234"/>
      <c r="CA405" s="234"/>
      <c r="CB405" s="234"/>
    </row>
    <row r="406" spans="1:80" ht="17.25" x14ac:dyDescent="0.25">
      <c r="A406" s="265"/>
      <c r="B406" s="252"/>
      <c r="C406" s="266"/>
      <c r="D406" s="266"/>
      <c r="E406" s="266"/>
      <c r="F406" s="266"/>
      <c r="G406" s="267"/>
      <c r="H406" s="254"/>
      <c r="I406" s="254"/>
      <c r="J406" s="254"/>
      <c r="K406" s="304"/>
      <c r="L406" s="252"/>
      <c r="M406" s="252"/>
      <c r="N406" s="252"/>
      <c r="O406" s="252"/>
      <c r="P406" s="252"/>
      <c r="Q406" s="256"/>
      <c r="R406" s="256"/>
      <c r="S406" s="256"/>
      <c r="T406" s="256"/>
      <c r="U406" s="256"/>
      <c r="V406" s="256"/>
      <c r="W406" s="256"/>
      <c r="X406" s="256"/>
      <c r="Y406" s="256"/>
      <c r="Z406" s="256"/>
      <c r="AA406" s="256"/>
      <c r="AB406" s="256"/>
      <c r="AC406" s="256"/>
      <c r="AD406" s="302"/>
      <c r="AE406" s="256"/>
      <c r="AF406" s="256"/>
      <c r="AG406" s="256"/>
      <c r="AH406" s="256"/>
      <c r="AI406" s="256"/>
      <c r="AJ406" s="256"/>
      <c r="AK406" s="256"/>
      <c r="AL406" s="256"/>
      <c r="AM406" s="256"/>
      <c r="AN406" s="256"/>
      <c r="AO406" s="256"/>
      <c r="AP406" s="256"/>
      <c r="AQ406" s="256"/>
      <c r="AR406" s="256"/>
      <c r="AS406" s="267"/>
      <c r="AT406" s="268"/>
      <c r="AU406" s="266"/>
      <c r="AV406" s="252"/>
      <c r="AW406" s="252"/>
      <c r="AX406" s="252"/>
      <c r="AY406" s="252"/>
      <c r="AZ406" s="266"/>
      <c r="BA406" s="271"/>
      <c r="BB406" s="271"/>
      <c r="BC406" s="266"/>
      <c r="BD406" s="261"/>
      <c r="BE406" s="234"/>
      <c r="BF406" s="260"/>
      <c r="BG406" s="234"/>
      <c r="BH406" s="261"/>
      <c r="BI406" s="234"/>
      <c r="BJ406" s="252"/>
      <c r="BK406" s="252"/>
      <c r="BL406" s="252"/>
      <c r="BM406" s="262"/>
      <c r="BN406" s="263"/>
      <c r="BO406" s="297"/>
      <c r="BP406" s="234"/>
      <c r="BQ406" s="234"/>
      <c r="BR406" s="234"/>
      <c r="BS406" s="234"/>
      <c r="BT406" s="234"/>
      <c r="BU406" s="234"/>
      <c r="BV406" s="234"/>
      <c r="BW406" s="234"/>
      <c r="BX406" s="234"/>
      <c r="BY406" s="234"/>
      <c r="BZ406" s="234"/>
      <c r="CA406" s="234"/>
      <c r="CB406" s="234"/>
    </row>
    <row r="407" spans="1:80" ht="17.25" x14ac:dyDescent="0.25">
      <c r="A407" s="265"/>
      <c r="B407" s="252"/>
      <c r="C407" s="286"/>
      <c r="D407" s="268"/>
      <c r="E407" s="268"/>
      <c r="F407" s="268"/>
      <c r="G407" s="267"/>
      <c r="H407" s="254"/>
      <c r="I407" s="254"/>
      <c r="J407" s="254"/>
      <c r="K407" s="268"/>
      <c r="L407" s="252"/>
      <c r="M407" s="252"/>
      <c r="N407" s="252"/>
      <c r="O407" s="252"/>
      <c r="P407" s="252"/>
      <c r="Q407" s="256"/>
      <c r="R407" s="256"/>
      <c r="S407" s="256"/>
      <c r="T407" s="256"/>
      <c r="U407" s="256"/>
      <c r="V407" s="256"/>
      <c r="W407" s="256"/>
      <c r="X407" s="256"/>
      <c r="Y407" s="256"/>
      <c r="Z407" s="256"/>
      <c r="AA407" s="256"/>
      <c r="AB407" s="256"/>
      <c r="AC407" s="256"/>
      <c r="AD407" s="302"/>
      <c r="AE407" s="256"/>
      <c r="AF407" s="256"/>
      <c r="AG407" s="256"/>
      <c r="AH407" s="256"/>
      <c r="AI407" s="256"/>
      <c r="AJ407" s="256"/>
      <c r="AK407" s="256"/>
      <c r="AL407" s="256"/>
      <c r="AM407" s="256"/>
      <c r="AN407" s="256"/>
      <c r="AO407" s="256"/>
      <c r="AP407" s="256"/>
      <c r="AQ407" s="256"/>
      <c r="AR407" s="256"/>
      <c r="AS407" s="267"/>
      <c r="AT407" s="268"/>
      <c r="AU407" s="268"/>
      <c r="AV407" s="252"/>
      <c r="AW407" s="252"/>
      <c r="AX407" s="252"/>
      <c r="AY407" s="252"/>
      <c r="AZ407" s="268"/>
      <c r="BA407" s="300"/>
      <c r="BB407" s="300"/>
      <c r="BC407" s="268"/>
      <c r="BD407" s="261"/>
      <c r="BE407" s="234"/>
      <c r="BF407" s="260"/>
      <c r="BG407" s="234"/>
      <c r="BH407" s="261"/>
      <c r="BI407" s="234"/>
      <c r="BJ407" s="252"/>
      <c r="BK407" s="252"/>
      <c r="BL407" s="252"/>
      <c r="BM407" s="262"/>
      <c r="BN407" s="263"/>
      <c r="BO407" s="297"/>
      <c r="BP407" s="234"/>
      <c r="BQ407" s="234"/>
      <c r="BR407" s="234"/>
      <c r="BS407" s="234"/>
      <c r="BT407" s="234"/>
      <c r="BU407" s="234"/>
      <c r="BV407" s="234"/>
      <c r="BW407" s="234"/>
      <c r="BX407" s="234"/>
      <c r="BY407" s="234"/>
      <c r="BZ407" s="234"/>
      <c r="CA407" s="234"/>
      <c r="CB407" s="234"/>
    </row>
    <row r="408" spans="1:80" ht="17.25" x14ac:dyDescent="0.25">
      <c r="A408" s="265"/>
      <c r="B408" s="252"/>
      <c r="C408" s="286"/>
      <c r="D408" s="268"/>
      <c r="E408" s="268"/>
      <c r="F408" s="268"/>
      <c r="G408" s="267"/>
      <c r="H408" s="254"/>
      <c r="I408" s="254"/>
      <c r="J408" s="254"/>
      <c r="K408" s="268"/>
      <c r="L408" s="252"/>
      <c r="M408" s="252"/>
      <c r="N408" s="252"/>
      <c r="O408" s="252"/>
      <c r="P408" s="252"/>
      <c r="Q408" s="256"/>
      <c r="R408" s="256"/>
      <c r="S408" s="256"/>
      <c r="T408" s="256"/>
      <c r="U408" s="256"/>
      <c r="V408" s="256"/>
      <c r="W408" s="256"/>
      <c r="X408" s="256"/>
      <c r="Y408" s="256"/>
      <c r="Z408" s="256"/>
      <c r="AA408" s="256"/>
      <c r="AB408" s="256"/>
      <c r="AC408" s="256"/>
      <c r="AD408" s="302"/>
      <c r="AE408" s="256"/>
      <c r="AF408" s="256"/>
      <c r="AG408" s="256"/>
      <c r="AH408" s="256"/>
      <c r="AI408" s="256"/>
      <c r="AJ408" s="256"/>
      <c r="AK408" s="256"/>
      <c r="AL408" s="256"/>
      <c r="AM408" s="256"/>
      <c r="AN408" s="256"/>
      <c r="AO408" s="256"/>
      <c r="AP408" s="256"/>
      <c r="AQ408" s="256"/>
      <c r="AR408" s="256"/>
      <c r="AS408" s="267"/>
      <c r="AT408" s="268"/>
      <c r="AU408" s="268"/>
      <c r="AV408" s="252"/>
      <c r="AW408" s="252"/>
      <c r="AX408" s="252"/>
      <c r="AY408" s="252"/>
      <c r="AZ408" s="268"/>
      <c r="BA408" s="300"/>
      <c r="BB408" s="300"/>
      <c r="BC408" s="268"/>
      <c r="BD408" s="261"/>
      <c r="BE408" s="234"/>
      <c r="BF408" s="260"/>
      <c r="BG408" s="234"/>
      <c r="BH408" s="261"/>
      <c r="BI408" s="234"/>
      <c r="BJ408" s="252"/>
      <c r="BK408" s="252"/>
      <c r="BL408" s="252"/>
      <c r="BM408" s="262"/>
      <c r="BN408" s="263"/>
      <c r="BO408" s="297"/>
      <c r="BP408" s="234"/>
      <c r="BQ408" s="234"/>
      <c r="BR408" s="234"/>
      <c r="BS408" s="234"/>
      <c r="BT408" s="234"/>
      <c r="BU408" s="234"/>
      <c r="BV408" s="234"/>
      <c r="BW408" s="234"/>
      <c r="BX408" s="234"/>
      <c r="BY408" s="234"/>
      <c r="BZ408" s="234"/>
      <c r="CA408" s="234"/>
      <c r="CB408" s="234"/>
    </row>
    <row r="409" spans="1:80" ht="17.25" x14ac:dyDescent="0.25">
      <c r="A409" s="265"/>
      <c r="B409" s="252"/>
      <c r="C409" s="286"/>
      <c r="D409" s="268"/>
      <c r="E409" s="268"/>
      <c r="F409" s="268"/>
      <c r="G409" s="267"/>
      <c r="H409" s="254"/>
      <c r="I409" s="254"/>
      <c r="J409" s="254"/>
      <c r="K409" s="268"/>
      <c r="L409" s="252"/>
      <c r="M409" s="252"/>
      <c r="N409" s="252"/>
      <c r="O409" s="252"/>
      <c r="P409" s="252"/>
      <c r="Q409" s="256"/>
      <c r="R409" s="256"/>
      <c r="S409" s="256"/>
      <c r="T409" s="256"/>
      <c r="U409" s="256"/>
      <c r="V409" s="256"/>
      <c r="W409" s="256"/>
      <c r="X409" s="256"/>
      <c r="Y409" s="256"/>
      <c r="Z409" s="256"/>
      <c r="AA409" s="256"/>
      <c r="AB409" s="256"/>
      <c r="AC409" s="256"/>
      <c r="AD409" s="302"/>
      <c r="AE409" s="256"/>
      <c r="AF409" s="256"/>
      <c r="AG409" s="256"/>
      <c r="AH409" s="256"/>
      <c r="AI409" s="256"/>
      <c r="AJ409" s="256"/>
      <c r="AK409" s="256"/>
      <c r="AL409" s="256"/>
      <c r="AM409" s="256"/>
      <c r="AN409" s="256"/>
      <c r="AO409" s="256"/>
      <c r="AP409" s="256"/>
      <c r="AQ409" s="256"/>
      <c r="AR409" s="256"/>
      <c r="AS409" s="267"/>
      <c r="AT409" s="268"/>
      <c r="AU409" s="268"/>
      <c r="AV409" s="252"/>
      <c r="AW409" s="252"/>
      <c r="AX409" s="252"/>
      <c r="AY409" s="252"/>
      <c r="AZ409" s="268"/>
      <c r="BA409" s="300"/>
      <c r="BB409" s="300"/>
      <c r="BC409" s="268"/>
      <c r="BD409" s="261"/>
      <c r="BE409" s="234"/>
      <c r="BF409" s="260"/>
      <c r="BG409" s="234"/>
      <c r="BH409" s="261"/>
      <c r="BI409" s="234"/>
      <c r="BJ409" s="252"/>
      <c r="BK409" s="252"/>
      <c r="BL409" s="252"/>
      <c r="BM409" s="262"/>
      <c r="BN409" s="263"/>
      <c r="BO409" s="297"/>
      <c r="BP409" s="234"/>
      <c r="BQ409" s="234"/>
      <c r="BR409" s="234"/>
      <c r="BS409" s="234"/>
      <c r="BT409" s="234"/>
      <c r="BU409" s="234"/>
      <c r="BV409" s="234"/>
      <c r="BW409" s="234"/>
      <c r="BX409" s="234"/>
      <c r="BY409" s="234"/>
      <c r="BZ409" s="234"/>
      <c r="CA409" s="234"/>
      <c r="CB409" s="234"/>
    </row>
    <row r="410" spans="1:80" ht="17.25" x14ac:dyDescent="0.25">
      <c r="A410" s="266"/>
      <c r="B410" s="312"/>
      <c r="C410" s="286"/>
      <c r="D410" s="268"/>
      <c r="E410" s="268"/>
      <c r="F410" s="268"/>
      <c r="G410" s="267"/>
      <c r="H410" s="254"/>
      <c r="I410" s="254"/>
      <c r="J410" s="254"/>
      <c r="K410" s="268"/>
      <c r="L410" s="252"/>
      <c r="M410" s="252"/>
      <c r="N410" s="252"/>
      <c r="O410" s="252"/>
      <c r="P410" s="252"/>
      <c r="Q410" s="256"/>
      <c r="R410" s="256"/>
      <c r="S410" s="256"/>
      <c r="T410" s="256"/>
      <c r="U410" s="256"/>
      <c r="V410" s="256"/>
      <c r="W410" s="256"/>
      <c r="X410" s="256"/>
      <c r="Y410" s="256"/>
      <c r="Z410" s="256"/>
      <c r="AA410" s="256"/>
      <c r="AB410" s="256"/>
      <c r="AC410" s="256"/>
      <c r="AD410" s="269"/>
      <c r="AE410" s="256"/>
      <c r="AF410" s="256"/>
      <c r="AG410" s="256"/>
      <c r="AH410" s="256"/>
      <c r="AI410" s="256"/>
      <c r="AJ410" s="256"/>
      <c r="AK410" s="256"/>
      <c r="AL410" s="256"/>
      <c r="AM410" s="256"/>
      <c r="AN410" s="256"/>
      <c r="AO410" s="256"/>
      <c r="AP410" s="256"/>
      <c r="AQ410" s="256"/>
      <c r="AR410" s="256"/>
      <c r="AS410" s="267"/>
      <c r="AT410" s="268"/>
      <c r="AU410" s="268"/>
      <c r="AV410" s="252"/>
      <c r="AW410" s="252"/>
      <c r="AX410" s="252"/>
      <c r="AY410" s="252"/>
      <c r="AZ410" s="268"/>
      <c r="BA410" s="300"/>
      <c r="BB410" s="300"/>
      <c r="BC410" s="268"/>
      <c r="BD410" s="261"/>
      <c r="BE410" s="234"/>
      <c r="BF410" s="260"/>
      <c r="BG410" s="234"/>
      <c r="BH410" s="261"/>
      <c r="BI410" s="234"/>
      <c r="BJ410" s="252"/>
      <c r="BK410" s="252"/>
      <c r="BL410" s="252"/>
      <c r="BM410" s="262"/>
      <c r="BN410" s="263"/>
      <c r="BO410" s="297"/>
      <c r="BP410" s="234"/>
      <c r="BQ410" s="234"/>
      <c r="BR410" s="234"/>
      <c r="BS410" s="234"/>
      <c r="BT410" s="234"/>
      <c r="BU410" s="234"/>
      <c r="BV410" s="234"/>
      <c r="BW410" s="234"/>
      <c r="BX410" s="234"/>
      <c r="BY410" s="234"/>
      <c r="BZ410" s="234"/>
      <c r="CA410" s="234"/>
      <c r="CB410" s="234"/>
    </row>
    <row r="411" spans="1:80" ht="17.25" x14ac:dyDescent="0.25">
      <c r="A411" s="266"/>
      <c r="B411" s="312"/>
      <c r="C411" s="286"/>
      <c r="D411" s="268"/>
      <c r="E411" s="268"/>
      <c r="F411" s="268"/>
      <c r="G411" s="267"/>
      <c r="H411" s="254"/>
      <c r="I411" s="254"/>
      <c r="J411" s="254"/>
      <c r="K411" s="268"/>
      <c r="L411" s="252"/>
      <c r="M411" s="252"/>
      <c r="N411" s="252"/>
      <c r="O411" s="252"/>
      <c r="P411" s="252"/>
      <c r="Q411" s="256"/>
      <c r="R411" s="256"/>
      <c r="S411" s="256"/>
      <c r="T411" s="256"/>
      <c r="U411" s="256"/>
      <c r="V411" s="256"/>
      <c r="W411" s="256"/>
      <c r="X411" s="256"/>
      <c r="Y411" s="256"/>
      <c r="Z411" s="256"/>
      <c r="AA411" s="256"/>
      <c r="AB411" s="256"/>
      <c r="AC411" s="256"/>
      <c r="AD411" s="269"/>
      <c r="AE411" s="256"/>
      <c r="AF411" s="256"/>
      <c r="AG411" s="256"/>
      <c r="AH411" s="256"/>
      <c r="AI411" s="256"/>
      <c r="AJ411" s="256"/>
      <c r="AK411" s="256"/>
      <c r="AL411" s="256"/>
      <c r="AM411" s="256"/>
      <c r="AN411" s="256"/>
      <c r="AO411" s="256"/>
      <c r="AP411" s="256"/>
      <c r="AQ411" s="256"/>
      <c r="AR411" s="256"/>
      <c r="AS411" s="267"/>
      <c r="AT411" s="268"/>
      <c r="AU411" s="268"/>
      <c r="AV411" s="252"/>
      <c r="AW411" s="252"/>
      <c r="AX411" s="252"/>
      <c r="AY411" s="252"/>
      <c r="AZ411" s="268"/>
      <c r="BA411" s="300"/>
      <c r="BB411" s="300"/>
      <c r="BC411" s="268"/>
      <c r="BD411" s="261"/>
      <c r="BE411" s="234"/>
      <c r="BF411" s="260"/>
      <c r="BG411" s="234"/>
      <c r="BH411" s="261"/>
      <c r="BI411" s="234"/>
      <c r="BJ411" s="252"/>
      <c r="BK411" s="252"/>
      <c r="BL411" s="252"/>
      <c r="BM411" s="262"/>
      <c r="BN411" s="263"/>
      <c r="BO411" s="297"/>
      <c r="BP411" s="234"/>
      <c r="BQ411" s="234"/>
      <c r="BR411" s="234"/>
      <c r="BS411" s="234"/>
      <c r="BT411" s="234"/>
      <c r="BU411" s="234"/>
      <c r="BV411" s="234"/>
      <c r="BW411" s="234"/>
      <c r="BX411" s="234"/>
      <c r="BY411" s="234"/>
      <c r="BZ411" s="234"/>
      <c r="CA411" s="234"/>
      <c r="CB411" s="234"/>
    </row>
    <row r="412" spans="1:80" ht="17.25" x14ac:dyDescent="0.25">
      <c r="A412" s="266"/>
      <c r="B412" s="312"/>
      <c r="C412" s="286"/>
      <c r="D412" s="268"/>
      <c r="E412" s="268"/>
      <c r="F412" s="268"/>
      <c r="G412" s="267"/>
      <c r="H412" s="254"/>
      <c r="I412" s="254"/>
      <c r="J412" s="254"/>
      <c r="K412" s="268"/>
      <c r="L412" s="252"/>
      <c r="M412" s="252"/>
      <c r="N412" s="252"/>
      <c r="O412" s="252"/>
      <c r="P412" s="252"/>
      <c r="Q412" s="256"/>
      <c r="R412" s="256"/>
      <c r="S412" s="256"/>
      <c r="T412" s="256"/>
      <c r="U412" s="256"/>
      <c r="V412" s="256"/>
      <c r="W412" s="256"/>
      <c r="X412" s="256"/>
      <c r="Y412" s="256"/>
      <c r="Z412" s="256"/>
      <c r="AA412" s="256"/>
      <c r="AB412" s="256"/>
      <c r="AC412" s="256"/>
      <c r="AD412" s="269"/>
      <c r="AE412" s="256"/>
      <c r="AF412" s="256"/>
      <c r="AG412" s="256"/>
      <c r="AH412" s="256"/>
      <c r="AI412" s="256"/>
      <c r="AJ412" s="256"/>
      <c r="AK412" s="256"/>
      <c r="AL412" s="256"/>
      <c r="AM412" s="256"/>
      <c r="AN412" s="256"/>
      <c r="AO412" s="256"/>
      <c r="AP412" s="256"/>
      <c r="AQ412" s="256"/>
      <c r="AR412" s="256"/>
      <c r="AS412" s="267"/>
      <c r="AT412" s="268"/>
      <c r="AU412" s="268"/>
      <c r="AV412" s="252"/>
      <c r="AW412" s="252"/>
      <c r="AX412" s="252"/>
      <c r="AY412" s="252"/>
      <c r="AZ412" s="268"/>
      <c r="BA412" s="300"/>
      <c r="BB412" s="300"/>
      <c r="BC412" s="268"/>
      <c r="BD412" s="261"/>
      <c r="BE412" s="234"/>
      <c r="BF412" s="260"/>
      <c r="BG412" s="234"/>
      <c r="BH412" s="261"/>
      <c r="BI412" s="234"/>
      <c r="BJ412" s="252"/>
      <c r="BK412" s="252"/>
      <c r="BL412" s="252"/>
      <c r="BM412" s="262"/>
      <c r="BN412" s="263"/>
      <c r="BO412" s="297"/>
      <c r="BP412" s="234"/>
      <c r="BQ412" s="234"/>
      <c r="BR412" s="234"/>
      <c r="BS412" s="234"/>
      <c r="BT412" s="234"/>
      <c r="BU412" s="234"/>
      <c r="BV412" s="234"/>
      <c r="BW412" s="234"/>
      <c r="BX412" s="234"/>
      <c r="BY412" s="234"/>
      <c r="BZ412" s="234"/>
      <c r="CA412" s="234"/>
      <c r="CB412" s="234"/>
    </row>
    <row r="413" spans="1:80" ht="17.25" x14ac:dyDescent="0.25">
      <c r="A413" s="266"/>
      <c r="B413" s="312"/>
      <c r="C413" s="286"/>
      <c r="D413" s="268"/>
      <c r="E413" s="268"/>
      <c r="F413" s="268"/>
      <c r="G413" s="267"/>
      <c r="H413" s="254"/>
      <c r="I413" s="254"/>
      <c r="J413" s="254"/>
      <c r="K413" s="268"/>
      <c r="L413" s="252"/>
      <c r="M413" s="252"/>
      <c r="N413" s="252"/>
      <c r="O413" s="252"/>
      <c r="P413" s="252"/>
      <c r="Q413" s="256"/>
      <c r="R413" s="256"/>
      <c r="S413" s="256"/>
      <c r="T413" s="256"/>
      <c r="U413" s="256"/>
      <c r="V413" s="256"/>
      <c r="W413" s="256"/>
      <c r="X413" s="256"/>
      <c r="Y413" s="256"/>
      <c r="Z413" s="256"/>
      <c r="AA413" s="256"/>
      <c r="AB413" s="256"/>
      <c r="AC413" s="256"/>
      <c r="AD413" s="269"/>
      <c r="AE413" s="256"/>
      <c r="AF413" s="256"/>
      <c r="AG413" s="256"/>
      <c r="AH413" s="256"/>
      <c r="AI413" s="256"/>
      <c r="AJ413" s="256"/>
      <c r="AK413" s="256"/>
      <c r="AL413" s="256"/>
      <c r="AM413" s="256"/>
      <c r="AN413" s="256"/>
      <c r="AO413" s="256"/>
      <c r="AP413" s="256"/>
      <c r="AQ413" s="256"/>
      <c r="AR413" s="256"/>
      <c r="AS413" s="267"/>
      <c r="AT413" s="268"/>
      <c r="AU413" s="268"/>
      <c r="AV413" s="252"/>
      <c r="AW413" s="252"/>
      <c r="AX413" s="252"/>
      <c r="AY413" s="252"/>
      <c r="AZ413" s="268"/>
      <c r="BA413" s="300"/>
      <c r="BB413" s="300"/>
      <c r="BC413" s="268"/>
      <c r="BD413" s="261"/>
      <c r="BE413" s="234"/>
      <c r="BF413" s="260"/>
      <c r="BG413" s="234"/>
      <c r="BH413" s="261"/>
      <c r="BI413" s="234"/>
      <c r="BJ413" s="252"/>
      <c r="BK413" s="252"/>
      <c r="BL413" s="252"/>
      <c r="BM413" s="262"/>
      <c r="BN413" s="263"/>
      <c r="BO413" s="297"/>
      <c r="BP413" s="234"/>
      <c r="BQ413" s="234"/>
      <c r="BR413" s="234"/>
      <c r="BS413" s="234"/>
      <c r="BT413" s="234"/>
      <c r="BU413" s="234"/>
      <c r="BV413" s="234"/>
      <c r="BW413" s="234"/>
      <c r="BX413" s="234"/>
      <c r="BY413" s="234"/>
      <c r="BZ413" s="234"/>
      <c r="CA413" s="234"/>
      <c r="CB413" s="234"/>
    </row>
    <row r="414" spans="1:80" ht="17.25" x14ac:dyDescent="0.25">
      <c r="A414" s="266"/>
      <c r="B414" s="312"/>
      <c r="C414" s="286"/>
      <c r="D414" s="268"/>
      <c r="E414" s="268"/>
      <c r="F414" s="268"/>
      <c r="G414" s="267"/>
      <c r="H414" s="254"/>
      <c r="I414" s="254"/>
      <c r="J414" s="254"/>
      <c r="K414" s="268"/>
      <c r="L414" s="252"/>
      <c r="M414" s="252"/>
      <c r="N414" s="252"/>
      <c r="O414" s="252"/>
      <c r="P414" s="252"/>
      <c r="Q414" s="256"/>
      <c r="R414" s="256"/>
      <c r="S414" s="256"/>
      <c r="T414" s="256"/>
      <c r="U414" s="256"/>
      <c r="V414" s="256"/>
      <c r="W414" s="256"/>
      <c r="X414" s="256"/>
      <c r="Y414" s="256"/>
      <c r="Z414" s="256"/>
      <c r="AA414" s="256"/>
      <c r="AB414" s="256"/>
      <c r="AC414" s="256"/>
      <c r="AD414" s="269"/>
      <c r="AE414" s="256"/>
      <c r="AF414" s="256"/>
      <c r="AG414" s="256"/>
      <c r="AH414" s="256"/>
      <c r="AI414" s="256"/>
      <c r="AJ414" s="256"/>
      <c r="AK414" s="256"/>
      <c r="AL414" s="256"/>
      <c r="AM414" s="256"/>
      <c r="AN414" s="256"/>
      <c r="AO414" s="256"/>
      <c r="AP414" s="256"/>
      <c r="AQ414" s="256"/>
      <c r="AR414" s="256"/>
      <c r="AS414" s="267"/>
      <c r="AT414" s="268"/>
      <c r="AU414" s="268"/>
      <c r="AV414" s="252"/>
      <c r="AW414" s="252"/>
      <c r="AX414" s="252"/>
      <c r="AY414" s="252"/>
      <c r="AZ414" s="268"/>
      <c r="BA414" s="300"/>
      <c r="BB414" s="300"/>
      <c r="BC414" s="268"/>
      <c r="BD414" s="261"/>
      <c r="BE414" s="234"/>
      <c r="BF414" s="260"/>
      <c r="BG414" s="234"/>
      <c r="BH414" s="261"/>
      <c r="BI414" s="234"/>
      <c r="BJ414" s="252"/>
      <c r="BK414" s="252"/>
      <c r="BL414" s="252"/>
      <c r="BM414" s="262"/>
      <c r="BN414" s="263"/>
      <c r="BO414" s="297"/>
      <c r="BP414" s="234"/>
      <c r="BQ414" s="234"/>
      <c r="BR414" s="234"/>
      <c r="BS414" s="234"/>
      <c r="BT414" s="234"/>
      <c r="BU414" s="234"/>
      <c r="BV414" s="234"/>
      <c r="BW414" s="234"/>
      <c r="BX414" s="234"/>
      <c r="BY414" s="234"/>
      <c r="BZ414" s="234"/>
      <c r="CA414" s="234"/>
      <c r="CB414" s="234"/>
    </row>
    <row r="415" spans="1:80" ht="17.25" x14ac:dyDescent="0.25">
      <c r="A415" s="266"/>
      <c r="B415" s="312"/>
      <c r="C415" s="286"/>
      <c r="D415" s="268"/>
      <c r="E415" s="268"/>
      <c r="F415" s="268"/>
      <c r="G415" s="267"/>
      <c r="H415" s="254"/>
      <c r="I415" s="254"/>
      <c r="J415" s="254"/>
      <c r="K415" s="268"/>
      <c r="L415" s="252"/>
      <c r="M415" s="252"/>
      <c r="N415" s="252"/>
      <c r="O415" s="252"/>
      <c r="P415" s="252"/>
      <c r="Q415" s="256"/>
      <c r="R415" s="256"/>
      <c r="S415" s="256"/>
      <c r="T415" s="256"/>
      <c r="U415" s="256"/>
      <c r="V415" s="256"/>
      <c r="W415" s="256"/>
      <c r="X415" s="256"/>
      <c r="Y415" s="256"/>
      <c r="Z415" s="256"/>
      <c r="AA415" s="256"/>
      <c r="AB415" s="256"/>
      <c r="AC415" s="256"/>
      <c r="AD415" s="269"/>
      <c r="AE415" s="256"/>
      <c r="AF415" s="256"/>
      <c r="AG415" s="256"/>
      <c r="AH415" s="256"/>
      <c r="AI415" s="256"/>
      <c r="AJ415" s="256"/>
      <c r="AK415" s="256"/>
      <c r="AL415" s="256"/>
      <c r="AM415" s="256"/>
      <c r="AN415" s="256"/>
      <c r="AO415" s="256"/>
      <c r="AP415" s="256"/>
      <c r="AQ415" s="256"/>
      <c r="AR415" s="256"/>
      <c r="AS415" s="267"/>
      <c r="AT415" s="268"/>
      <c r="AU415" s="268"/>
      <c r="AV415" s="252"/>
      <c r="AW415" s="252"/>
      <c r="AX415" s="252"/>
      <c r="AY415" s="252"/>
      <c r="AZ415" s="268"/>
      <c r="BA415" s="300"/>
      <c r="BB415" s="300"/>
      <c r="BC415" s="268"/>
      <c r="BD415" s="261"/>
      <c r="BE415" s="234"/>
      <c r="BF415" s="260"/>
      <c r="BG415" s="234"/>
      <c r="BH415" s="261"/>
      <c r="BI415" s="234"/>
      <c r="BJ415" s="252"/>
      <c r="BK415" s="252"/>
      <c r="BL415" s="252"/>
      <c r="BM415" s="262"/>
      <c r="BN415" s="263"/>
      <c r="BO415" s="297"/>
      <c r="BP415" s="234"/>
      <c r="BQ415" s="234"/>
      <c r="BR415" s="234"/>
      <c r="BS415" s="234"/>
      <c r="BT415" s="234"/>
      <c r="BU415" s="234"/>
      <c r="BV415" s="234"/>
      <c r="BW415" s="234"/>
      <c r="BX415" s="234"/>
      <c r="BY415" s="234"/>
      <c r="BZ415" s="234"/>
      <c r="CA415" s="234"/>
      <c r="CB415" s="234"/>
    </row>
    <row r="416" spans="1:80" ht="17.25" x14ac:dyDescent="0.25">
      <c r="A416" s="266"/>
      <c r="B416" s="252"/>
      <c r="C416" s="266"/>
      <c r="D416" s="266"/>
      <c r="E416" s="268"/>
      <c r="F416" s="266"/>
      <c r="G416" s="270"/>
      <c r="H416" s="254"/>
      <c r="I416" s="254"/>
      <c r="J416" s="254"/>
      <c r="K416" s="268"/>
      <c r="L416" s="252"/>
      <c r="M416" s="252"/>
      <c r="N416" s="252"/>
      <c r="O416" s="252"/>
      <c r="P416" s="252"/>
      <c r="Q416" s="256"/>
      <c r="R416" s="256"/>
      <c r="S416" s="256"/>
      <c r="T416" s="256"/>
      <c r="U416" s="256"/>
      <c r="V416" s="256"/>
      <c r="W416" s="256"/>
      <c r="X416" s="256"/>
      <c r="Y416" s="256"/>
      <c r="Z416" s="256"/>
      <c r="AA416" s="256"/>
      <c r="AB416" s="256"/>
      <c r="AC416" s="256"/>
      <c r="AD416" s="269"/>
      <c r="AE416" s="256"/>
      <c r="AF416" s="256"/>
      <c r="AG416" s="256"/>
      <c r="AH416" s="256"/>
      <c r="AI416" s="256"/>
      <c r="AJ416" s="256"/>
      <c r="AK416" s="256"/>
      <c r="AL416" s="256"/>
      <c r="AM416" s="256"/>
      <c r="AN416" s="256"/>
      <c r="AO416" s="256"/>
      <c r="AP416" s="256"/>
      <c r="AQ416" s="256"/>
      <c r="AR416" s="256"/>
      <c r="AS416" s="267"/>
      <c r="AT416" s="266"/>
      <c r="AU416" s="266"/>
      <c r="AV416" s="252"/>
      <c r="AW416" s="252"/>
      <c r="AX416" s="252"/>
      <c r="AY416" s="252"/>
      <c r="AZ416" s="266"/>
      <c r="BA416" s="271"/>
      <c r="BB416" s="271"/>
      <c r="BC416" s="268"/>
      <c r="BD416" s="261"/>
      <c r="BE416" s="234"/>
      <c r="BF416" s="260"/>
      <c r="BG416" s="234"/>
      <c r="BH416" s="261"/>
      <c r="BI416" s="234"/>
      <c r="BJ416" s="252"/>
      <c r="BK416" s="252"/>
      <c r="BL416" s="252"/>
      <c r="BM416" s="262"/>
      <c r="BN416" s="263"/>
      <c r="BO416" s="272"/>
      <c r="BP416" s="234"/>
      <c r="BQ416" s="234"/>
      <c r="BR416" s="234"/>
      <c r="BS416" s="234"/>
      <c r="BT416" s="234"/>
      <c r="BU416" s="234"/>
      <c r="BV416" s="234"/>
      <c r="BW416" s="234"/>
      <c r="BX416" s="234"/>
      <c r="BY416" s="234"/>
      <c r="BZ416" s="234"/>
      <c r="CA416" s="234"/>
      <c r="CB416" s="234"/>
    </row>
    <row r="417" spans="1:80" x14ac:dyDescent="0.25">
      <c r="A417" s="313"/>
      <c r="B417" s="314"/>
      <c r="C417" s="266"/>
      <c r="D417" s="313"/>
      <c r="E417" s="268"/>
      <c r="F417" s="313"/>
      <c r="G417" s="315"/>
      <c r="H417" s="316"/>
      <c r="I417" s="254"/>
      <c r="J417" s="317"/>
      <c r="K417" s="313"/>
      <c r="L417" s="264"/>
      <c r="M417" s="252"/>
      <c r="N417" s="252"/>
      <c r="O417" s="252"/>
      <c r="P417" s="252"/>
      <c r="Q417" s="256"/>
      <c r="R417" s="256"/>
      <c r="S417" s="256"/>
      <c r="T417" s="256"/>
      <c r="U417" s="256"/>
      <c r="V417" s="256"/>
      <c r="W417" s="256"/>
      <c r="X417" s="256"/>
      <c r="Y417" s="256"/>
      <c r="Z417" s="256"/>
      <c r="AA417" s="256"/>
      <c r="AB417" s="256"/>
      <c r="AC417" s="256"/>
      <c r="AD417" s="269"/>
      <c r="AE417" s="256"/>
      <c r="AF417" s="256"/>
      <c r="AG417" s="256"/>
      <c r="AH417" s="256"/>
      <c r="AI417" s="256"/>
      <c r="AJ417" s="256"/>
      <c r="AK417" s="256"/>
      <c r="AL417" s="256"/>
      <c r="AM417" s="256"/>
      <c r="AN417" s="256"/>
      <c r="AO417" s="256"/>
      <c r="AP417" s="256"/>
      <c r="AQ417" s="256"/>
      <c r="AR417" s="256"/>
      <c r="AS417" s="267"/>
      <c r="AT417" s="318"/>
      <c r="AU417" s="318"/>
      <c r="AV417" s="252"/>
      <c r="AW417" s="252"/>
      <c r="AX417" s="252"/>
      <c r="AY417" s="252"/>
      <c r="AZ417" s="318"/>
      <c r="BA417" s="319"/>
      <c r="BB417" s="319"/>
      <c r="BC417" s="318"/>
      <c r="BD417" s="318"/>
      <c r="BE417" s="234"/>
      <c r="BF417" s="318"/>
      <c r="BG417" s="234"/>
      <c r="BH417" s="320"/>
      <c r="BI417" s="234"/>
      <c r="BJ417" s="321"/>
      <c r="BK417" s="321"/>
      <c r="BL417" s="321"/>
      <c r="BM417" s="322"/>
      <c r="BN417" s="313"/>
      <c r="BO417" s="323"/>
      <c r="BP417" s="234"/>
      <c r="BQ417" s="234"/>
      <c r="BR417" s="234"/>
      <c r="BS417" s="234"/>
      <c r="BT417" s="234"/>
      <c r="BU417" s="234"/>
      <c r="BV417" s="234"/>
      <c r="BW417" s="234"/>
      <c r="BX417" s="234"/>
      <c r="BY417" s="234"/>
      <c r="BZ417" s="234"/>
      <c r="CA417" s="234"/>
      <c r="CB417" s="234"/>
    </row>
    <row r="418" spans="1:80" x14ac:dyDescent="0.25">
      <c r="A418" s="234"/>
      <c r="B418" s="234"/>
      <c r="C418" s="234"/>
      <c r="D418" s="234"/>
      <c r="E418" s="234"/>
      <c r="F418" s="234"/>
      <c r="G418" s="234"/>
      <c r="H418" s="234"/>
      <c r="I418" s="234"/>
      <c r="J418" s="234"/>
      <c r="K418" s="234"/>
      <c r="L418" s="234"/>
      <c r="M418" s="234"/>
      <c r="N418" s="234"/>
      <c r="O418" s="234"/>
      <c r="P418" s="234"/>
      <c r="Q418" s="234"/>
      <c r="R418" s="234"/>
      <c r="S418" s="234"/>
      <c r="T418" s="234"/>
      <c r="U418" s="234"/>
      <c r="V418" s="234"/>
      <c r="W418" s="234"/>
      <c r="X418" s="234"/>
      <c r="Y418" s="234"/>
      <c r="Z418" s="234"/>
      <c r="AA418" s="234"/>
      <c r="AB418" s="234"/>
      <c r="AC418" s="234"/>
      <c r="AD418" s="234"/>
      <c r="AE418" s="234"/>
      <c r="AF418" s="234"/>
      <c r="AG418" s="234"/>
      <c r="AH418" s="234"/>
      <c r="AI418" s="234"/>
      <c r="AJ418" s="234"/>
      <c r="AK418" s="234"/>
      <c r="AL418" s="234"/>
      <c r="AM418" s="234"/>
      <c r="AN418" s="234"/>
      <c r="AO418" s="234"/>
      <c r="AP418" s="234"/>
      <c r="AQ418" s="234"/>
      <c r="AR418" s="234"/>
      <c r="AS418" s="234"/>
      <c r="AT418" s="234"/>
      <c r="AU418" s="234"/>
      <c r="AV418" s="234"/>
      <c r="AW418" s="234"/>
      <c r="AX418" s="234"/>
      <c r="AY418" s="234"/>
      <c r="AZ418" s="234"/>
      <c r="BA418" s="234"/>
      <c r="BB418" s="234"/>
      <c r="BC418" s="234"/>
      <c r="BD418" s="234"/>
      <c r="BE418" s="234"/>
      <c r="BF418" s="234"/>
      <c r="BG418" s="234"/>
      <c r="BH418" s="234"/>
      <c r="BI418" s="234"/>
      <c r="BJ418" s="234"/>
      <c r="BK418" s="234"/>
      <c r="BL418" s="234"/>
      <c r="BM418" s="234"/>
      <c r="BN418" s="234"/>
      <c r="BO418" s="234"/>
      <c r="BP418" s="234"/>
      <c r="BQ418" s="234"/>
      <c r="BR418" s="234"/>
      <c r="BS418" s="234"/>
      <c r="BT418" s="234"/>
      <c r="BU418" s="234"/>
      <c r="BV418" s="234"/>
      <c r="BW418" s="234"/>
      <c r="BX418" s="234"/>
      <c r="BY418" s="234"/>
      <c r="BZ418" s="234"/>
      <c r="CA418" s="234"/>
      <c r="CB418" s="234"/>
    </row>
    <row r="419" spans="1:80" x14ac:dyDescent="0.25">
      <c r="A419" s="234"/>
      <c r="B419" s="234"/>
      <c r="C419" s="234"/>
      <c r="D419" s="234"/>
      <c r="E419" s="234"/>
      <c r="F419" s="234"/>
      <c r="G419" s="234"/>
      <c r="H419" s="234"/>
      <c r="I419" s="234"/>
      <c r="J419" s="234"/>
      <c r="K419" s="234"/>
      <c r="L419" s="234"/>
      <c r="M419" s="234"/>
      <c r="N419" s="234"/>
      <c r="O419" s="234"/>
      <c r="P419" s="234"/>
      <c r="Q419" s="234"/>
      <c r="R419" s="234"/>
      <c r="S419" s="234"/>
      <c r="T419" s="234"/>
      <c r="U419" s="234"/>
      <c r="V419" s="234"/>
      <c r="W419" s="234"/>
      <c r="X419" s="234"/>
      <c r="Y419" s="234"/>
      <c r="Z419" s="234"/>
      <c r="AA419" s="234"/>
      <c r="AB419" s="234"/>
      <c r="AC419" s="234"/>
      <c r="AD419" s="234"/>
      <c r="AE419" s="234"/>
      <c r="AF419" s="234"/>
      <c r="AG419" s="234"/>
      <c r="AH419" s="234"/>
      <c r="AI419" s="234"/>
      <c r="AJ419" s="234"/>
      <c r="AK419" s="234"/>
      <c r="AL419" s="234"/>
      <c r="AM419" s="234"/>
      <c r="AN419" s="234"/>
      <c r="AO419" s="234"/>
      <c r="AP419" s="234"/>
      <c r="AQ419" s="234"/>
      <c r="AR419" s="234"/>
      <c r="AS419" s="234"/>
      <c r="AT419" s="234"/>
      <c r="AU419" s="234"/>
      <c r="AV419" s="234"/>
      <c r="AW419" s="234"/>
      <c r="AX419" s="234"/>
      <c r="AY419" s="234"/>
      <c r="AZ419" s="234"/>
      <c r="BA419" s="234"/>
      <c r="BB419" s="234"/>
      <c r="BC419" s="234"/>
      <c r="BD419" s="234"/>
      <c r="BE419" s="234"/>
      <c r="BF419" s="234"/>
      <c r="BG419" s="234"/>
      <c r="BH419" s="234"/>
      <c r="BI419" s="234"/>
      <c r="BJ419" s="234"/>
      <c r="BK419" s="234"/>
      <c r="BL419" s="234"/>
      <c r="BM419" s="234"/>
      <c r="BN419" s="234"/>
      <c r="BO419" s="234"/>
      <c r="BP419" s="234"/>
      <c r="BQ419" s="234"/>
      <c r="BR419" s="234"/>
      <c r="BS419" s="234"/>
      <c r="BT419" s="234"/>
      <c r="BU419" s="234"/>
      <c r="BV419" s="234"/>
      <c r="BW419" s="234"/>
      <c r="BX419" s="234"/>
      <c r="BY419" s="234"/>
      <c r="BZ419" s="234"/>
      <c r="CA419" s="234"/>
      <c r="CB419" s="234"/>
    </row>
    <row r="420" spans="1:80" x14ac:dyDescent="0.25">
      <c r="A420" s="234"/>
      <c r="B420" s="234"/>
      <c r="C420" s="234"/>
      <c r="D420" s="234"/>
      <c r="E420" s="234"/>
      <c r="F420" s="234"/>
      <c r="G420" s="234"/>
      <c r="H420" s="234"/>
      <c r="I420" s="234"/>
      <c r="J420" s="234"/>
      <c r="K420" s="234"/>
      <c r="L420" s="234"/>
      <c r="M420" s="234"/>
      <c r="N420" s="234"/>
      <c r="O420" s="234"/>
      <c r="P420" s="234"/>
      <c r="Q420" s="234"/>
      <c r="R420" s="234"/>
      <c r="S420" s="234"/>
      <c r="T420" s="234"/>
      <c r="U420" s="234"/>
      <c r="V420" s="234"/>
      <c r="W420" s="234"/>
      <c r="X420" s="234"/>
      <c r="Y420" s="234"/>
      <c r="Z420" s="234"/>
      <c r="AA420" s="234"/>
      <c r="AB420" s="234"/>
      <c r="AC420" s="234"/>
      <c r="AD420" s="234"/>
      <c r="AE420" s="234"/>
      <c r="AF420" s="234"/>
      <c r="AG420" s="234"/>
      <c r="AH420" s="234"/>
      <c r="AI420" s="234"/>
      <c r="AJ420" s="234"/>
      <c r="AK420" s="234"/>
      <c r="AL420" s="234"/>
      <c r="AM420" s="234"/>
      <c r="AN420" s="234"/>
      <c r="AO420" s="234"/>
      <c r="AP420" s="234"/>
      <c r="AQ420" s="234"/>
      <c r="AR420" s="234"/>
      <c r="AS420" s="234"/>
      <c r="AT420" s="234"/>
      <c r="AU420" s="234"/>
      <c r="AV420" s="234"/>
      <c r="AW420" s="234"/>
      <c r="AX420" s="234"/>
      <c r="AY420" s="234"/>
      <c r="AZ420" s="234"/>
      <c r="BA420" s="234"/>
      <c r="BB420" s="234"/>
      <c r="BC420" s="234"/>
      <c r="BD420" s="234"/>
      <c r="BE420" s="234"/>
      <c r="BF420" s="234"/>
      <c r="BG420" s="234"/>
      <c r="BH420" s="234"/>
      <c r="BI420" s="234"/>
      <c r="BJ420" s="234"/>
      <c r="BK420" s="234"/>
      <c r="BL420" s="234"/>
      <c r="BM420" s="234"/>
      <c r="BN420" s="234"/>
      <c r="BO420" s="234"/>
      <c r="BP420" s="234"/>
      <c r="BQ420" s="234"/>
      <c r="BR420" s="234"/>
      <c r="BS420" s="234"/>
      <c r="BT420" s="234"/>
      <c r="BU420" s="234"/>
      <c r="BV420" s="234"/>
      <c r="BW420" s="234"/>
      <c r="BX420" s="234"/>
      <c r="BY420" s="234"/>
      <c r="BZ420" s="234"/>
      <c r="CA420" s="234"/>
      <c r="CB420" s="234"/>
    </row>
    <row r="421" spans="1:80" x14ac:dyDescent="0.25">
      <c r="A421" s="234"/>
      <c r="B421" s="234"/>
      <c r="C421" s="234"/>
      <c r="D421" s="234"/>
      <c r="E421" s="234"/>
      <c r="F421" s="234"/>
      <c r="G421" s="234"/>
      <c r="H421" s="234"/>
      <c r="I421" s="234"/>
      <c r="J421" s="234"/>
      <c r="K421" s="234"/>
      <c r="L421" s="234"/>
      <c r="M421" s="234"/>
      <c r="N421" s="234"/>
      <c r="O421" s="234"/>
      <c r="P421" s="234"/>
      <c r="Q421" s="234"/>
      <c r="R421" s="234"/>
      <c r="S421" s="234"/>
      <c r="T421" s="234"/>
      <c r="U421" s="234"/>
      <c r="V421" s="234"/>
      <c r="W421" s="234"/>
      <c r="X421" s="234"/>
      <c r="Y421" s="234"/>
      <c r="Z421" s="234"/>
      <c r="AA421" s="234"/>
      <c r="AB421" s="234"/>
      <c r="AC421" s="234"/>
      <c r="AD421" s="234"/>
      <c r="AE421" s="234"/>
      <c r="AF421" s="234"/>
      <c r="AG421" s="234"/>
      <c r="AH421" s="234"/>
      <c r="AI421" s="234"/>
      <c r="AJ421" s="234"/>
      <c r="AK421" s="234"/>
      <c r="AL421" s="234"/>
      <c r="AM421" s="234"/>
      <c r="AN421" s="234"/>
      <c r="AO421" s="234"/>
      <c r="AP421" s="234"/>
      <c r="AQ421" s="234"/>
      <c r="AR421" s="234"/>
      <c r="AS421" s="234"/>
      <c r="AT421" s="234"/>
      <c r="AU421" s="234"/>
      <c r="AV421" s="234"/>
      <c r="AW421" s="234"/>
      <c r="AX421" s="234"/>
      <c r="AY421" s="234"/>
      <c r="AZ421" s="234"/>
      <c r="BA421" s="234"/>
      <c r="BB421" s="234"/>
      <c r="BC421" s="234"/>
      <c r="BD421" s="234"/>
      <c r="BE421" s="234"/>
      <c r="BF421" s="234"/>
      <c r="BG421" s="234"/>
      <c r="BH421" s="234"/>
      <c r="BI421" s="234"/>
      <c r="BJ421" s="234"/>
      <c r="BK421" s="234"/>
      <c r="BL421" s="234"/>
      <c r="BM421" s="234"/>
      <c r="BN421" s="234"/>
      <c r="BO421" s="234"/>
      <c r="BP421" s="234"/>
      <c r="BQ421" s="234"/>
      <c r="BR421" s="234"/>
      <c r="BS421" s="234"/>
      <c r="BT421" s="234"/>
      <c r="BU421" s="234"/>
      <c r="BV421" s="234"/>
      <c r="BW421" s="234"/>
      <c r="BX421" s="234"/>
      <c r="BY421" s="234"/>
      <c r="BZ421" s="234"/>
      <c r="CA421" s="234"/>
      <c r="CB421" s="234"/>
    </row>
    <row r="422" spans="1:80" x14ac:dyDescent="0.25">
      <c r="A422" s="234"/>
      <c r="B422" s="234"/>
      <c r="C422" s="234"/>
      <c r="D422" s="234"/>
      <c r="E422" s="234"/>
      <c r="F422" s="234"/>
      <c r="G422" s="234"/>
      <c r="H422" s="234"/>
      <c r="I422" s="234"/>
      <c r="J422" s="234"/>
      <c r="K422" s="234"/>
      <c r="L422" s="234"/>
      <c r="M422" s="234"/>
      <c r="N422" s="234"/>
      <c r="O422" s="234"/>
      <c r="P422" s="234"/>
      <c r="Q422" s="234"/>
      <c r="R422" s="234"/>
      <c r="S422" s="234"/>
      <c r="T422" s="234"/>
      <c r="U422" s="234"/>
      <c r="V422" s="234"/>
      <c r="W422" s="234"/>
      <c r="X422" s="234"/>
      <c r="Y422" s="234"/>
      <c r="Z422" s="234"/>
      <c r="AA422" s="234"/>
      <c r="AB422" s="234"/>
      <c r="AC422" s="234"/>
      <c r="AD422" s="234"/>
      <c r="AE422" s="234"/>
      <c r="AF422" s="234"/>
      <c r="AG422" s="234"/>
      <c r="AH422" s="234"/>
      <c r="AI422" s="234"/>
      <c r="AJ422" s="234"/>
      <c r="AK422" s="234"/>
      <c r="AL422" s="234"/>
      <c r="AM422" s="234"/>
      <c r="AN422" s="234"/>
      <c r="AO422" s="234"/>
      <c r="AP422" s="234"/>
      <c r="AQ422" s="234"/>
      <c r="AR422" s="234"/>
      <c r="AS422" s="234"/>
      <c r="AT422" s="234"/>
      <c r="AU422" s="234"/>
      <c r="AV422" s="234"/>
      <c r="AW422" s="234"/>
      <c r="AX422" s="234"/>
      <c r="AY422" s="234"/>
      <c r="AZ422" s="234"/>
      <c r="BA422" s="234"/>
      <c r="BB422" s="234"/>
      <c r="BC422" s="234"/>
      <c r="BD422" s="234"/>
      <c r="BE422" s="234"/>
      <c r="BF422" s="234"/>
      <c r="BG422" s="234"/>
      <c r="BH422" s="234"/>
      <c r="BI422" s="234"/>
      <c r="BJ422" s="234"/>
      <c r="BK422" s="234"/>
      <c r="BL422" s="234"/>
      <c r="BM422" s="234"/>
      <c r="BN422" s="234"/>
      <c r="BO422" s="234"/>
      <c r="BP422" s="234"/>
      <c r="BQ422" s="234"/>
      <c r="BR422" s="234"/>
      <c r="BS422" s="234"/>
      <c r="BT422" s="234"/>
      <c r="BU422" s="234"/>
      <c r="BV422" s="234"/>
      <c r="BW422" s="234"/>
      <c r="BX422" s="234"/>
      <c r="BY422" s="234"/>
      <c r="BZ422" s="234"/>
      <c r="CA422" s="234"/>
      <c r="CB422" s="234"/>
    </row>
    <row r="423" spans="1:80" x14ac:dyDescent="0.25">
      <c r="A423" s="234"/>
      <c r="B423" s="234"/>
      <c r="C423" s="234"/>
      <c r="D423" s="234"/>
      <c r="E423" s="234"/>
      <c r="F423" s="234"/>
      <c r="G423" s="234"/>
      <c r="H423" s="234"/>
      <c r="I423" s="234"/>
      <c r="J423" s="234"/>
      <c r="K423" s="234"/>
      <c r="L423" s="234"/>
      <c r="M423" s="234"/>
      <c r="N423" s="234"/>
      <c r="O423" s="234"/>
      <c r="P423" s="234"/>
      <c r="Q423" s="234"/>
      <c r="R423" s="234"/>
      <c r="S423" s="234"/>
      <c r="T423" s="234"/>
      <c r="U423" s="234"/>
      <c r="V423" s="234"/>
      <c r="W423" s="234"/>
      <c r="X423" s="234"/>
      <c r="Y423" s="234"/>
      <c r="Z423" s="234"/>
      <c r="AA423" s="234"/>
      <c r="AB423" s="234"/>
      <c r="AC423" s="234"/>
      <c r="AD423" s="234"/>
      <c r="AE423" s="234"/>
      <c r="AF423" s="234"/>
      <c r="AG423" s="234"/>
      <c r="AH423" s="234"/>
      <c r="AI423" s="234"/>
      <c r="AJ423" s="234"/>
      <c r="AK423" s="234"/>
      <c r="AL423" s="234"/>
      <c r="AM423" s="234"/>
      <c r="AN423" s="234"/>
      <c r="AO423" s="234"/>
      <c r="AP423" s="234"/>
      <c r="AQ423" s="234"/>
      <c r="AR423" s="234"/>
      <c r="AS423" s="234"/>
      <c r="AT423" s="234"/>
      <c r="AU423" s="234"/>
      <c r="AV423" s="234"/>
      <c r="AW423" s="234"/>
      <c r="AX423" s="234"/>
      <c r="AY423" s="234"/>
      <c r="AZ423" s="234"/>
      <c r="BA423" s="234"/>
      <c r="BB423" s="234"/>
      <c r="BC423" s="234"/>
      <c r="BD423" s="234"/>
      <c r="BE423" s="234"/>
      <c r="BF423" s="234"/>
      <c r="BG423" s="234"/>
      <c r="BH423" s="234"/>
      <c r="BI423" s="234"/>
      <c r="BJ423" s="234"/>
      <c r="BK423" s="234"/>
      <c r="BL423" s="234"/>
      <c r="BM423" s="234"/>
      <c r="BN423" s="234"/>
      <c r="BO423" s="234"/>
      <c r="BP423" s="234"/>
      <c r="BQ423" s="234"/>
      <c r="BR423" s="234"/>
      <c r="BS423" s="234"/>
      <c r="BT423" s="234"/>
      <c r="BU423" s="234"/>
      <c r="BV423" s="234"/>
      <c r="BW423" s="234"/>
      <c r="BX423" s="234"/>
      <c r="BY423" s="234"/>
      <c r="BZ423" s="234"/>
      <c r="CA423" s="234"/>
      <c r="CB423" s="234"/>
    </row>
    <row r="424" spans="1:80" x14ac:dyDescent="0.25">
      <c r="A424" s="234"/>
      <c r="B424" s="234"/>
      <c r="C424" s="234"/>
      <c r="D424" s="234"/>
      <c r="E424" s="234"/>
      <c r="F424" s="234"/>
      <c r="G424" s="234"/>
      <c r="H424" s="234"/>
      <c r="I424" s="234"/>
      <c r="J424" s="234"/>
      <c r="K424" s="234"/>
      <c r="L424" s="234"/>
      <c r="M424" s="234"/>
      <c r="N424" s="234"/>
      <c r="O424" s="234"/>
      <c r="P424" s="234"/>
      <c r="Q424" s="234"/>
      <c r="R424" s="234"/>
      <c r="S424" s="234"/>
      <c r="T424" s="234"/>
      <c r="U424" s="234"/>
      <c r="V424" s="234"/>
      <c r="W424" s="234"/>
      <c r="X424" s="234"/>
      <c r="Y424" s="234"/>
      <c r="Z424" s="234"/>
      <c r="AA424" s="234"/>
      <c r="AB424" s="234"/>
      <c r="AC424" s="234"/>
      <c r="AD424" s="234"/>
      <c r="AE424" s="234"/>
      <c r="AF424" s="234"/>
      <c r="AG424" s="234"/>
      <c r="AH424" s="234"/>
      <c r="AI424" s="234"/>
      <c r="AJ424" s="234"/>
      <c r="AK424" s="234"/>
      <c r="AL424" s="234"/>
      <c r="AM424" s="234"/>
      <c r="AN424" s="234"/>
      <c r="AO424" s="234"/>
      <c r="AP424" s="234"/>
      <c r="AQ424" s="234"/>
      <c r="AR424" s="234"/>
      <c r="AS424" s="234"/>
      <c r="AT424" s="234"/>
      <c r="AU424" s="234"/>
      <c r="AV424" s="234"/>
      <c r="AW424" s="234"/>
      <c r="AX424" s="234"/>
      <c r="AY424" s="234"/>
      <c r="AZ424" s="234"/>
      <c r="BA424" s="234"/>
      <c r="BB424" s="234"/>
      <c r="BC424" s="234"/>
      <c r="BD424" s="234"/>
      <c r="BE424" s="234"/>
      <c r="BF424" s="234"/>
      <c r="BG424" s="234"/>
      <c r="BH424" s="234"/>
      <c r="BI424" s="234"/>
      <c r="BJ424" s="234"/>
      <c r="BK424" s="234"/>
      <c r="BL424" s="234"/>
      <c r="BM424" s="234"/>
      <c r="BN424" s="234"/>
      <c r="BO424" s="234"/>
      <c r="BP424" s="234"/>
      <c r="BQ424" s="234"/>
      <c r="BR424" s="234"/>
      <c r="BS424" s="234"/>
      <c r="BT424" s="234"/>
      <c r="BU424" s="234"/>
      <c r="BV424" s="234"/>
      <c r="BW424" s="234"/>
      <c r="BX424" s="234"/>
      <c r="BY424" s="234"/>
      <c r="BZ424" s="234"/>
      <c r="CA424" s="234"/>
      <c r="CB424" s="234"/>
    </row>
    <row r="425" spans="1:80" x14ac:dyDescent="0.25">
      <c r="A425" s="234"/>
      <c r="B425" s="234"/>
      <c r="C425" s="234"/>
      <c r="D425" s="234"/>
      <c r="E425" s="234"/>
      <c r="F425" s="234"/>
      <c r="G425" s="234"/>
      <c r="H425" s="234"/>
      <c r="I425" s="234"/>
      <c r="J425" s="234"/>
      <c r="K425" s="234"/>
      <c r="L425" s="234"/>
      <c r="M425" s="234"/>
      <c r="N425" s="234"/>
      <c r="O425" s="234"/>
      <c r="P425" s="234"/>
      <c r="Q425" s="234"/>
      <c r="R425" s="234"/>
      <c r="S425" s="234"/>
      <c r="T425" s="234"/>
      <c r="U425" s="234"/>
      <c r="V425" s="234"/>
      <c r="W425" s="234"/>
      <c r="X425" s="234"/>
      <c r="Y425" s="234"/>
      <c r="Z425" s="234"/>
      <c r="AA425" s="234"/>
      <c r="AB425" s="234"/>
      <c r="AC425" s="234"/>
      <c r="AD425" s="234"/>
      <c r="AE425" s="234"/>
      <c r="AF425" s="234"/>
      <c r="AG425" s="234"/>
      <c r="AH425" s="234"/>
      <c r="AI425" s="234"/>
      <c r="AJ425" s="234"/>
      <c r="AK425" s="234"/>
      <c r="AL425" s="234"/>
      <c r="AM425" s="234"/>
      <c r="AN425" s="234"/>
      <c r="AO425" s="234"/>
      <c r="AP425" s="234"/>
      <c r="AQ425" s="234"/>
      <c r="AR425" s="234"/>
      <c r="AS425" s="234"/>
      <c r="AT425" s="234"/>
      <c r="AU425" s="234"/>
      <c r="AV425" s="234"/>
      <c r="AW425" s="234"/>
      <c r="AX425" s="234"/>
      <c r="AY425" s="234"/>
      <c r="AZ425" s="234"/>
      <c r="BA425" s="234"/>
      <c r="BB425" s="234"/>
      <c r="BC425" s="234"/>
      <c r="BD425" s="234"/>
      <c r="BE425" s="234"/>
      <c r="BF425" s="234"/>
      <c r="BG425" s="234"/>
      <c r="BH425" s="234"/>
      <c r="BI425" s="234"/>
      <c r="BJ425" s="234"/>
      <c r="BK425" s="234"/>
      <c r="BL425" s="234"/>
      <c r="BM425" s="234"/>
      <c r="BN425" s="234"/>
      <c r="BO425" s="234"/>
      <c r="BP425" s="234"/>
      <c r="BQ425" s="234"/>
      <c r="BR425" s="234"/>
      <c r="BS425" s="234"/>
      <c r="BT425" s="234"/>
      <c r="BU425" s="234"/>
      <c r="BV425" s="234"/>
      <c r="BW425" s="234"/>
      <c r="BX425" s="234"/>
      <c r="BY425" s="234"/>
      <c r="BZ425" s="234"/>
      <c r="CA425" s="234"/>
      <c r="CB425" s="234"/>
    </row>
    <row r="426" spans="1:80" x14ac:dyDescent="0.25">
      <c r="A426" s="234"/>
      <c r="B426" s="234"/>
      <c r="C426" s="234"/>
      <c r="D426" s="234"/>
      <c r="E426" s="234"/>
      <c r="F426" s="234"/>
      <c r="G426" s="234"/>
      <c r="H426" s="234"/>
      <c r="I426" s="234"/>
      <c r="J426" s="234"/>
      <c r="K426" s="234"/>
      <c r="L426" s="234"/>
      <c r="M426" s="234"/>
      <c r="N426" s="234"/>
      <c r="O426" s="234"/>
      <c r="P426" s="234"/>
      <c r="Q426" s="234"/>
      <c r="R426" s="234"/>
      <c r="S426" s="234"/>
      <c r="T426" s="234"/>
      <c r="U426" s="234"/>
      <c r="V426" s="234"/>
      <c r="W426" s="234"/>
      <c r="X426" s="234"/>
      <c r="Y426" s="234"/>
      <c r="Z426" s="234"/>
      <c r="AA426" s="234"/>
      <c r="AB426" s="234"/>
      <c r="AC426" s="234"/>
      <c r="AD426" s="234"/>
      <c r="AE426" s="234"/>
      <c r="AF426" s="234"/>
      <c r="AG426" s="234"/>
      <c r="AH426" s="234"/>
      <c r="AI426" s="234"/>
      <c r="AJ426" s="234"/>
      <c r="AK426" s="234"/>
      <c r="AL426" s="234"/>
      <c r="AM426" s="234"/>
      <c r="AN426" s="234"/>
      <c r="AO426" s="234"/>
      <c r="AP426" s="234"/>
      <c r="AQ426" s="234"/>
      <c r="AR426" s="234"/>
      <c r="AS426" s="234"/>
      <c r="AT426" s="234"/>
      <c r="AU426" s="234"/>
      <c r="AV426" s="234"/>
      <c r="AW426" s="234"/>
      <c r="AX426" s="234"/>
      <c r="AY426" s="234"/>
      <c r="AZ426" s="234"/>
      <c r="BA426" s="234"/>
      <c r="BB426" s="234"/>
      <c r="BC426" s="234"/>
      <c r="BD426" s="234"/>
      <c r="BE426" s="234"/>
      <c r="BF426" s="234"/>
      <c r="BG426" s="234"/>
      <c r="BH426" s="234"/>
      <c r="BI426" s="234"/>
      <c r="BJ426" s="234"/>
      <c r="BK426" s="234"/>
      <c r="BL426" s="234"/>
      <c r="BM426" s="234"/>
      <c r="BN426" s="234"/>
      <c r="BO426" s="234"/>
      <c r="BP426" s="234"/>
      <c r="BQ426" s="234"/>
      <c r="BR426" s="234"/>
      <c r="BS426" s="234"/>
      <c r="BT426" s="234"/>
      <c r="BU426" s="234"/>
      <c r="BV426" s="234"/>
      <c r="BW426" s="234"/>
      <c r="BX426" s="234"/>
      <c r="BY426" s="234"/>
      <c r="BZ426" s="234"/>
      <c r="CA426" s="234"/>
      <c r="CB426" s="234"/>
    </row>
    <row r="427" spans="1:80" x14ac:dyDescent="0.25">
      <c r="A427" s="234"/>
      <c r="B427" s="234"/>
      <c r="C427" s="234"/>
      <c r="D427" s="234"/>
      <c r="E427" s="234"/>
      <c r="F427" s="234"/>
      <c r="G427" s="234"/>
      <c r="H427" s="234"/>
      <c r="I427" s="234"/>
      <c r="J427" s="234"/>
      <c r="K427" s="234"/>
      <c r="L427" s="234"/>
      <c r="M427" s="234"/>
      <c r="N427" s="234"/>
      <c r="O427" s="234"/>
      <c r="P427" s="234"/>
      <c r="Q427" s="234"/>
      <c r="R427" s="234"/>
      <c r="S427" s="234"/>
      <c r="T427" s="234"/>
      <c r="U427" s="234"/>
      <c r="V427" s="234"/>
      <c r="W427" s="234"/>
      <c r="X427" s="234"/>
      <c r="Y427" s="234"/>
      <c r="Z427" s="234"/>
      <c r="AA427" s="234"/>
      <c r="AB427" s="234"/>
      <c r="AC427" s="234"/>
      <c r="AD427" s="234"/>
      <c r="AE427" s="234"/>
      <c r="AF427" s="234"/>
      <c r="AG427" s="234"/>
      <c r="AH427" s="234"/>
      <c r="AI427" s="234"/>
      <c r="AJ427" s="234"/>
      <c r="AK427" s="234"/>
      <c r="AL427" s="234"/>
      <c r="AM427" s="234"/>
      <c r="AN427" s="234"/>
      <c r="AO427" s="234"/>
      <c r="AP427" s="234"/>
      <c r="AQ427" s="234"/>
      <c r="AR427" s="234"/>
      <c r="AS427" s="234"/>
      <c r="AT427" s="234"/>
      <c r="AU427" s="234"/>
      <c r="AV427" s="234"/>
      <c r="AW427" s="234"/>
      <c r="AX427" s="234"/>
      <c r="AY427" s="234"/>
      <c r="AZ427" s="234"/>
      <c r="BA427" s="234"/>
      <c r="BB427" s="234"/>
      <c r="BC427" s="234"/>
      <c r="BD427" s="234"/>
      <c r="BE427" s="234"/>
      <c r="BF427" s="234"/>
      <c r="BG427" s="234"/>
      <c r="BH427" s="234"/>
      <c r="BI427" s="234"/>
      <c r="BJ427" s="234"/>
      <c r="BK427" s="234"/>
      <c r="BL427" s="234"/>
      <c r="BM427" s="234"/>
      <c r="BN427" s="234"/>
      <c r="BO427" s="234"/>
      <c r="BP427" s="234"/>
      <c r="BQ427" s="234"/>
      <c r="BR427" s="234"/>
      <c r="BS427" s="234"/>
      <c r="BT427" s="234"/>
      <c r="BU427" s="234"/>
      <c r="BV427" s="234"/>
      <c r="BW427" s="234"/>
      <c r="BX427" s="234"/>
      <c r="BY427" s="234"/>
      <c r="BZ427" s="234"/>
      <c r="CA427" s="234"/>
      <c r="CB427" s="234"/>
    </row>
    <row r="428" spans="1:80" x14ac:dyDescent="0.25">
      <c r="A428" s="234"/>
      <c r="B428" s="234"/>
      <c r="C428" s="234"/>
      <c r="D428" s="234"/>
      <c r="E428" s="234"/>
      <c r="F428" s="234"/>
      <c r="G428" s="234"/>
      <c r="H428" s="234"/>
      <c r="I428" s="234"/>
      <c r="J428" s="234"/>
      <c r="K428" s="234"/>
      <c r="L428" s="234"/>
      <c r="M428" s="234"/>
      <c r="N428" s="234"/>
      <c r="O428" s="234"/>
      <c r="P428" s="234"/>
      <c r="Q428" s="234"/>
      <c r="R428" s="234"/>
      <c r="S428" s="234"/>
      <c r="T428" s="234"/>
      <c r="U428" s="234"/>
      <c r="V428" s="234"/>
      <c r="W428" s="234"/>
      <c r="X428" s="234"/>
      <c r="Y428" s="234"/>
      <c r="Z428" s="234"/>
      <c r="AA428" s="234"/>
      <c r="AB428" s="234"/>
      <c r="AC428" s="234"/>
      <c r="AD428" s="234"/>
      <c r="AE428" s="234"/>
      <c r="AF428" s="234"/>
      <c r="AG428" s="234"/>
      <c r="AH428" s="234"/>
      <c r="AI428" s="234"/>
      <c r="AJ428" s="234"/>
      <c r="AK428" s="234"/>
      <c r="AL428" s="234"/>
      <c r="AM428" s="234"/>
      <c r="AN428" s="234"/>
      <c r="AO428" s="234"/>
      <c r="AP428" s="234"/>
      <c r="AQ428" s="234"/>
      <c r="AR428" s="234"/>
      <c r="AS428" s="234"/>
      <c r="AT428" s="234"/>
      <c r="AU428" s="234"/>
      <c r="AV428" s="234"/>
      <c r="AW428" s="234"/>
      <c r="AX428" s="234"/>
      <c r="AY428" s="234"/>
      <c r="AZ428" s="234"/>
      <c r="BA428" s="234"/>
      <c r="BB428" s="234"/>
      <c r="BC428" s="234"/>
      <c r="BD428" s="234"/>
      <c r="BE428" s="234"/>
      <c r="BF428" s="234"/>
      <c r="BG428" s="234"/>
      <c r="BH428" s="234"/>
      <c r="BI428" s="234"/>
      <c r="BJ428" s="234"/>
      <c r="BK428" s="234"/>
      <c r="BL428" s="234"/>
      <c r="BM428" s="234"/>
      <c r="BN428" s="234"/>
      <c r="BO428" s="234"/>
      <c r="BP428" s="234"/>
      <c r="BQ428" s="234"/>
      <c r="BR428" s="234"/>
      <c r="BS428" s="234"/>
      <c r="BT428" s="234"/>
      <c r="BU428" s="234"/>
      <c r="BV428" s="234"/>
      <c r="BW428" s="234"/>
      <c r="BX428" s="234"/>
      <c r="BY428" s="234"/>
      <c r="BZ428" s="234"/>
      <c r="CA428" s="234"/>
      <c r="CB428" s="234"/>
    </row>
    <row r="429" spans="1:80" x14ac:dyDescent="0.25">
      <c r="A429" s="234"/>
      <c r="B429" s="234"/>
      <c r="C429" s="234"/>
      <c r="D429" s="234"/>
      <c r="E429" s="234"/>
      <c r="F429" s="234"/>
      <c r="G429" s="234"/>
      <c r="H429" s="234"/>
      <c r="I429" s="234"/>
      <c r="J429" s="234"/>
      <c r="K429" s="234"/>
      <c r="L429" s="234"/>
      <c r="M429" s="234"/>
      <c r="N429" s="234"/>
      <c r="O429" s="234"/>
      <c r="P429" s="234"/>
      <c r="Q429" s="234"/>
      <c r="R429" s="234"/>
      <c r="S429" s="234"/>
      <c r="T429" s="234"/>
      <c r="U429" s="234"/>
      <c r="V429" s="234"/>
      <c r="W429" s="234"/>
      <c r="X429" s="234"/>
      <c r="Y429" s="234"/>
      <c r="Z429" s="234"/>
      <c r="AA429" s="234"/>
      <c r="AB429" s="234"/>
      <c r="AC429" s="234"/>
      <c r="AD429" s="234"/>
      <c r="AE429" s="234"/>
      <c r="AF429" s="234"/>
      <c r="AG429" s="234"/>
      <c r="AH429" s="234"/>
      <c r="AI429" s="234"/>
      <c r="AJ429" s="234"/>
      <c r="AK429" s="234"/>
      <c r="AL429" s="234"/>
      <c r="AM429" s="234"/>
      <c r="AN429" s="234"/>
      <c r="AO429" s="234"/>
      <c r="AP429" s="234"/>
      <c r="AQ429" s="234"/>
      <c r="AR429" s="234"/>
      <c r="AS429" s="234"/>
      <c r="AT429" s="234"/>
      <c r="AU429" s="234"/>
      <c r="AV429" s="234"/>
      <c r="AW429" s="234"/>
      <c r="AX429" s="234"/>
      <c r="AY429" s="234"/>
      <c r="AZ429" s="234"/>
      <c r="BA429" s="234"/>
      <c r="BB429" s="234"/>
      <c r="BC429" s="234"/>
      <c r="BD429" s="234"/>
      <c r="BE429" s="234"/>
      <c r="BF429" s="234"/>
      <c r="BG429" s="234"/>
      <c r="BH429" s="234"/>
      <c r="BI429" s="234"/>
      <c r="BJ429" s="234"/>
      <c r="BK429" s="234"/>
      <c r="BL429" s="234"/>
      <c r="BM429" s="234"/>
      <c r="BN429" s="234"/>
      <c r="BO429" s="234"/>
      <c r="BP429" s="234"/>
      <c r="BQ429" s="234"/>
      <c r="BR429" s="234"/>
      <c r="BS429" s="234"/>
      <c r="BT429" s="234"/>
      <c r="BU429" s="234"/>
      <c r="BV429" s="234"/>
      <c r="BW429" s="234"/>
      <c r="BX429" s="234"/>
      <c r="BY429" s="234"/>
      <c r="BZ429" s="234"/>
      <c r="CA429" s="234"/>
      <c r="CB429" s="234"/>
    </row>
    <row r="430" spans="1:80" x14ac:dyDescent="0.25">
      <c r="A430" s="234"/>
      <c r="B430" s="234"/>
      <c r="C430" s="234"/>
      <c r="D430" s="234"/>
      <c r="E430" s="234"/>
      <c r="F430" s="234"/>
      <c r="G430" s="234"/>
      <c r="H430" s="234"/>
      <c r="I430" s="234"/>
      <c r="J430" s="234"/>
      <c r="K430" s="234"/>
      <c r="L430" s="234"/>
      <c r="M430" s="234"/>
      <c r="N430" s="234"/>
      <c r="O430" s="234"/>
      <c r="P430" s="234"/>
      <c r="Q430" s="234"/>
      <c r="R430" s="234"/>
      <c r="S430" s="234"/>
      <c r="T430" s="234"/>
      <c r="U430" s="234"/>
      <c r="V430" s="234"/>
      <c r="W430" s="234"/>
      <c r="X430" s="234"/>
      <c r="Y430" s="234"/>
      <c r="Z430" s="234"/>
      <c r="AA430" s="234"/>
      <c r="AB430" s="234"/>
      <c r="AC430" s="234"/>
      <c r="AD430" s="234"/>
      <c r="AE430" s="234"/>
      <c r="AF430" s="234"/>
      <c r="AG430" s="234"/>
      <c r="AH430" s="234"/>
      <c r="AI430" s="234"/>
      <c r="AJ430" s="234"/>
      <c r="AK430" s="234"/>
      <c r="AL430" s="234"/>
      <c r="AM430" s="234"/>
      <c r="AN430" s="234"/>
      <c r="AO430" s="234"/>
      <c r="AP430" s="234"/>
      <c r="AQ430" s="234"/>
      <c r="AR430" s="234"/>
      <c r="AS430" s="234"/>
      <c r="AT430" s="234"/>
      <c r="AU430" s="234"/>
      <c r="AV430" s="234"/>
      <c r="AW430" s="234"/>
      <c r="AX430" s="234"/>
      <c r="AY430" s="234"/>
      <c r="AZ430" s="234"/>
      <c r="BA430" s="234"/>
      <c r="BB430" s="234"/>
      <c r="BC430" s="234"/>
      <c r="BD430" s="234"/>
      <c r="BE430" s="234"/>
      <c r="BF430" s="234"/>
      <c r="BG430" s="234"/>
      <c r="BH430" s="234"/>
      <c r="BI430" s="234"/>
      <c r="BJ430" s="234"/>
      <c r="BK430" s="234"/>
      <c r="BL430" s="234"/>
      <c r="BM430" s="234"/>
      <c r="BN430" s="234"/>
      <c r="BO430" s="234"/>
      <c r="BP430" s="234"/>
      <c r="BQ430" s="234"/>
      <c r="BR430" s="234"/>
      <c r="BS430" s="234"/>
      <c r="BT430" s="234"/>
      <c r="BU430" s="234"/>
      <c r="BV430" s="234"/>
      <c r="BW430" s="234"/>
      <c r="BX430" s="234"/>
      <c r="BY430" s="234"/>
      <c r="BZ430" s="234"/>
      <c r="CA430" s="234"/>
      <c r="CB430" s="234"/>
    </row>
    <row r="431" spans="1:80" x14ac:dyDescent="0.25">
      <c r="A431" s="234"/>
      <c r="B431" s="234"/>
      <c r="C431" s="234"/>
      <c r="D431" s="234"/>
      <c r="E431" s="234"/>
      <c r="F431" s="234"/>
      <c r="G431" s="234"/>
      <c r="H431" s="234"/>
      <c r="I431" s="234"/>
      <c r="J431" s="234"/>
      <c r="K431" s="234"/>
      <c r="L431" s="234"/>
      <c r="M431" s="234"/>
      <c r="N431" s="234"/>
      <c r="O431" s="234"/>
      <c r="P431" s="234"/>
      <c r="Q431" s="234"/>
      <c r="R431" s="234"/>
      <c r="S431" s="234"/>
      <c r="T431" s="234"/>
      <c r="U431" s="234"/>
      <c r="V431" s="234"/>
      <c r="W431" s="234"/>
      <c r="X431" s="234"/>
      <c r="Y431" s="234"/>
      <c r="Z431" s="234"/>
      <c r="AA431" s="234"/>
      <c r="AB431" s="234"/>
      <c r="AC431" s="234"/>
      <c r="AD431" s="234"/>
      <c r="AE431" s="234"/>
      <c r="AF431" s="234"/>
      <c r="AG431" s="234"/>
      <c r="AH431" s="234"/>
      <c r="AI431" s="234"/>
      <c r="AJ431" s="234"/>
      <c r="AK431" s="234"/>
      <c r="AL431" s="234"/>
      <c r="AM431" s="234"/>
      <c r="AN431" s="234"/>
      <c r="AO431" s="234"/>
      <c r="AP431" s="234"/>
      <c r="AQ431" s="234"/>
      <c r="AR431" s="234"/>
      <c r="AS431" s="234"/>
      <c r="AT431" s="234"/>
      <c r="AU431" s="234"/>
      <c r="AV431" s="234"/>
      <c r="AW431" s="234"/>
      <c r="AX431" s="234"/>
      <c r="AY431" s="234"/>
      <c r="AZ431" s="234"/>
      <c r="BA431" s="234"/>
      <c r="BB431" s="234"/>
      <c r="BC431" s="234"/>
      <c r="BD431" s="234"/>
      <c r="BE431" s="234"/>
      <c r="BF431" s="234"/>
      <c r="BG431" s="234"/>
      <c r="BH431" s="234"/>
      <c r="BI431" s="234"/>
      <c r="BJ431" s="234"/>
      <c r="BK431" s="234"/>
      <c r="BL431" s="234"/>
      <c r="BM431" s="234"/>
      <c r="BN431" s="234"/>
      <c r="BO431" s="234"/>
      <c r="BP431" s="234"/>
      <c r="BQ431" s="234"/>
      <c r="BR431" s="234"/>
      <c r="BS431" s="234"/>
      <c r="BT431" s="234"/>
      <c r="BU431" s="234"/>
      <c r="BV431" s="234"/>
      <c r="BW431" s="234"/>
      <c r="BX431" s="234"/>
      <c r="BY431" s="234"/>
      <c r="BZ431" s="234"/>
      <c r="CA431" s="234"/>
      <c r="CB431" s="234"/>
    </row>
    <row r="432" spans="1:80" x14ac:dyDescent="0.25">
      <c r="A432" s="234"/>
      <c r="B432" s="234"/>
      <c r="C432" s="234"/>
      <c r="D432" s="234"/>
      <c r="E432" s="234"/>
      <c r="F432" s="234"/>
      <c r="G432" s="234"/>
      <c r="H432" s="234"/>
      <c r="I432" s="234"/>
      <c r="J432" s="234"/>
      <c r="K432" s="234"/>
      <c r="L432" s="234"/>
      <c r="M432" s="234"/>
      <c r="N432" s="234"/>
      <c r="O432" s="234"/>
      <c r="P432" s="234"/>
      <c r="Q432" s="234"/>
      <c r="R432" s="234"/>
      <c r="S432" s="234"/>
      <c r="T432" s="234"/>
      <c r="U432" s="234"/>
      <c r="V432" s="234"/>
      <c r="W432" s="234"/>
      <c r="X432" s="234"/>
      <c r="Y432" s="234"/>
      <c r="Z432" s="234"/>
      <c r="AA432" s="234"/>
      <c r="AB432" s="234"/>
      <c r="AC432" s="234"/>
      <c r="AD432" s="234"/>
      <c r="AE432" s="234"/>
      <c r="AF432" s="234"/>
      <c r="AG432" s="234"/>
      <c r="AH432" s="234"/>
      <c r="AI432" s="234"/>
      <c r="AJ432" s="234"/>
      <c r="AK432" s="234"/>
      <c r="AL432" s="234"/>
      <c r="AM432" s="234"/>
      <c r="AN432" s="234"/>
      <c r="AO432" s="234"/>
      <c r="AP432" s="234"/>
      <c r="AQ432" s="234"/>
      <c r="AR432" s="234"/>
      <c r="AS432" s="234"/>
      <c r="AT432" s="234"/>
      <c r="AU432" s="234"/>
      <c r="AV432" s="234"/>
      <c r="AW432" s="234"/>
      <c r="AX432" s="234"/>
      <c r="AY432" s="234"/>
      <c r="AZ432" s="234"/>
      <c r="BA432" s="234"/>
      <c r="BB432" s="234"/>
      <c r="BC432" s="234"/>
      <c r="BD432" s="234"/>
      <c r="BE432" s="234"/>
      <c r="BF432" s="234"/>
      <c r="BG432" s="234"/>
      <c r="BH432" s="234"/>
      <c r="BI432" s="234"/>
      <c r="BJ432" s="234"/>
      <c r="BK432" s="234"/>
      <c r="BL432" s="234"/>
      <c r="BM432" s="234"/>
      <c r="BN432" s="234"/>
      <c r="BO432" s="234"/>
      <c r="BP432" s="234"/>
      <c r="BQ432" s="234"/>
      <c r="BR432" s="234"/>
      <c r="BS432" s="234"/>
      <c r="BT432" s="234"/>
      <c r="BU432" s="234"/>
      <c r="BV432" s="234"/>
      <c r="BW432" s="234"/>
      <c r="BX432" s="234"/>
      <c r="BY432" s="234"/>
      <c r="BZ432" s="234"/>
      <c r="CA432" s="234"/>
      <c r="CB432" s="234"/>
    </row>
    <row r="433" spans="1:80" x14ac:dyDescent="0.25">
      <c r="A433" s="234"/>
      <c r="B433" s="234"/>
      <c r="C433" s="234"/>
      <c r="D433" s="234"/>
      <c r="E433" s="234"/>
      <c r="F433" s="234"/>
      <c r="G433" s="234"/>
      <c r="H433" s="234"/>
      <c r="I433" s="234"/>
      <c r="J433" s="234"/>
      <c r="K433" s="234"/>
      <c r="L433" s="234"/>
      <c r="M433" s="234"/>
      <c r="N433" s="234"/>
      <c r="O433" s="234"/>
      <c r="P433" s="234"/>
      <c r="Q433" s="234"/>
      <c r="R433" s="234"/>
      <c r="S433" s="234"/>
      <c r="T433" s="234"/>
      <c r="U433" s="234"/>
      <c r="V433" s="234"/>
      <c r="W433" s="234"/>
      <c r="X433" s="234"/>
      <c r="Y433" s="234"/>
      <c r="Z433" s="234"/>
      <c r="AA433" s="234"/>
      <c r="AB433" s="234"/>
      <c r="AC433" s="234"/>
      <c r="AD433" s="234"/>
      <c r="AE433" s="234"/>
      <c r="AF433" s="234"/>
      <c r="AG433" s="234"/>
      <c r="AH433" s="234"/>
      <c r="AI433" s="234"/>
      <c r="AJ433" s="234"/>
      <c r="AK433" s="234"/>
      <c r="AL433" s="234"/>
      <c r="AM433" s="234"/>
      <c r="AN433" s="234"/>
      <c r="AO433" s="234"/>
      <c r="AP433" s="234"/>
      <c r="AQ433" s="234"/>
      <c r="AR433" s="234"/>
      <c r="AS433" s="234"/>
      <c r="AT433" s="234"/>
      <c r="AU433" s="234"/>
      <c r="AV433" s="234"/>
      <c r="AW433" s="234"/>
      <c r="AX433" s="234"/>
      <c r="AY433" s="234"/>
      <c r="AZ433" s="234"/>
      <c r="BA433" s="234"/>
      <c r="BB433" s="234"/>
      <c r="BC433" s="234"/>
      <c r="BD433" s="234"/>
      <c r="BE433" s="234"/>
      <c r="BF433" s="234"/>
      <c r="BG433" s="234"/>
      <c r="BH433" s="234"/>
      <c r="BI433" s="234"/>
      <c r="BJ433" s="234"/>
      <c r="BK433" s="234"/>
      <c r="BL433" s="234"/>
      <c r="BM433" s="234"/>
      <c r="BN433" s="234"/>
      <c r="BO433" s="234"/>
      <c r="BP433" s="234"/>
      <c r="BQ433" s="234"/>
      <c r="BR433" s="234"/>
      <c r="BS433" s="234"/>
      <c r="BT433" s="234"/>
      <c r="BU433" s="234"/>
      <c r="BV433" s="234"/>
      <c r="BW433" s="234"/>
      <c r="BX433" s="234"/>
      <c r="BY433" s="234"/>
      <c r="BZ433" s="234"/>
      <c r="CA433" s="234"/>
      <c r="CB433" s="234"/>
    </row>
    <row r="434" spans="1:80" x14ac:dyDescent="0.25">
      <c r="A434" s="234"/>
      <c r="B434" s="234"/>
      <c r="C434" s="234"/>
      <c r="D434" s="234"/>
      <c r="E434" s="234"/>
      <c r="F434" s="234"/>
      <c r="G434" s="234"/>
      <c r="H434" s="234"/>
      <c r="I434" s="234"/>
      <c r="J434" s="234"/>
      <c r="K434" s="234"/>
      <c r="L434" s="234"/>
      <c r="M434" s="234"/>
      <c r="N434" s="234"/>
      <c r="O434" s="234"/>
      <c r="P434" s="234"/>
      <c r="Q434" s="234"/>
      <c r="R434" s="234"/>
      <c r="S434" s="234"/>
      <c r="T434" s="234"/>
      <c r="U434" s="234"/>
      <c r="V434" s="234"/>
      <c r="W434" s="234"/>
      <c r="X434" s="234"/>
      <c r="Y434" s="234"/>
      <c r="Z434" s="234"/>
      <c r="AA434" s="234"/>
      <c r="AB434" s="234"/>
      <c r="AC434" s="234"/>
      <c r="AD434" s="234"/>
      <c r="AE434" s="234"/>
      <c r="AF434" s="234"/>
      <c r="AG434" s="234"/>
      <c r="AH434" s="234"/>
      <c r="AI434" s="234"/>
      <c r="AJ434" s="234"/>
      <c r="AK434" s="234"/>
      <c r="AL434" s="234"/>
      <c r="AM434" s="234"/>
      <c r="AN434" s="234"/>
      <c r="AO434" s="234"/>
      <c r="AP434" s="234"/>
      <c r="AQ434" s="234"/>
      <c r="AR434" s="234"/>
      <c r="AS434" s="234"/>
      <c r="AT434" s="234"/>
      <c r="AU434" s="234"/>
      <c r="AV434" s="234"/>
      <c r="AW434" s="234"/>
      <c r="AX434" s="234"/>
      <c r="AY434" s="234"/>
      <c r="AZ434" s="234"/>
      <c r="BA434" s="234"/>
      <c r="BB434" s="234"/>
      <c r="BC434" s="234"/>
      <c r="BD434" s="234"/>
      <c r="BE434" s="234"/>
      <c r="BF434" s="234"/>
      <c r="BG434" s="234"/>
      <c r="BH434" s="234"/>
      <c r="BI434" s="234"/>
      <c r="BJ434" s="234"/>
      <c r="BK434" s="234"/>
      <c r="BL434" s="234"/>
      <c r="BM434" s="234"/>
      <c r="BN434" s="234"/>
      <c r="BO434" s="234"/>
      <c r="BP434" s="234"/>
      <c r="BQ434" s="234"/>
      <c r="BR434" s="234"/>
      <c r="BS434" s="234"/>
      <c r="BT434" s="234"/>
      <c r="BU434" s="234"/>
      <c r="BV434" s="234"/>
      <c r="BW434" s="234"/>
      <c r="BX434" s="234"/>
      <c r="BY434" s="234"/>
      <c r="BZ434" s="234"/>
      <c r="CA434" s="234"/>
      <c r="CB434" s="234"/>
    </row>
    <row r="435" spans="1:80" x14ac:dyDescent="0.25">
      <c r="A435" s="234"/>
      <c r="B435" s="234"/>
      <c r="C435" s="234"/>
      <c r="D435" s="234"/>
      <c r="E435" s="234"/>
      <c r="F435" s="234"/>
      <c r="G435" s="234"/>
      <c r="H435" s="234"/>
      <c r="I435" s="234"/>
      <c r="J435" s="234"/>
      <c r="K435" s="234"/>
      <c r="L435" s="234"/>
      <c r="M435" s="234"/>
      <c r="N435" s="234"/>
      <c r="O435" s="234"/>
      <c r="P435" s="234"/>
      <c r="Q435" s="234"/>
      <c r="R435" s="234"/>
      <c r="S435" s="234"/>
      <c r="T435" s="234"/>
      <c r="U435" s="234"/>
      <c r="V435" s="234"/>
      <c r="W435" s="234"/>
      <c r="X435" s="234"/>
      <c r="Y435" s="234"/>
      <c r="Z435" s="234"/>
      <c r="AA435" s="234"/>
      <c r="AB435" s="234"/>
      <c r="AC435" s="234"/>
      <c r="AD435" s="234"/>
      <c r="AE435" s="234"/>
      <c r="AF435" s="234"/>
      <c r="AG435" s="234"/>
      <c r="AH435" s="234"/>
      <c r="AI435" s="234"/>
      <c r="AJ435" s="234"/>
      <c r="AK435" s="234"/>
      <c r="AL435" s="234"/>
      <c r="AM435" s="234"/>
      <c r="AN435" s="234"/>
      <c r="AO435" s="234"/>
      <c r="AP435" s="234"/>
      <c r="AQ435" s="234"/>
      <c r="AR435" s="234"/>
      <c r="AS435" s="234"/>
      <c r="AT435" s="234"/>
      <c r="AU435" s="234"/>
      <c r="AV435" s="234"/>
      <c r="AW435" s="234"/>
      <c r="AX435" s="234"/>
      <c r="AY435" s="234"/>
      <c r="AZ435" s="234"/>
      <c r="BA435" s="234"/>
      <c r="BB435" s="234"/>
      <c r="BC435" s="234"/>
      <c r="BD435" s="234"/>
      <c r="BE435" s="234"/>
      <c r="BF435" s="234"/>
      <c r="BG435" s="234"/>
      <c r="BH435" s="234"/>
      <c r="BI435" s="234"/>
      <c r="BJ435" s="234"/>
      <c r="BK435" s="234"/>
      <c r="BL435" s="234"/>
      <c r="BM435" s="234"/>
      <c r="BN435" s="234"/>
      <c r="BO435" s="234"/>
      <c r="BP435" s="234"/>
      <c r="BQ435" s="234"/>
      <c r="BR435" s="234"/>
      <c r="BS435" s="234"/>
      <c r="BT435" s="234"/>
      <c r="BU435" s="234"/>
      <c r="BV435" s="234"/>
      <c r="BW435" s="234"/>
      <c r="BX435" s="234"/>
      <c r="BY435" s="234"/>
      <c r="BZ435" s="234"/>
      <c r="CA435" s="234"/>
      <c r="CB435" s="234"/>
    </row>
    <row r="436" spans="1:80" x14ac:dyDescent="0.25">
      <c r="A436" s="234"/>
      <c r="B436" s="234"/>
      <c r="C436" s="234"/>
      <c r="D436" s="234"/>
      <c r="E436" s="234"/>
      <c r="F436" s="234"/>
      <c r="G436" s="234"/>
      <c r="H436" s="234"/>
      <c r="I436" s="234"/>
      <c r="J436" s="234"/>
      <c r="K436" s="234"/>
      <c r="L436" s="234"/>
      <c r="M436" s="234"/>
      <c r="N436" s="234"/>
      <c r="O436" s="234"/>
      <c r="P436" s="234"/>
      <c r="Q436" s="234"/>
      <c r="R436" s="234"/>
      <c r="S436" s="234"/>
      <c r="T436" s="234"/>
      <c r="U436" s="234"/>
      <c r="V436" s="234"/>
      <c r="W436" s="234"/>
      <c r="X436" s="234"/>
      <c r="Y436" s="234"/>
      <c r="Z436" s="234"/>
      <c r="AA436" s="234"/>
      <c r="AB436" s="234"/>
      <c r="AC436" s="234"/>
      <c r="AD436" s="234"/>
      <c r="AE436" s="234"/>
      <c r="AF436" s="234"/>
      <c r="AG436" s="234"/>
      <c r="AH436" s="234"/>
      <c r="AI436" s="234"/>
      <c r="AJ436" s="234"/>
      <c r="AK436" s="234"/>
      <c r="AL436" s="234"/>
      <c r="AM436" s="234"/>
      <c r="AN436" s="234"/>
      <c r="AO436" s="234"/>
      <c r="AP436" s="234"/>
      <c r="AQ436" s="234"/>
      <c r="AR436" s="234"/>
      <c r="AS436" s="234"/>
      <c r="AT436" s="234"/>
      <c r="AU436" s="234"/>
      <c r="AV436" s="234"/>
      <c r="AW436" s="234"/>
      <c r="AX436" s="234"/>
      <c r="AY436" s="234"/>
      <c r="AZ436" s="234"/>
      <c r="BA436" s="234"/>
      <c r="BB436" s="234"/>
      <c r="BC436" s="234"/>
      <c r="BD436" s="234"/>
      <c r="BE436" s="234"/>
      <c r="BF436" s="234"/>
      <c r="BG436" s="234"/>
      <c r="BH436" s="234"/>
      <c r="BI436" s="234"/>
      <c r="BJ436" s="234"/>
      <c r="BK436" s="234"/>
      <c r="BL436" s="234"/>
      <c r="BM436" s="234"/>
      <c r="BN436" s="234"/>
      <c r="BO436" s="234"/>
      <c r="BP436" s="234"/>
      <c r="BQ436" s="234"/>
      <c r="BR436" s="234"/>
      <c r="BS436" s="234"/>
      <c r="BT436" s="234"/>
      <c r="BU436" s="234"/>
      <c r="BV436" s="234"/>
      <c r="BW436" s="234"/>
      <c r="BX436" s="234"/>
      <c r="BY436" s="234"/>
      <c r="BZ436" s="234"/>
      <c r="CA436" s="234"/>
      <c r="CB436" s="234"/>
    </row>
    <row r="437" spans="1:80" x14ac:dyDescent="0.25">
      <c r="A437" s="234"/>
      <c r="B437" s="234"/>
      <c r="C437" s="234"/>
      <c r="D437" s="234"/>
      <c r="E437" s="234"/>
      <c r="F437" s="234"/>
      <c r="G437" s="234"/>
      <c r="H437" s="234"/>
      <c r="I437" s="234"/>
      <c r="J437" s="234"/>
      <c r="K437" s="234"/>
      <c r="L437" s="234"/>
      <c r="M437" s="234"/>
      <c r="N437" s="234"/>
      <c r="O437" s="234"/>
      <c r="P437" s="234"/>
      <c r="Q437" s="234"/>
      <c r="R437" s="234"/>
      <c r="S437" s="234"/>
      <c r="T437" s="234"/>
      <c r="U437" s="234"/>
      <c r="V437" s="234"/>
      <c r="W437" s="234"/>
      <c r="X437" s="234"/>
      <c r="Y437" s="234"/>
      <c r="Z437" s="234"/>
      <c r="AA437" s="234"/>
      <c r="AB437" s="234"/>
      <c r="AC437" s="234"/>
      <c r="AD437" s="234"/>
      <c r="AE437" s="234"/>
      <c r="AF437" s="234"/>
      <c r="AG437" s="234"/>
      <c r="AH437" s="234"/>
      <c r="AI437" s="234"/>
      <c r="AJ437" s="234"/>
      <c r="AK437" s="234"/>
      <c r="AL437" s="234"/>
      <c r="AM437" s="234"/>
      <c r="AN437" s="234"/>
      <c r="AO437" s="234"/>
      <c r="AP437" s="234"/>
      <c r="AQ437" s="234"/>
      <c r="AR437" s="234"/>
      <c r="AS437" s="234"/>
      <c r="AT437" s="234"/>
      <c r="AU437" s="234"/>
      <c r="AV437" s="234"/>
      <c r="AW437" s="234"/>
      <c r="AX437" s="234"/>
      <c r="AY437" s="234"/>
      <c r="AZ437" s="234"/>
      <c r="BA437" s="234"/>
      <c r="BB437" s="234"/>
      <c r="BC437" s="234"/>
      <c r="BD437" s="234"/>
      <c r="BE437" s="234"/>
      <c r="BF437" s="234"/>
      <c r="BG437" s="234"/>
      <c r="BH437" s="234"/>
      <c r="BI437" s="234"/>
      <c r="BJ437" s="234"/>
      <c r="BK437" s="234"/>
      <c r="BL437" s="234"/>
      <c r="BM437" s="234"/>
      <c r="BN437" s="234"/>
      <c r="BO437" s="234"/>
      <c r="BP437" s="234"/>
      <c r="BQ437" s="234"/>
      <c r="BR437" s="234"/>
      <c r="BS437" s="234"/>
      <c r="BT437" s="234"/>
      <c r="BU437" s="234"/>
      <c r="BV437" s="234"/>
      <c r="BW437" s="234"/>
      <c r="BX437" s="234"/>
      <c r="BY437" s="234"/>
      <c r="BZ437" s="234"/>
      <c r="CA437" s="234"/>
      <c r="CB437" s="234"/>
    </row>
    <row r="438" spans="1:80" x14ac:dyDescent="0.25">
      <c r="A438" s="234"/>
      <c r="B438" s="234"/>
      <c r="C438" s="234"/>
      <c r="D438" s="234"/>
      <c r="E438" s="234"/>
      <c r="F438" s="234"/>
      <c r="G438" s="234"/>
      <c r="H438" s="234"/>
      <c r="I438" s="234"/>
      <c r="J438" s="234"/>
      <c r="K438" s="234"/>
      <c r="L438" s="234"/>
      <c r="M438" s="234"/>
      <c r="N438" s="234"/>
      <c r="O438" s="234"/>
      <c r="P438" s="234"/>
      <c r="Q438" s="234"/>
      <c r="R438" s="234"/>
      <c r="S438" s="234"/>
      <c r="T438" s="234"/>
      <c r="U438" s="234"/>
      <c r="V438" s="234"/>
      <c r="W438" s="234"/>
      <c r="X438" s="234"/>
      <c r="Y438" s="234"/>
      <c r="Z438" s="234"/>
      <c r="AA438" s="234"/>
      <c r="AB438" s="234"/>
      <c r="AC438" s="234"/>
      <c r="AD438" s="234"/>
      <c r="AE438" s="234"/>
      <c r="AF438" s="234"/>
      <c r="AG438" s="234"/>
      <c r="AH438" s="234"/>
      <c r="AI438" s="234"/>
      <c r="AJ438" s="234"/>
      <c r="AK438" s="234"/>
      <c r="AL438" s="234"/>
      <c r="AM438" s="234"/>
      <c r="AN438" s="234"/>
      <c r="AO438" s="234"/>
      <c r="AP438" s="234"/>
      <c r="AQ438" s="234"/>
      <c r="AR438" s="234"/>
      <c r="AS438" s="234"/>
      <c r="AT438" s="234"/>
      <c r="AU438" s="234"/>
      <c r="AV438" s="234"/>
      <c r="AW438" s="234"/>
      <c r="AX438" s="234"/>
      <c r="AY438" s="234"/>
      <c r="AZ438" s="234"/>
      <c r="BA438" s="234"/>
      <c r="BB438" s="234"/>
      <c r="BC438" s="234"/>
      <c r="BD438" s="234"/>
      <c r="BE438" s="234"/>
      <c r="BF438" s="234"/>
      <c r="BG438" s="234"/>
      <c r="BH438" s="234"/>
      <c r="BI438" s="234"/>
      <c r="BJ438" s="234"/>
      <c r="BK438" s="234"/>
      <c r="BL438" s="234"/>
      <c r="BM438" s="234"/>
      <c r="BN438" s="234"/>
      <c r="BO438" s="234"/>
      <c r="BP438" s="234"/>
      <c r="BQ438" s="234"/>
      <c r="BR438" s="234"/>
      <c r="BS438" s="234"/>
      <c r="BT438" s="234"/>
      <c r="BU438" s="234"/>
      <c r="BV438" s="234"/>
      <c r="BW438" s="234"/>
      <c r="BX438" s="234"/>
      <c r="BY438" s="234"/>
      <c r="BZ438" s="234"/>
      <c r="CA438" s="234"/>
      <c r="CB438" s="234"/>
    </row>
    <row r="439" spans="1:80" x14ac:dyDescent="0.25">
      <c r="A439" s="234"/>
      <c r="B439" s="234"/>
      <c r="C439" s="234"/>
      <c r="D439" s="234"/>
      <c r="E439" s="234"/>
      <c r="F439" s="234"/>
      <c r="G439" s="234"/>
      <c r="H439" s="234"/>
      <c r="I439" s="234"/>
      <c r="J439" s="234"/>
      <c r="K439" s="234"/>
      <c r="L439" s="234"/>
      <c r="M439" s="234"/>
      <c r="N439" s="234"/>
      <c r="O439" s="234"/>
      <c r="P439" s="234"/>
      <c r="Q439" s="234"/>
      <c r="R439" s="234"/>
      <c r="S439" s="234"/>
      <c r="T439" s="234"/>
      <c r="U439" s="234"/>
      <c r="V439" s="234"/>
      <c r="W439" s="234"/>
      <c r="X439" s="234"/>
      <c r="Y439" s="234"/>
      <c r="Z439" s="234"/>
      <c r="AA439" s="234"/>
      <c r="AB439" s="234"/>
      <c r="AC439" s="234"/>
      <c r="AD439" s="234"/>
      <c r="AE439" s="234"/>
      <c r="AF439" s="234"/>
      <c r="AG439" s="234"/>
      <c r="AH439" s="234"/>
      <c r="AI439" s="234"/>
      <c r="AJ439" s="234"/>
      <c r="AK439" s="234"/>
      <c r="AL439" s="234"/>
      <c r="AM439" s="234"/>
      <c r="AN439" s="234"/>
      <c r="AO439" s="234"/>
      <c r="AP439" s="234"/>
      <c r="AQ439" s="234"/>
      <c r="AR439" s="234"/>
      <c r="AS439" s="234"/>
      <c r="AT439" s="234"/>
      <c r="AU439" s="234"/>
      <c r="AV439" s="234"/>
      <c r="AW439" s="234"/>
      <c r="AX439" s="234"/>
      <c r="AY439" s="234"/>
      <c r="AZ439" s="234"/>
      <c r="BA439" s="234"/>
      <c r="BB439" s="234"/>
      <c r="BC439" s="234"/>
      <c r="BD439" s="234"/>
      <c r="BE439" s="234"/>
      <c r="BF439" s="234"/>
      <c r="BG439" s="234"/>
      <c r="BH439" s="234"/>
      <c r="BI439" s="234"/>
      <c r="BJ439" s="234"/>
      <c r="BK439" s="234"/>
      <c r="BL439" s="234"/>
      <c r="BM439" s="234"/>
      <c r="BN439" s="234"/>
      <c r="BO439" s="234"/>
      <c r="BP439" s="234"/>
      <c r="BQ439" s="234"/>
      <c r="BR439" s="234"/>
      <c r="BS439" s="234"/>
      <c r="BT439" s="234"/>
      <c r="BU439" s="234"/>
      <c r="BV439" s="234"/>
      <c r="BW439" s="234"/>
      <c r="BX439" s="234"/>
      <c r="BY439" s="234"/>
      <c r="BZ439" s="234"/>
      <c r="CA439" s="234"/>
      <c r="CB439" s="234"/>
    </row>
    <row r="440" spans="1:80" x14ac:dyDescent="0.25">
      <c r="A440" s="234"/>
      <c r="B440" s="234"/>
      <c r="C440" s="234"/>
      <c r="D440" s="234"/>
      <c r="E440" s="234"/>
      <c r="F440" s="234"/>
      <c r="G440" s="234"/>
      <c r="H440" s="234"/>
      <c r="I440" s="234"/>
      <c r="J440" s="234"/>
      <c r="K440" s="234"/>
      <c r="L440" s="234"/>
      <c r="M440" s="234"/>
      <c r="N440" s="234"/>
      <c r="O440" s="234"/>
      <c r="P440" s="234"/>
      <c r="Q440" s="234"/>
      <c r="R440" s="234"/>
      <c r="S440" s="234"/>
      <c r="T440" s="234"/>
      <c r="U440" s="234"/>
      <c r="V440" s="234"/>
      <c r="W440" s="234"/>
      <c r="X440" s="234"/>
      <c r="Y440" s="234"/>
      <c r="Z440" s="234"/>
      <c r="AA440" s="234"/>
      <c r="AB440" s="234"/>
      <c r="AC440" s="234"/>
      <c r="AD440" s="234"/>
      <c r="AE440" s="234"/>
      <c r="AF440" s="234"/>
      <c r="AG440" s="234"/>
      <c r="AH440" s="234"/>
      <c r="AI440" s="234"/>
      <c r="AJ440" s="234"/>
      <c r="AK440" s="234"/>
      <c r="AL440" s="234"/>
      <c r="AM440" s="234"/>
      <c r="AN440" s="234"/>
      <c r="AO440" s="234"/>
      <c r="AP440" s="234"/>
      <c r="AQ440" s="234"/>
      <c r="AR440" s="234"/>
      <c r="AS440" s="234"/>
      <c r="AT440" s="234"/>
      <c r="AU440" s="234"/>
      <c r="AV440" s="234"/>
      <c r="AW440" s="234"/>
      <c r="AX440" s="234"/>
      <c r="AY440" s="234"/>
      <c r="AZ440" s="234"/>
      <c r="BA440" s="234"/>
      <c r="BB440" s="234"/>
      <c r="BC440" s="234"/>
      <c r="BD440" s="234"/>
      <c r="BE440" s="234"/>
      <c r="BF440" s="234"/>
      <c r="BG440" s="234"/>
      <c r="BH440" s="234"/>
      <c r="BI440" s="234"/>
      <c r="BJ440" s="234"/>
      <c r="BK440" s="234"/>
      <c r="BL440" s="234"/>
      <c r="BM440" s="234"/>
      <c r="BN440" s="234"/>
      <c r="BO440" s="234"/>
      <c r="BP440" s="234"/>
      <c r="BQ440" s="234"/>
      <c r="BR440" s="234"/>
      <c r="BS440" s="234"/>
      <c r="BT440" s="234"/>
      <c r="BU440" s="234"/>
      <c r="BV440" s="234"/>
      <c r="BW440" s="234"/>
      <c r="BX440" s="234"/>
      <c r="BY440" s="234"/>
      <c r="BZ440" s="234"/>
      <c r="CA440" s="234"/>
      <c r="CB440" s="234"/>
    </row>
    <row r="441" spans="1:80" x14ac:dyDescent="0.25">
      <c r="A441" s="234"/>
      <c r="B441" s="234"/>
      <c r="C441" s="234"/>
      <c r="D441" s="234"/>
      <c r="E441" s="234"/>
      <c r="F441" s="234"/>
      <c r="G441" s="234"/>
      <c r="H441" s="234"/>
      <c r="I441" s="234"/>
      <c r="J441" s="234"/>
      <c r="K441" s="234"/>
      <c r="L441" s="234"/>
      <c r="M441" s="234"/>
      <c r="N441" s="234"/>
      <c r="O441" s="234"/>
      <c r="P441" s="234"/>
      <c r="Q441" s="234"/>
      <c r="R441" s="234"/>
      <c r="S441" s="234"/>
      <c r="T441" s="234"/>
      <c r="U441" s="234"/>
      <c r="V441" s="234"/>
      <c r="W441" s="234"/>
      <c r="X441" s="234"/>
      <c r="Y441" s="234"/>
      <c r="Z441" s="234"/>
      <c r="AA441" s="234"/>
      <c r="AB441" s="234"/>
      <c r="AC441" s="234"/>
      <c r="AD441" s="234"/>
      <c r="AE441" s="234"/>
      <c r="AF441" s="234"/>
      <c r="AG441" s="234"/>
      <c r="AH441" s="234"/>
      <c r="AI441" s="234"/>
      <c r="AJ441" s="234"/>
      <c r="AK441" s="234"/>
      <c r="AL441" s="234"/>
      <c r="AM441" s="234"/>
      <c r="AN441" s="234"/>
      <c r="AO441" s="234"/>
      <c r="AP441" s="234"/>
      <c r="AQ441" s="234"/>
      <c r="AR441" s="234"/>
      <c r="AS441" s="234"/>
      <c r="AT441" s="234"/>
      <c r="AU441" s="234"/>
      <c r="AV441" s="234"/>
      <c r="AW441" s="234"/>
      <c r="AX441" s="234"/>
      <c r="AY441" s="234"/>
      <c r="AZ441" s="234"/>
      <c r="BA441" s="234"/>
      <c r="BB441" s="234"/>
      <c r="BC441" s="234"/>
      <c r="BD441" s="234"/>
      <c r="BE441" s="234"/>
      <c r="BF441" s="234"/>
      <c r="BG441" s="234"/>
      <c r="BH441" s="234"/>
      <c r="BI441" s="234"/>
      <c r="BJ441" s="234"/>
      <c r="BK441" s="234"/>
      <c r="BL441" s="234"/>
      <c r="BM441" s="234"/>
      <c r="BN441" s="234"/>
      <c r="BO441" s="234"/>
      <c r="BP441" s="234"/>
      <c r="BQ441" s="234"/>
      <c r="BR441" s="234"/>
      <c r="BS441" s="234"/>
      <c r="BT441" s="234"/>
      <c r="BU441" s="234"/>
      <c r="BV441" s="234"/>
      <c r="BW441" s="234"/>
      <c r="BX441" s="234"/>
      <c r="BY441" s="234"/>
      <c r="BZ441" s="234"/>
      <c r="CA441" s="234"/>
      <c r="CB441" s="234"/>
    </row>
    <row r="442" spans="1:80" x14ac:dyDescent="0.25">
      <c r="A442" s="234"/>
      <c r="B442" s="234"/>
      <c r="C442" s="234"/>
      <c r="D442" s="234"/>
      <c r="E442" s="234"/>
      <c r="F442" s="234"/>
      <c r="G442" s="234"/>
      <c r="H442" s="234"/>
      <c r="I442" s="234"/>
      <c r="J442" s="234"/>
      <c r="K442" s="234"/>
      <c r="L442" s="234"/>
      <c r="M442" s="234"/>
      <c r="N442" s="234"/>
      <c r="O442" s="234"/>
      <c r="P442" s="234"/>
      <c r="Q442" s="234"/>
      <c r="R442" s="234"/>
      <c r="S442" s="234"/>
      <c r="T442" s="234"/>
      <c r="U442" s="234"/>
      <c r="V442" s="234"/>
      <c r="W442" s="234"/>
      <c r="X442" s="234"/>
      <c r="Y442" s="234"/>
      <c r="Z442" s="234"/>
      <c r="AA442" s="234"/>
      <c r="AB442" s="234"/>
      <c r="AC442" s="234"/>
      <c r="AD442" s="234"/>
      <c r="AE442" s="234"/>
      <c r="AF442" s="234"/>
      <c r="AG442" s="234"/>
      <c r="AH442" s="234"/>
      <c r="AI442" s="234"/>
      <c r="AJ442" s="234"/>
      <c r="AK442" s="234"/>
      <c r="AL442" s="234"/>
      <c r="AM442" s="234"/>
      <c r="AN442" s="234"/>
      <c r="AO442" s="234"/>
      <c r="AP442" s="234"/>
      <c r="AQ442" s="234"/>
      <c r="AR442" s="234"/>
      <c r="AS442" s="234"/>
      <c r="AT442" s="234"/>
      <c r="AU442" s="234"/>
      <c r="AV442" s="234"/>
      <c r="AW442" s="234"/>
      <c r="AX442" s="234"/>
      <c r="AY442" s="234"/>
      <c r="AZ442" s="234"/>
      <c r="BA442" s="234"/>
      <c r="BB442" s="234"/>
      <c r="BC442" s="234"/>
      <c r="BD442" s="234"/>
      <c r="BE442" s="234"/>
      <c r="BF442" s="234"/>
      <c r="BG442" s="234"/>
      <c r="BH442" s="234"/>
      <c r="BI442" s="234"/>
      <c r="BJ442" s="234"/>
      <c r="BK442" s="234"/>
      <c r="BL442" s="234"/>
      <c r="BM442" s="234"/>
      <c r="BN442" s="234"/>
      <c r="BO442" s="234"/>
      <c r="BP442" s="234"/>
      <c r="BQ442" s="234"/>
      <c r="BR442" s="234"/>
      <c r="BS442" s="234"/>
      <c r="BT442" s="234"/>
      <c r="BU442" s="234"/>
      <c r="BV442" s="234"/>
      <c r="BW442" s="234"/>
      <c r="BX442" s="234"/>
      <c r="BY442" s="234"/>
      <c r="BZ442" s="234"/>
      <c r="CA442" s="234"/>
      <c r="CB442" s="234"/>
    </row>
    <row r="443" spans="1:80" x14ac:dyDescent="0.25">
      <c r="A443" s="234"/>
      <c r="B443" s="234"/>
      <c r="C443" s="234"/>
      <c r="D443" s="234"/>
      <c r="E443" s="234"/>
      <c r="F443" s="234"/>
      <c r="G443" s="234"/>
      <c r="H443" s="234"/>
      <c r="I443" s="234"/>
      <c r="J443" s="234"/>
      <c r="K443" s="234"/>
      <c r="L443" s="234"/>
      <c r="M443" s="234"/>
      <c r="N443" s="234"/>
      <c r="O443" s="234"/>
      <c r="P443" s="234"/>
      <c r="Q443" s="234"/>
      <c r="R443" s="234"/>
      <c r="S443" s="234"/>
      <c r="T443" s="234"/>
      <c r="U443" s="234"/>
      <c r="V443" s="234"/>
      <c r="W443" s="234"/>
      <c r="X443" s="234"/>
      <c r="Y443" s="234"/>
      <c r="Z443" s="234"/>
      <c r="AA443" s="234"/>
      <c r="AB443" s="234"/>
      <c r="AC443" s="234"/>
      <c r="AD443" s="234"/>
      <c r="AE443" s="234"/>
      <c r="AF443" s="234"/>
      <c r="AG443" s="234"/>
      <c r="AH443" s="234"/>
      <c r="AI443" s="234"/>
      <c r="AJ443" s="234"/>
      <c r="AK443" s="234"/>
      <c r="AL443" s="234"/>
      <c r="AM443" s="234"/>
      <c r="AN443" s="234"/>
      <c r="AO443" s="234"/>
      <c r="AP443" s="234"/>
      <c r="AQ443" s="234"/>
      <c r="AR443" s="234"/>
      <c r="AS443" s="234"/>
      <c r="AT443" s="234"/>
      <c r="AU443" s="234"/>
      <c r="AV443" s="234"/>
      <c r="AW443" s="234"/>
      <c r="AX443" s="234"/>
      <c r="AY443" s="234"/>
      <c r="AZ443" s="234"/>
      <c r="BA443" s="234"/>
      <c r="BB443" s="234"/>
      <c r="BC443" s="234"/>
      <c r="BD443" s="234"/>
      <c r="BE443" s="234"/>
      <c r="BF443" s="234"/>
      <c r="BG443" s="234"/>
      <c r="BH443" s="234"/>
      <c r="BI443" s="234"/>
      <c r="BJ443" s="234"/>
      <c r="BK443" s="234"/>
      <c r="BL443" s="234"/>
      <c r="BM443" s="234"/>
      <c r="BN443" s="234"/>
      <c r="BO443" s="234"/>
      <c r="BP443" s="234"/>
      <c r="BQ443" s="234"/>
      <c r="BR443" s="234"/>
      <c r="BS443" s="234"/>
      <c r="BT443" s="234"/>
      <c r="BU443" s="234"/>
      <c r="BV443" s="234"/>
      <c r="BW443" s="234"/>
      <c r="BX443" s="234"/>
      <c r="BY443" s="234"/>
      <c r="BZ443" s="234"/>
      <c r="CA443" s="234"/>
      <c r="CB443" s="234"/>
    </row>
    <row r="444" spans="1:80" x14ac:dyDescent="0.25">
      <c r="A444" s="234"/>
      <c r="B444" s="234"/>
      <c r="C444" s="234"/>
      <c r="D444" s="234"/>
      <c r="E444" s="234"/>
      <c r="F444" s="234"/>
      <c r="G444" s="234"/>
      <c r="H444" s="234"/>
      <c r="I444" s="234"/>
      <c r="J444" s="234"/>
      <c r="K444" s="234"/>
      <c r="L444" s="234"/>
      <c r="M444" s="234"/>
      <c r="N444" s="234"/>
      <c r="O444" s="234"/>
      <c r="P444" s="234"/>
      <c r="Q444" s="234"/>
      <c r="R444" s="234"/>
      <c r="S444" s="234"/>
      <c r="T444" s="234"/>
      <c r="U444" s="234"/>
      <c r="V444" s="234"/>
      <c r="W444" s="234"/>
      <c r="X444" s="234"/>
      <c r="Y444" s="234"/>
      <c r="Z444" s="234"/>
      <c r="AA444" s="234"/>
      <c r="AB444" s="234"/>
      <c r="AC444" s="234"/>
      <c r="AD444" s="234"/>
      <c r="AE444" s="234"/>
      <c r="AF444" s="234"/>
      <c r="AG444" s="234"/>
      <c r="AH444" s="234"/>
      <c r="AI444" s="234"/>
      <c r="AJ444" s="234"/>
      <c r="AK444" s="234"/>
      <c r="AL444" s="234"/>
      <c r="AM444" s="234"/>
      <c r="AN444" s="234"/>
      <c r="AO444" s="234"/>
      <c r="AP444" s="234"/>
      <c r="AQ444" s="234"/>
      <c r="AR444" s="234"/>
      <c r="AS444" s="234"/>
      <c r="AT444" s="234"/>
      <c r="AU444" s="234"/>
      <c r="AV444" s="234"/>
      <c r="AW444" s="234"/>
      <c r="AX444" s="234"/>
      <c r="AY444" s="234"/>
      <c r="AZ444" s="234"/>
      <c r="BA444" s="234"/>
      <c r="BB444" s="234"/>
      <c r="BC444" s="234"/>
      <c r="BD444" s="234"/>
      <c r="BE444" s="234"/>
      <c r="BF444" s="234"/>
      <c r="BG444" s="234"/>
      <c r="BH444" s="234"/>
      <c r="BI444" s="234"/>
      <c r="BJ444" s="234"/>
      <c r="BK444" s="234"/>
      <c r="BL444" s="234"/>
      <c r="BM444" s="234"/>
      <c r="BN444" s="234"/>
      <c r="BO444" s="234"/>
      <c r="BP444" s="234"/>
      <c r="BQ444" s="234"/>
      <c r="BR444" s="234"/>
      <c r="BS444" s="234"/>
      <c r="BT444" s="234"/>
      <c r="BU444" s="234"/>
      <c r="BV444" s="234"/>
      <c r="BW444" s="234"/>
      <c r="BX444" s="234"/>
      <c r="BY444" s="234"/>
      <c r="BZ444" s="234"/>
      <c r="CA444" s="234"/>
      <c r="CB444" s="234"/>
    </row>
    <row r="445" spans="1:80" x14ac:dyDescent="0.25">
      <c r="A445" s="234"/>
      <c r="B445" s="234"/>
      <c r="C445" s="234"/>
      <c r="D445" s="234"/>
      <c r="E445" s="234"/>
      <c r="F445" s="234"/>
      <c r="G445" s="234"/>
      <c r="H445" s="234"/>
      <c r="I445" s="234"/>
      <c r="J445" s="234"/>
      <c r="K445" s="234"/>
      <c r="L445" s="234"/>
      <c r="M445" s="234"/>
      <c r="N445" s="234"/>
      <c r="O445" s="234"/>
      <c r="P445" s="234"/>
      <c r="Q445" s="234"/>
      <c r="R445" s="234"/>
      <c r="S445" s="234"/>
      <c r="T445" s="234"/>
      <c r="U445" s="234"/>
      <c r="V445" s="234"/>
      <c r="W445" s="234"/>
      <c r="X445" s="234"/>
      <c r="Y445" s="234"/>
      <c r="Z445" s="234"/>
      <c r="AA445" s="234"/>
      <c r="AB445" s="234"/>
      <c r="AC445" s="234"/>
      <c r="AD445" s="234"/>
      <c r="AE445" s="234"/>
      <c r="AF445" s="234"/>
      <c r="AG445" s="234"/>
      <c r="AH445" s="234"/>
      <c r="AI445" s="234"/>
      <c r="AJ445" s="234"/>
      <c r="AK445" s="234"/>
      <c r="AL445" s="234"/>
      <c r="AM445" s="234"/>
      <c r="AN445" s="234"/>
      <c r="AO445" s="234"/>
      <c r="AP445" s="234"/>
      <c r="AQ445" s="234"/>
      <c r="AR445" s="234"/>
      <c r="AS445" s="234"/>
      <c r="AT445" s="234"/>
      <c r="AU445" s="234"/>
      <c r="AV445" s="234"/>
      <c r="AW445" s="234"/>
      <c r="AX445" s="234"/>
      <c r="AY445" s="234"/>
      <c r="AZ445" s="234"/>
      <c r="BA445" s="234"/>
      <c r="BB445" s="234"/>
      <c r="BC445" s="234"/>
      <c r="BD445" s="234"/>
      <c r="BE445" s="234"/>
      <c r="BF445" s="234"/>
      <c r="BG445" s="234"/>
      <c r="BH445" s="234"/>
      <c r="BI445" s="234"/>
      <c r="BJ445" s="234"/>
      <c r="BK445" s="234"/>
      <c r="BL445" s="234"/>
      <c r="BM445" s="234"/>
      <c r="BN445" s="234"/>
      <c r="BO445" s="234"/>
      <c r="BP445" s="234"/>
      <c r="BQ445" s="234"/>
      <c r="BR445" s="234"/>
      <c r="BS445" s="234"/>
      <c r="BT445" s="234"/>
      <c r="BU445" s="234"/>
      <c r="BV445" s="234"/>
      <c r="BW445" s="234"/>
      <c r="BX445" s="234"/>
      <c r="BY445" s="234"/>
      <c r="BZ445" s="234"/>
      <c r="CA445" s="234"/>
      <c r="CB445" s="234"/>
    </row>
    <row r="446" spans="1:80" x14ac:dyDescent="0.25">
      <c r="A446" s="234"/>
      <c r="B446" s="234"/>
      <c r="C446" s="234"/>
      <c r="D446" s="234"/>
      <c r="E446" s="234"/>
      <c r="F446" s="234"/>
      <c r="G446" s="234"/>
      <c r="H446" s="234"/>
      <c r="I446" s="234"/>
      <c r="J446" s="234"/>
      <c r="K446" s="234"/>
      <c r="L446" s="234"/>
      <c r="M446" s="234"/>
      <c r="N446" s="234"/>
      <c r="O446" s="234"/>
      <c r="P446" s="234"/>
      <c r="Q446" s="234"/>
      <c r="R446" s="234"/>
      <c r="S446" s="234"/>
      <c r="T446" s="234"/>
      <c r="U446" s="234"/>
      <c r="V446" s="234"/>
      <c r="W446" s="234"/>
      <c r="X446" s="234"/>
      <c r="Y446" s="234"/>
      <c r="Z446" s="234"/>
      <c r="AA446" s="234"/>
      <c r="AB446" s="234"/>
      <c r="AC446" s="234"/>
      <c r="AD446" s="234"/>
      <c r="AE446" s="234"/>
      <c r="AF446" s="234"/>
      <c r="AG446" s="234"/>
      <c r="AH446" s="234"/>
      <c r="AI446" s="234"/>
      <c r="AJ446" s="234"/>
      <c r="AK446" s="234"/>
      <c r="AL446" s="234"/>
      <c r="AM446" s="234"/>
      <c r="AN446" s="234"/>
      <c r="AO446" s="234"/>
      <c r="AP446" s="234"/>
      <c r="AQ446" s="234"/>
      <c r="AR446" s="234"/>
      <c r="AS446" s="234"/>
      <c r="AT446" s="234"/>
      <c r="AU446" s="234"/>
      <c r="AV446" s="234"/>
      <c r="AW446" s="234"/>
      <c r="AX446" s="234"/>
      <c r="AY446" s="234"/>
      <c r="AZ446" s="234"/>
      <c r="BA446" s="234"/>
      <c r="BB446" s="234"/>
      <c r="BC446" s="234"/>
      <c r="BD446" s="234"/>
      <c r="BE446" s="234"/>
      <c r="BF446" s="234"/>
      <c r="BG446" s="234"/>
      <c r="BH446" s="234"/>
      <c r="BI446" s="234"/>
      <c r="BJ446" s="234"/>
      <c r="BK446" s="234"/>
      <c r="BL446" s="234"/>
      <c r="BM446" s="234"/>
      <c r="BN446" s="234"/>
      <c r="BO446" s="234"/>
      <c r="BP446" s="234"/>
      <c r="BQ446" s="234"/>
      <c r="BR446" s="234"/>
      <c r="BS446" s="234"/>
      <c r="BT446" s="234"/>
      <c r="BU446" s="234"/>
      <c r="BV446" s="234"/>
      <c r="BW446" s="234"/>
      <c r="BX446" s="234"/>
      <c r="BY446" s="234"/>
      <c r="BZ446" s="234"/>
      <c r="CA446" s="234"/>
      <c r="CB446" s="234"/>
    </row>
    <row r="447" spans="1:80" x14ac:dyDescent="0.25">
      <c r="A447" s="234"/>
      <c r="B447" s="234"/>
      <c r="C447" s="234"/>
      <c r="D447" s="234"/>
      <c r="E447" s="234"/>
      <c r="F447" s="234"/>
      <c r="G447" s="234"/>
      <c r="H447" s="234"/>
      <c r="I447" s="234"/>
      <c r="J447" s="234"/>
      <c r="K447" s="234"/>
      <c r="L447" s="234"/>
      <c r="M447" s="234"/>
      <c r="N447" s="234"/>
      <c r="O447" s="234"/>
      <c r="P447" s="234"/>
      <c r="Q447" s="234"/>
      <c r="R447" s="234"/>
      <c r="S447" s="234"/>
      <c r="T447" s="234"/>
      <c r="U447" s="234"/>
      <c r="V447" s="234"/>
      <c r="W447" s="234"/>
      <c r="X447" s="234"/>
      <c r="Y447" s="234"/>
      <c r="Z447" s="234"/>
      <c r="AA447" s="234"/>
      <c r="AB447" s="234"/>
      <c r="AC447" s="234"/>
      <c r="AD447" s="234"/>
      <c r="AE447" s="234"/>
      <c r="AF447" s="234"/>
      <c r="AG447" s="234"/>
      <c r="AH447" s="234"/>
      <c r="AI447" s="234"/>
      <c r="AJ447" s="234"/>
      <c r="AK447" s="234"/>
      <c r="AL447" s="234"/>
      <c r="AM447" s="234"/>
      <c r="AN447" s="234"/>
      <c r="AO447" s="234"/>
      <c r="AP447" s="234"/>
      <c r="AQ447" s="234"/>
      <c r="AR447" s="234"/>
      <c r="AS447" s="234"/>
      <c r="AT447" s="234"/>
      <c r="AU447" s="234"/>
      <c r="AV447" s="234"/>
      <c r="AW447" s="234"/>
      <c r="AX447" s="234"/>
      <c r="AY447" s="234"/>
      <c r="AZ447" s="234"/>
      <c r="BA447" s="234"/>
      <c r="BB447" s="234"/>
      <c r="BC447" s="234"/>
      <c r="BD447" s="234"/>
      <c r="BE447" s="234"/>
      <c r="BF447" s="234"/>
      <c r="BG447" s="234"/>
      <c r="BH447" s="234"/>
      <c r="BI447" s="234"/>
      <c r="BJ447" s="234"/>
      <c r="BK447" s="234"/>
      <c r="BL447" s="234"/>
      <c r="BM447" s="234"/>
      <c r="BN447" s="234"/>
      <c r="BO447" s="234"/>
      <c r="BP447" s="234"/>
      <c r="BQ447" s="234"/>
      <c r="BR447" s="234"/>
      <c r="BS447" s="234"/>
      <c r="BT447" s="234"/>
      <c r="BU447" s="234"/>
      <c r="BV447" s="234"/>
      <c r="BW447" s="234"/>
      <c r="BX447" s="234"/>
      <c r="BY447" s="234"/>
      <c r="BZ447" s="234"/>
      <c r="CA447" s="234"/>
      <c r="CB447" s="234"/>
    </row>
    <row r="448" spans="1:80" x14ac:dyDescent="0.25">
      <c r="A448" s="234"/>
      <c r="B448" s="234"/>
      <c r="C448" s="234"/>
      <c r="D448" s="234"/>
      <c r="E448" s="234"/>
      <c r="F448" s="234"/>
      <c r="G448" s="234"/>
      <c r="H448" s="234"/>
      <c r="I448" s="234"/>
      <c r="J448" s="234"/>
      <c r="K448" s="234"/>
      <c r="L448" s="234"/>
      <c r="M448" s="234"/>
      <c r="N448" s="234"/>
      <c r="O448" s="234"/>
      <c r="P448" s="234"/>
      <c r="Q448" s="234"/>
      <c r="R448" s="234"/>
      <c r="S448" s="234"/>
      <c r="T448" s="234"/>
      <c r="U448" s="234"/>
      <c r="V448" s="234"/>
      <c r="W448" s="234"/>
      <c r="X448" s="234"/>
      <c r="Y448" s="234"/>
      <c r="Z448" s="234"/>
      <c r="AA448" s="234"/>
      <c r="AB448" s="234"/>
      <c r="AC448" s="234"/>
      <c r="AD448" s="234"/>
      <c r="AE448" s="234"/>
      <c r="AF448" s="234"/>
      <c r="AG448" s="234"/>
      <c r="AH448" s="234"/>
      <c r="AI448" s="234"/>
      <c r="AJ448" s="234"/>
      <c r="AK448" s="234"/>
      <c r="AL448" s="234"/>
      <c r="AM448" s="234"/>
      <c r="AN448" s="234"/>
      <c r="AO448" s="234"/>
      <c r="AP448" s="234"/>
      <c r="AQ448" s="234"/>
      <c r="AR448" s="234"/>
      <c r="AS448" s="234"/>
      <c r="AT448" s="234"/>
      <c r="AU448" s="234"/>
      <c r="AV448" s="234"/>
      <c r="AW448" s="234"/>
      <c r="AX448" s="234"/>
      <c r="AY448" s="234"/>
      <c r="AZ448" s="234"/>
      <c r="BA448" s="234"/>
      <c r="BB448" s="234"/>
      <c r="BC448" s="234"/>
      <c r="BD448" s="234"/>
      <c r="BE448" s="234"/>
      <c r="BF448" s="234"/>
      <c r="BG448" s="234"/>
      <c r="BH448" s="234"/>
      <c r="BI448" s="234"/>
      <c r="BJ448" s="234"/>
      <c r="BK448" s="234"/>
      <c r="BL448" s="234"/>
      <c r="BM448" s="234"/>
      <c r="BN448" s="234"/>
      <c r="BO448" s="234"/>
      <c r="BP448" s="234"/>
      <c r="BQ448" s="234"/>
      <c r="BR448" s="234"/>
      <c r="BS448" s="234"/>
      <c r="BT448" s="234"/>
      <c r="BU448" s="234"/>
      <c r="BV448" s="234"/>
      <c r="BW448" s="234"/>
      <c r="BX448" s="234"/>
      <c r="BY448" s="234"/>
      <c r="BZ448" s="234"/>
      <c r="CA448" s="234"/>
      <c r="CB448" s="234"/>
    </row>
    <row r="449" spans="1:80" x14ac:dyDescent="0.25">
      <c r="A449" s="234"/>
      <c r="B449" s="234"/>
      <c r="C449" s="234"/>
      <c r="D449" s="234"/>
      <c r="E449" s="234"/>
      <c r="F449" s="234"/>
      <c r="G449" s="234"/>
      <c r="H449" s="234"/>
      <c r="I449" s="234"/>
      <c r="J449" s="234"/>
      <c r="K449" s="234"/>
      <c r="L449" s="234"/>
      <c r="M449" s="234"/>
      <c r="N449" s="234"/>
      <c r="O449" s="234"/>
      <c r="P449" s="234"/>
      <c r="Q449" s="234"/>
      <c r="R449" s="234"/>
      <c r="S449" s="234"/>
      <c r="T449" s="234"/>
      <c r="U449" s="234"/>
      <c r="V449" s="234"/>
      <c r="W449" s="234"/>
      <c r="X449" s="234"/>
      <c r="Y449" s="234"/>
      <c r="Z449" s="234"/>
      <c r="AA449" s="234"/>
      <c r="AB449" s="234"/>
      <c r="AC449" s="234"/>
      <c r="AD449" s="234"/>
      <c r="AE449" s="234"/>
      <c r="AF449" s="234"/>
      <c r="AG449" s="234"/>
      <c r="AH449" s="234"/>
      <c r="AI449" s="234"/>
      <c r="AJ449" s="234"/>
      <c r="AK449" s="234"/>
      <c r="AL449" s="234"/>
      <c r="AM449" s="234"/>
      <c r="AN449" s="234"/>
      <c r="AO449" s="234"/>
      <c r="AP449" s="234"/>
      <c r="AQ449" s="234"/>
      <c r="AR449" s="234"/>
      <c r="AS449" s="234"/>
      <c r="AT449" s="234"/>
      <c r="AU449" s="234"/>
      <c r="AV449" s="234"/>
      <c r="AW449" s="234"/>
      <c r="AX449" s="234"/>
      <c r="AY449" s="234"/>
      <c r="AZ449" s="234"/>
      <c r="BA449" s="234"/>
      <c r="BB449" s="234"/>
      <c r="BC449" s="234"/>
      <c r="BD449" s="234"/>
      <c r="BE449" s="234"/>
      <c r="BF449" s="234"/>
      <c r="BG449" s="234"/>
      <c r="BH449" s="234"/>
      <c r="BI449" s="234"/>
      <c r="BJ449" s="234"/>
      <c r="BK449" s="234"/>
      <c r="BL449" s="234"/>
      <c r="BM449" s="234"/>
      <c r="BN449" s="234"/>
      <c r="BO449" s="234"/>
      <c r="BP449" s="234"/>
      <c r="BQ449" s="234"/>
      <c r="BR449" s="234"/>
      <c r="BS449" s="234"/>
      <c r="BT449" s="234"/>
      <c r="BU449" s="234"/>
      <c r="BV449" s="234"/>
      <c r="BW449" s="234"/>
      <c r="BX449" s="234"/>
      <c r="BY449" s="234"/>
      <c r="BZ449" s="234"/>
      <c r="CA449" s="234"/>
      <c r="CB449" s="234"/>
    </row>
    <row r="450" spans="1:80" x14ac:dyDescent="0.25">
      <c r="A450" s="234"/>
      <c r="B450" s="234"/>
      <c r="C450" s="234"/>
      <c r="D450" s="234"/>
      <c r="E450" s="234"/>
      <c r="F450" s="234"/>
      <c r="G450" s="234"/>
      <c r="H450" s="234"/>
      <c r="I450" s="234"/>
      <c r="J450" s="234"/>
      <c r="K450" s="234"/>
      <c r="L450" s="234"/>
      <c r="M450" s="234"/>
      <c r="N450" s="234"/>
      <c r="O450" s="234"/>
      <c r="P450" s="234"/>
      <c r="Q450" s="234"/>
      <c r="R450" s="234"/>
      <c r="S450" s="234"/>
      <c r="T450" s="234"/>
      <c r="U450" s="234"/>
      <c r="V450" s="234"/>
      <c r="W450" s="234"/>
      <c r="X450" s="234"/>
      <c r="Y450" s="234"/>
      <c r="Z450" s="234"/>
      <c r="AA450" s="234"/>
      <c r="AB450" s="234"/>
      <c r="AC450" s="234"/>
      <c r="AD450" s="234"/>
      <c r="AE450" s="234"/>
      <c r="AF450" s="234"/>
      <c r="AG450" s="234"/>
      <c r="AH450" s="234"/>
      <c r="AI450" s="234"/>
      <c r="AJ450" s="234"/>
      <c r="AK450" s="234"/>
      <c r="AL450" s="234"/>
      <c r="AM450" s="234"/>
      <c r="AN450" s="234"/>
      <c r="AO450" s="234"/>
      <c r="AP450" s="234"/>
      <c r="AQ450" s="234"/>
      <c r="AR450" s="234"/>
      <c r="AS450" s="234"/>
      <c r="AT450" s="234"/>
      <c r="AU450" s="234"/>
      <c r="AV450" s="234"/>
      <c r="AW450" s="234"/>
      <c r="AX450" s="234"/>
      <c r="AY450" s="234"/>
      <c r="AZ450" s="234"/>
      <c r="BA450" s="234"/>
      <c r="BB450" s="234"/>
      <c r="BC450" s="234"/>
      <c r="BD450" s="234"/>
      <c r="BE450" s="234"/>
      <c r="BF450" s="234"/>
      <c r="BG450" s="234"/>
      <c r="BH450" s="234"/>
      <c r="BI450" s="234"/>
      <c r="BJ450" s="234"/>
      <c r="BK450" s="234"/>
      <c r="BL450" s="234"/>
      <c r="BM450" s="234"/>
      <c r="BN450" s="234"/>
      <c r="BO450" s="234"/>
      <c r="BP450" s="234"/>
      <c r="BQ450" s="234"/>
      <c r="BR450" s="234"/>
      <c r="BS450" s="234"/>
      <c r="BT450" s="234"/>
      <c r="BU450" s="234"/>
      <c r="BV450" s="234"/>
      <c r="BW450" s="234"/>
      <c r="BX450" s="234"/>
      <c r="BY450" s="234"/>
      <c r="BZ450" s="234"/>
      <c r="CA450" s="234"/>
      <c r="CB450" s="234"/>
    </row>
    <row r="451" spans="1:80" x14ac:dyDescent="0.25">
      <c r="A451" s="234"/>
      <c r="B451" s="234"/>
      <c r="C451" s="234"/>
      <c r="D451" s="234"/>
      <c r="E451" s="234"/>
      <c r="F451" s="234"/>
      <c r="G451" s="234"/>
      <c r="H451" s="234"/>
      <c r="I451" s="234"/>
      <c r="J451" s="234"/>
      <c r="K451" s="234"/>
      <c r="L451" s="234"/>
      <c r="M451" s="234"/>
      <c r="N451" s="234"/>
      <c r="O451" s="234"/>
      <c r="P451" s="234"/>
      <c r="Q451" s="234"/>
      <c r="R451" s="234"/>
      <c r="S451" s="234"/>
      <c r="T451" s="234"/>
      <c r="U451" s="234"/>
      <c r="V451" s="234"/>
      <c r="W451" s="234"/>
      <c r="X451" s="234"/>
      <c r="Y451" s="234"/>
      <c r="Z451" s="234"/>
      <c r="AA451" s="234"/>
      <c r="AB451" s="234"/>
      <c r="AC451" s="234"/>
      <c r="AD451" s="234"/>
      <c r="AE451" s="234"/>
      <c r="AF451" s="234"/>
      <c r="AG451" s="234"/>
      <c r="AH451" s="234"/>
      <c r="AI451" s="234"/>
      <c r="AJ451" s="234"/>
      <c r="AK451" s="234"/>
      <c r="AL451" s="234"/>
      <c r="AM451" s="234"/>
      <c r="AN451" s="234"/>
      <c r="AO451" s="234"/>
      <c r="AP451" s="234"/>
      <c r="AQ451" s="234"/>
      <c r="AR451" s="234"/>
      <c r="AS451" s="234"/>
      <c r="AT451" s="234"/>
      <c r="AU451" s="234"/>
      <c r="AV451" s="234"/>
      <c r="AW451" s="234"/>
      <c r="AX451" s="234"/>
      <c r="AY451" s="234"/>
      <c r="AZ451" s="234"/>
      <c r="BA451" s="234"/>
      <c r="BB451" s="234"/>
      <c r="BC451" s="234"/>
      <c r="BD451" s="234"/>
      <c r="BE451" s="234"/>
      <c r="BF451" s="234"/>
      <c r="BG451" s="234"/>
      <c r="BH451" s="234"/>
      <c r="BI451" s="234"/>
      <c r="BJ451" s="234"/>
      <c r="BK451" s="234"/>
      <c r="BL451" s="234"/>
      <c r="BM451" s="234"/>
      <c r="BN451" s="234"/>
      <c r="BO451" s="234"/>
      <c r="BP451" s="234"/>
      <c r="BQ451" s="234"/>
      <c r="BR451" s="234"/>
      <c r="BS451" s="234"/>
      <c r="BT451" s="234"/>
      <c r="BU451" s="234"/>
      <c r="BV451" s="234"/>
      <c r="BW451" s="234"/>
      <c r="BX451" s="234"/>
      <c r="BY451" s="234"/>
      <c r="BZ451" s="234"/>
      <c r="CA451" s="234"/>
      <c r="CB451" s="234"/>
    </row>
    <row r="452" spans="1:80" x14ac:dyDescent="0.25">
      <c r="A452" s="234"/>
      <c r="B452" s="234"/>
      <c r="C452" s="234"/>
      <c r="D452" s="234"/>
      <c r="E452" s="234"/>
      <c r="F452" s="234"/>
      <c r="G452" s="234"/>
      <c r="H452" s="234"/>
      <c r="I452" s="234"/>
      <c r="J452" s="234"/>
      <c r="K452" s="234"/>
      <c r="L452" s="234"/>
      <c r="M452" s="234"/>
      <c r="N452" s="234"/>
      <c r="O452" s="234"/>
      <c r="P452" s="234"/>
      <c r="Q452" s="234"/>
      <c r="R452" s="234"/>
      <c r="S452" s="234"/>
      <c r="T452" s="234"/>
      <c r="U452" s="234"/>
      <c r="V452" s="234"/>
      <c r="W452" s="234"/>
      <c r="X452" s="234"/>
      <c r="Y452" s="234"/>
      <c r="Z452" s="234"/>
      <c r="AA452" s="234"/>
      <c r="AB452" s="234"/>
      <c r="AC452" s="234"/>
      <c r="AD452" s="234"/>
      <c r="AE452" s="234"/>
      <c r="AF452" s="234"/>
      <c r="AG452" s="234"/>
      <c r="AH452" s="234"/>
      <c r="AI452" s="234"/>
      <c r="AJ452" s="234"/>
      <c r="AK452" s="234"/>
      <c r="AL452" s="234"/>
      <c r="AM452" s="234"/>
      <c r="AN452" s="234"/>
      <c r="AO452" s="234"/>
      <c r="AP452" s="234"/>
      <c r="AQ452" s="234"/>
      <c r="AR452" s="234"/>
      <c r="AS452" s="234"/>
      <c r="AT452" s="234"/>
      <c r="AU452" s="234"/>
      <c r="AV452" s="234"/>
      <c r="AW452" s="234"/>
      <c r="AX452" s="234"/>
      <c r="AY452" s="234"/>
      <c r="AZ452" s="234"/>
      <c r="BA452" s="234"/>
      <c r="BB452" s="234"/>
      <c r="BC452" s="234"/>
      <c r="BD452" s="234"/>
      <c r="BE452" s="234"/>
      <c r="BF452" s="234"/>
      <c r="BG452" s="234"/>
      <c r="BH452" s="234"/>
      <c r="BI452" s="234"/>
      <c r="BJ452" s="234"/>
      <c r="BK452" s="234"/>
      <c r="BL452" s="234"/>
      <c r="BM452" s="234"/>
      <c r="BN452" s="234"/>
      <c r="BO452" s="234"/>
      <c r="BP452" s="234"/>
      <c r="BQ452" s="234"/>
      <c r="BR452" s="234"/>
      <c r="BS452" s="234"/>
      <c r="BT452" s="234"/>
      <c r="BU452" s="234"/>
      <c r="BV452" s="234"/>
      <c r="BW452" s="234"/>
      <c r="BX452" s="234"/>
      <c r="BY452" s="234"/>
      <c r="BZ452" s="234"/>
      <c r="CA452" s="234"/>
      <c r="CB452" s="234"/>
    </row>
    <row r="453" spans="1:80" x14ac:dyDescent="0.25">
      <c r="A453" s="234"/>
      <c r="B453" s="234"/>
      <c r="C453" s="234"/>
      <c r="D453" s="234"/>
      <c r="E453" s="234"/>
      <c r="F453" s="234"/>
      <c r="G453" s="234"/>
      <c r="H453" s="234"/>
      <c r="I453" s="234"/>
      <c r="J453" s="234"/>
      <c r="K453" s="234"/>
      <c r="L453" s="234"/>
      <c r="M453" s="234"/>
      <c r="N453" s="234"/>
      <c r="O453" s="234"/>
      <c r="P453" s="234"/>
      <c r="Q453" s="234"/>
      <c r="R453" s="234"/>
      <c r="S453" s="234"/>
      <c r="T453" s="234"/>
      <c r="U453" s="234"/>
      <c r="V453" s="234"/>
      <c r="W453" s="234"/>
      <c r="X453" s="234"/>
      <c r="Y453" s="234"/>
      <c r="Z453" s="234"/>
      <c r="AA453" s="234"/>
      <c r="AB453" s="234"/>
      <c r="AC453" s="234"/>
      <c r="AD453" s="234"/>
      <c r="AE453" s="234"/>
      <c r="AF453" s="234"/>
      <c r="AG453" s="234"/>
      <c r="AH453" s="234"/>
      <c r="AI453" s="234"/>
      <c r="AJ453" s="234"/>
      <c r="AK453" s="234"/>
      <c r="AL453" s="234"/>
      <c r="AM453" s="234"/>
      <c r="AN453" s="234"/>
      <c r="AO453" s="234"/>
      <c r="AP453" s="234"/>
      <c r="AQ453" s="234"/>
      <c r="AR453" s="234"/>
      <c r="AS453" s="234"/>
      <c r="AT453" s="234"/>
      <c r="AU453" s="234"/>
      <c r="AV453" s="234"/>
      <c r="AW453" s="234"/>
      <c r="AX453" s="234"/>
      <c r="AY453" s="234"/>
      <c r="AZ453" s="234"/>
      <c r="BA453" s="234"/>
      <c r="BB453" s="234"/>
      <c r="BC453" s="234"/>
      <c r="BD453" s="234"/>
      <c r="BE453" s="234"/>
      <c r="BF453" s="234"/>
      <c r="BG453" s="234"/>
      <c r="BH453" s="234"/>
      <c r="BI453" s="234"/>
      <c r="BJ453" s="234"/>
      <c r="BK453" s="234"/>
      <c r="BL453" s="234"/>
      <c r="BM453" s="234"/>
      <c r="BN453" s="234"/>
      <c r="BO453" s="234"/>
      <c r="BP453" s="234"/>
      <c r="BQ453" s="234"/>
      <c r="BR453" s="234"/>
      <c r="BS453" s="234"/>
      <c r="BT453" s="234"/>
      <c r="BU453" s="234"/>
      <c r="BV453" s="234"/>
      <c r="BW453" s="234"/>
      <c r="BX453" s="234"/>
      <c r="BY453" s="234"/>
      <c r="BZ453" s="234"/>
      <c r="CA453" s="234"/>
      <c r="CB453" s="234"/>
    </row>
    <row r="454" spans="1:80" x14ac:dyDescent="0.25">
      <c r="A454" s="234"/>
      <c r="B454" s="234"/>
      <c r="C454" s="234"/>
      <c r="D454" s="234"/>
      <c r="E454" s="234"/>
      <c r="F454" s="234"/>
      <c r="G454" s="234"/>
      <c r="H454" s="234"/>
      <c r="I454" s="234"/>
      <c r="J454" s="234"/>
      <c r="K454" s="234"/>
      <c r="L454" s="234"/>
      <c r="M454" s="234"/>
      <c r="N454" s="234"/>
      <c r="O454" s="234"/>
      <c r="P454" s="234"/>
      <c r="Q454" s="234"/>
      <c r="R454" s="234"/>
      <c r="S454" s="234"/>
      <c r="T454" s="234"/>
      <c r="U454" s="234"/>
      <c r="V454" s="234"/>
      <c r="W454" s="234"/>
      <c r="X454" s="234"/>
      <c r="Y454" s="234"/>
      <c r="Z454" s="234"/>
      <c r="AA454" s="234"/>
      <c r="AB454" s="234"/>
      <c r="AC454" s="234"/>
      <c r="AD454" s="234"/>
      <c r="AE454" s="234"/>
      <c r="AF454" s="234"/>
      <c r="AG454" s="234"/>
      <c r="AH454" s="234"/>
      <c r="AI454" s="234"/>
      <c r="AJ454" s="234"/>
      <c r="AK454" s="234"/>
      <c r="AL454" s="234"/>
      <c r="AM454" s="234"/>
      <c r="AN454" s="234"/>
      <c r="AO454" s="234"/>
      <c r="AP454" s="234"/>
      <c r="AQ454" s="234"/>
      <c r="AR454" s="234"/>
      <c r="AS454" s="234"/>
      <c r="AT454" s="234"/>
      <c r="AU454" s="234"/>
      <c r="AV454" s="234"/>
      <c r="AW454" s="234"/>
      <c r="AX454" s="234"/>
      <c r="AY454" s="234"/>
      <c r="AZ454" s="234"/>
      <c r="BA454" s="234"/>
      <c r="BB454" s="234"/>
      <c r="BC454" s="234"/>
      <c r="BD454" s="234"/>
      <c r="BE454" s="234"/>
      <c r="BF454" s="234"/>
      <c r="BG454" s="234"/>
      <c r="BH454" s="234"/>
      <c r="BI454" s="234"/>
      <c r="BJ454" s="234"/>
      <c r="BK454" s="234"/>
      <c r="BL454" s="234"/>
      <c r="BM454" s="234"/>
      <c r="BN454" s="234"/>
      <c r="BO454" s="234"/>
      <c r="BP454" s="234"/>
      <c r="BQ454" s="234"/>
      <c r="BR454" s="234"/>
      <c r="BS454" s="234"/>
      <c r="BT454" s="234"/>
      <c r="BU454" s="234"/>
      <c r="BV454" s="234"/>
      <c r="BW454" s="234"/>
      <c r="BX454" s="234"/>
      <c r="BY454" s="234"/>
      <c r="BZ454" s="234"/>
      <c r="CA454" s="234"/>
      <c r="CB454" s="234"/>
    </row>
    <row r="455" spans="1:80" x14ac:dyDescent="0.25">
      <c r="A455" s="234"/>
      <c r="B455" s="234"/>
      <c r="C455" s="234"/>
      <c r="D455" s="234"/>
      <c r="E455" s="234"/>
      <c r="F455" s="234"/>
      <c r="G455" s="234"/>
      <c r="H455" s="234"/>
      <c r="I455" s="234"/>
      <c r="J455" s="234"/>
      <c r="K455" s="234"/>
      <c r="L455" s="234"/>
      <c r="M455" s="234"/>
      <c r="N455" s="234"/>
      <c r="O455" s="234"/>
      <c r="P455" s="234"/>
      <c r="Q455" s="234"/>
      <c r="R455" s="234"/>
      <c r="S455" s="234"/>
      <c r="T455" s="234"/>
      <c r="U455" s="234"/>
      <c r="V455" s="234"/>
      <c r="W455" s="234"/>
      <c r="X455" s="234"/>
      <c r="Y455" s="234"/>
      <c r="Z455" s="234"/>
      <c r="AA455" s="234"/>
      <c r="AB455" s="234"/>
      <c r="AC455" s="234"/>
      <c r="AD455" s="234"/>
      <c r="AE455" s="234"/>
      <c r="AF455" s="234"/>
      <c r="AG455" s="234"/>
      <c r="AH455" s="234"/>
      <c r="AI455" s="234"/>
      <c r="AJ455" s="234"/>
      <c r="AK455" s="234"/>
      <c r="AL455" s="234"/>
      <c r="AM455" s="234"/>
      <c r="AN455" s="234"/>
      <c r="AO455" s="234"/>
      <c r="AP455" s="234"/>
      <c r="AQ455" s="234"/>
      <c r="AR455" s="234"/>
      <c r="AS455" s="234"/>
      <c r="AT455" s="234"/>
      <c r="AU455" s="234"/>
      <c r="AV455" s="234"/>
      <c r="AW455" s="234"/>
      <c r="AX455" s="234"/>
      <c r="AY455" s="234"/>
      <c r="AZ455" s="234"/>
      <c r="BA455" s="234"/>
      <c r="BB455" s="234"/>
      <c r="BC455" s="234"/>
      <c r="BD455" s="234"/>
      <c r="BE455" s="234"/>
      <c r="BF455" s="234"/>
      <c r="BG455" s="234"/>
      <c r="BH455" s="234"/>
      <c r="BI455" s="234"/>
      <c r="BJ455" s="234"/>
      <c r="BK455" s="234"/>
      <c r="BL455" s="234"/>
      <c r="BM455" s="234"/>
      <c r="BN455" s="234"/>
      <c r="BO455" s="234"/>
      <c r="BP455" s="234"/>
      <c r="BQ455" s="234"/>
      <c r="BR455" s="234"/>
      <c r="BS455" s="234"/>
      <c r="BT455" s="234"/>
      <c r="BU455" s="234"/>
      <c r="BV455" s="234"/>
      <c r="BW455" s="234"/>
      <c r="BX455" s="234"/>
      <c r="BY455" s="234"/>
      <c r="BZ455" s="234"/>
      <c r="CA455" s="234"/>
      <c r="CB455" s="234"/>
    </row>
    <row r="456" spans="1:80" x14ac:dyDescent="0.25">
      <c r="A456" s="234"/>
      <c r="B456" s="234"/>
      <c r="C456" s="234"/>
      <c r="D456" s="234"/>
      <c r="E456" s="234"/>
      <c r="F456" s="234"/>
      <c r="G456" s="234"/>
      <c r="H456" s="234"/>
      <c r="I456" s="234"/>
      <c r="J456" s="234"/>
      <c r="K456" s="234"/>
      <c r="L456" s="234"/>
      <c r="M456" s="234"/>
      <c r="N456" s="234"/>
      <c r="O456" s="234"/>
      <c r="P456" s="234"/>
      <c r="Q456" s="234"/>
      <c r="R456" s="234"/>
      <c r="S456" s="234"/>
      <c r="T456" s="234"/>
      <c r="U456" s="234"/>
      <c r="V456" s="234"/>
      <c r="W456" s="234"/>
      <c r="X456" s="234"/>
      <c r="Y456" s="234"/>
      <c r="Z456" s="234"/>
      <c r="AA456" s="234"/>
      <c r="AB456" s="234"/>
      <c r="AC456" s="234"/>
      <c r="AD456" s="234"/>
      <c r="AE456" s="234"/>
      <c r="AF456" s="234"/>
      <c r="AG456" s="234"/>
      <c r="AH456" s="234"/>
      <c r="AI456" s="234"/>
      <c r="AJ456" s="234"/>
      <c r="AK456" s="234"/>
      <c r="AL456" s="234"/>
      <c r="AM456" s="234"/>
      <c r="AN456" s="234"/>
      <c r="AO456" s="234"/>
      <c r="AP456" s="234"/>
      <c r="AQ456" s="234"/>
      <c r="AR456" s="234"/>
      <c r="AS456" s="234"/>
      <c r="AT456" s="234"/>
      <c r="AU456" s="234"/>
      <c r="AV456" s="234"/>
      <c r="AW456" s="234"/>
      <c r="AX456" s="234"/>
      <c r="AY456" s="234"/>
      <c r="AZ456" s="234"/>
      <c r="BA456" s="234"/>
      <c r="BB456" s="234"/>
      <c r="BC456" s="234"/>
      <c r="BD456" s="234"/>
      <c r="BE456" s="234"/>
      <c r="BF456" s="234"/>
      <c r="BG456" s="234"/>
      <c r="BH456" s="234"/>
      <c r="BI456" s="234"/>
      <c r="BJ456" s="234"/>
      <c r="BK456" s="234"/>
      <c r="BL456" s="234"/>
      <c r="BM456" s="234"/>
      <c r="BN456" s="234"/>
      <c r="BO456" s="234"/>
      <c r="BP456" s="234"/>
      <c r="BQ456" s="234"/>
      <c r="BR456" s="234"/>
      <c r="BS456" s="234"/>
      <c r="BT456" s="234"/>
      <c r="BU456" s="234"/>
      <c r="BV456" s="234"/>
      <c r="BW456" s="234"/>
      <c r="BX456" s="234"/>
      <c r="BY456" s="234"/>
      <c r="BZ456" s="234"/>
      <c r="CA456" s="234"/>
      <c r="CB456" s="234"/>
    </row>
    <row r="457" spans="1:80" x14ac:dyDescent="0.25">
      <c r="A457" s="234"/>
      <c r="B457" s="234"/>
      <c r="C457" s="234"/>
      <c r="D457" s="234"/>
      <c r="E457" s="234"/>
      <c r="F457" s="234"/>
      <c r="G457" s="234"/>
      <c r="H457" s="234"/>
      <c r="I457" s="234"/>
      <c r="J457" s="234"/>
      <c r="K457" s="234"/>
      <c r="L457" s="234"/>
      <c r="M457" s="234"/>
      <c r="N457" s="234"/>
      <c r="O457" s="234"/>
      <c r="P457" s="234"/>
      <c r="Q457" s="234"/>
      <c r="R457" s="234"/>
      <c r="S457" s="234"/>
      <c r="T457" s="234"/>
      <c r="U457" s="234"/>
      <c r="V457" s="234"/>
      <c r="W457" s="234"/>
      <c r="X457" s="234"/>
      <c r="Y457" s="234"/>
      <c r="Z457" s="234"/>
      <c r="AA457" s="234"/>
      <c r="AB457" s="234"/>
      <c r="AC457" s="234"/>
      <c r="AD457" s="234"/>
      <c r="AE457" s="234"/>
      <c r="AF457" s="234"/>
      <c r="AG457" s="234"/>
      <c r="AH457" s="234"/>
      <c r="AI457" s="234"/>
      <c r="AJ457" s="234"/>
      <c r="AK457" s="234"/>
      <c r="AL457" s="234"/>
      <c r="AM457" s="234"/>
      <c r="AN457" s="234"/>
      <c r="AO457" s="234"/>
      <c r="AP457" s="234"/>
      <c r="AQ457" s="234"/>
      <c r="AR457" s="234"/>
      <c r="AS457" s="234"/>
      <c r="AT457" s="234"/>
      <c r="AU457" s="234"/>
      <c r="AV457" s="234"/>
      <c r="AW457" s="234"/>
      <c r="AX457" s="234"/>
      <c r="AY457" s="234"/>
      <c r="AZ457" s="234"/>
      <c r="BA457" s="234"/>
      <c r="BB457" s="234"/>
      <c r="BC457" s="234"/>
      <c r="BD457" s="234"/>
      <c r="BE457" s="234"/>
      <c r="BF457" s="234"/>
      <c r="BG457" s="234"/>
      <c r="BH457" s="234"/>
      <c r="BI457" s="234"/>
      <c r="BJ457" s="234"/>
      <c r="BK457" s="234"/>
      <c r="BL457" s="234"/>
      <c r="BM457" s="234"/>
      <c r="BN457" s="234"/>
      <c r="BO457" s="234"/>
      <c r="BP457" s="234"/>
      <c r="BQ457" s="234"/>
      <c r="BR457" s="234"/>
      <c r="BS457" s="234"/>
      <c r="BT457" s="234"/>
      <c r="BU457" s="234"/>
      <c r="BV457" s="234"/>
      <c r="BW457" s="234"/>
      <c r="BX457" s="234"/>
      <c r="BY457" s="234"/>
      <c r="BZ457" s="234"/>
      <c r="CA457" s="234"/>
      <c r="CB457" s="234"/>
    </row>
    <row r="458" spans="1:80" x14ac:dyDescent="0.25">
      <c r="A458" s="234"/>
      <c r="B458" s="234"/>
      <c r="C458" s="234"/>
      <c r="D458" s="234"/>
      <c r="E458" s="234"/>
      <c r="F458" s="234"/>
      <c r="G458" s="234"/>
      <c r="H458" s="234"/>
      <c r="I458" s="234"/>
      <c r="J458" s="234"/>
      <c r="K458" s="234"/>
      <c r="L458" s="234"/>
      <c r="M458" s="234"/>
      <c r="N458" s="234"/>
      <c r="O458" s="234"/>
      <c r="P458" s="234"/>
      <c r="Q458" s="234"/>
      <c r="R458" s="234"/>
      <c r="S458" s="234"/>
      <c r="T458" s="234"/>
      <c r="U458" s="234"/>
      <c r="V458" s="234"/>
      <c r="W458" s="234"/>
      <c r="X458" s="234"/>
      <c r="Y458" s="234"/>
      <c r="Z458" s="234"/>
      <c r="AA458" s="234"/>
      <c r="AB458" s="234"/>
      <c r="AC458" s="234"/>
      <c r="AD458" s="234"/>
      <c r="AE458" s="234"/>
      <c r="AF458" s="234"/>
      <c r="AG458" s="234"/>
      <c r="AH458" s="234"/>
      <c r="AI458" s="234"/>
      <c r="AJ458" s="234"/>
      <c r="AK458" s="234"/>
      <c r="AL458" s="234"/>
      <c r="AM458" s="234"/>
      <c r="AN458" s="234"/>
      <c r="AO458" s="234"/>
      <c r="AP458" s="234"/>
      <c r="AQ458" s="234"/>
      <c r="AR458" s="234"/>
      <c r="AS458" s="234"/>
      <c r="AT458" s="234"/>
      <c r="AU458" s="234"/>
      <c r="AV458" s="234"/>
      <c r="AW458" s="234"/>
      <c r="AX458" s="234"/>
      <c r="AY458" s="234"/>
      <c r="AZ458" s="234"/>
      <c r="BA458" s="234"/>
      <c r="BB458" s="234"/>
      <c r="BC458" s="234"/>
      <c r="BD458" s="234"/>
      <c r="BE458" s="234"/>
      <c r="BF458" s="234"/>
      <c r="BG458" s="234"/>
      <c r="BH458" s="234"/>
      <c r="BI458" s="234"/>
      <c r="BJ458" s="234"/>
      <c r="BK458" s="234"/>
      <c r="BL458" s="234"/>
      <c r="BM458" s="234"/>
      <c r="BN458" s="234"/>
      <c r="BO458" s="234"/>
      <c r="BP458" s="234"/>
      <c r="BQ458" s="234"/>
      <c r="BR458" s="234"/>
      <c r="BS458" s="234"/>
      <c r="BT458" s="234"/>
      <c r="BU458" s="234"/>
      <c r="BV458" s="234"/>
      <c r="BW458" s="234"/>
      <c r="BX458" s="234"/>
      <c r="BY458" s="234"/>
      <c r="BZ458" s="234"/>
      <c r="CA458" s="234"/>
      <c r="CB458" s="234"/>
    </row>
    <row r="459" spans="1:80" x14ac:dyDescent="0.25">
      <c r="A459" s="234"/>
      <c r="B459" s="234"/>
      <c r="C459" s="234"/>
      <c r="D459" s="234"/>
      <c r="E459" s="234"/>
      <c r="F459" s="234"/>
      <c r="G459" s="234"/>
      <c r="H459" s="234"/>
      <c r="I459" s="234"/>
      <c r="J459" s="234"/>
      <c r="K459" s="234"/>
      <c r="L459" s="234"/>
      <c r="M459" s="234"/>
      <c r="N459" s="234"/>
      <c r="O459" s="234"/>
      <c r="P459" s="234"/>
      <c r="Q459" s="234"/>
      <c r="R459" s="234"/>
      <c r="S459" s="234"/>
      <c r="T459" s="234"/>
      <c r="U459" s="234"/>
      <c r="V459" s="234"/>
      <c r="W459" s="234"/>
      <c r="X459" s="234"/>
      <c r="Y459" s="234"/>
      <c r="Z459" s="234"/>
      <c r="AA459" s="234"/>
      <c r="AB459" s="234"/>
      <c r="AC459" s="234"/>
      <c r="AD459" s="234"/>
      <c r="AE459" s="234"/>
      <c r="AF459" s="234"/>
      <c r="AG459" s="234"/>
      <c r="AH459" s="234"/>
      <c r="AI459" s="234"/>
      <c r="AJ459" s="234"/>
      <c r="AK459" s="234"/>
      <c r="AL459" s="234"/>
      <c r="AM459" s="234"/>
      <c r="AN459" s="234"/>
      <c r="AO459" s="234"/>
      <c r="AP459" s="234"/>
      <c r="AQ459" s="234"/>
      <c r="AR459" s="234"/>
      <c r="AS459" s="234"/>
      <c r="AT459" s="234"/>
      <c r="AU459" s="234"/>
      <c r="AV459" s="234"/>
      <c r="AW459" s="234"/>
      <c r="AX459" s="234"/>
      <c r="AY459" s="234"/>
      <c r="AZ459" s="234"/>
      <c r="BA459" s="234"/>
      <c r="BB459" s="234"/>
      <c r="BC459" s="234"/>
      <c r="BD459" s="234"/>
      <c r="BE459" s="234"/>
      <c r="BF459" s="234"/>
      <c r="BG459" s="234"/>
      <c r="BH459" s="234"/>
      <c r="BI459" s="234"/>
      <c r="BJ459" s="234"/>
      <c r="BK459" s="234"/>
      <c r="BL459" s="234"/>
      <c r="BM459" s="234"/>
      <c r="BN459" s="234"/>
      <c r="BO459" s="234"/>
      <c r="BP459" s="234"/>
      <c r="BQ459" s="234"/>
      <c r="BR459" s="234"/>
      <c r="BS459" s="234"/>
      <c r="BT459" s="234"/>
      <c r="BU459" s="234"/>
      <c r="BV459" s="234"/>
      <c r="BW459" s="234"/>
      <c r="BX459" s="234"/>
      <c r="BY459" s="234"/>
      <c r="BZ459" s="234"/>
      <c r="CA459" s="234"/>
      <c r="CB459" s="234"/>
    </row>
    <row r="460" spans="1:80" x14ac:dyDescent="0.25">
      <c r="A460" s="234"/>
      <c r="B460" s="234"/>
      <c r="C460" s="234"/>
      <c r="D460" s="234"/>
      <c r="E460" s="234"/>
      <c r="F460" s="234"/>
      <c r="G460" s="234"/>
      <c r="H460" s="234"/>
      <c r="I460" s="234"/>
      <c r="J460" s="234"/>
      <c r="K460" s="234"/>
      <c r="L460" s="234"/>
      <c r="M460" s="234"/>
      <c r="N460" s="234"/>
      <c r="O460" s="234"/>
      <c r="P460" s="234"/>
      <c r="Q460" s="234"/>
      <c r="R460" s="234"/>
      <c r="S460" s="234"/>
      <c r="T460" s="234"/>
      <c r="U460" s="234"/>
      <c r="V460" s="234"/>
      <c r="W460" s="234"/>
      <c r="X460" s="234"/>
      <c r="Y460" s="234"/>
      <c r="Z460" s="234"/>
      <c r="AA460" s="234"/>
      <c r="AB460" s="234"/>
      <c r="AC460" s="234"/>
      <c r="AD460" s="234"/>
      <c r="AE460" s="234"/>
      <c r="AF460" s="234"/>
      <c r="AG460" s="234"/>
      <c r="AH460" s="234"/>
      <c r="AI460" s="234"/>
      <c r="AJ460" s="234"/>
      <c r="AK460" s="234"/>
      <c r="AL460" s="234"/>
      <c r="AM460" s="234"/>
      <c r="AN460" s="234"/>
      <c r="AO460" s="234"/>
      <c r="AP460" s="234"/>
      <c r="AQ460" s="234"/>
      <c r="AR460" s="234"/>
      <c r="AS460" s="234"/>
      <c r="AT460" s="234"/>
      <c r="AU460" s="234"/>
      <c r="AV460" s="234"/>
      <c r="AW460" s="234"/>
      <c r="AX460" s="234"/>
      <c r="AY460" s="234"/>
      <c r="AZ460" s="234"/>
      <c r="BA460" s="234"/>
      <c r="BB460" s="234"/>
      <c r="BC460" s="234"/>
      <c r="BD460" s="234"/>
      <c r="BE460" s="234"/>
      <c r="BF460" s="234"/>
      <c r="BG460" s="234"/>
      <c r="BH460" s="234"/>
      <c r="BI460" s="234"/>
      <c r="BJ460" s="234"/>
      <c r="BK460" s="234"/>
      <c r="BL460" s="234"/>
      <c r="BM460" s="234"/>
      <c r="BN460" s="234"/>
      <c r="BO460" s="234"/>
      <c r="BP460" s="234"/>
      <c r="BQ460" s="234"/>
      <c r="BR460" s="234"/>
      <c r="BS460" s="234"/>
      <c r="BT460" s="234"/>
      <c r="BU460" s="234"/>
      <c r="BV460" s="234"/>
      <c r="BW460" s="234"/>
      <c r="BX460" s="234"/>
      <c r="BY460" s="234"/>
      <c r="BZ460" s="234"/>
      <c r="CA460" s="234"/>
      <c r="CB460" s="234"/>
    </row>
    <row r="461" spans="1:80" x14ac:dyDescent="0.25">
      <c r="A461" s="234"/>
      <c r="B461" s="234"/>
      <c r="C461" s="234"/>
      <c r="D461" s="234"/>
      <c r="E461" s="234"/>
      <c r="F461" s="234"/>
      <c r="G461" s="234"/>
      <c r="H461" s="234"/>
      <c r="I461" s="234"/>
      <c r="J461" s="234"/>
      <c r="K461" s="234"/>
      <c r="L461" s="234"/>
      <c r="M461" s="234"/>
      <c r="N461" s="234"/>
      <c r="O461" s="234"/>
      <c r="P461" s="234"/>
      <c r="Q461" s="234"/>
      <c r="R461" s="234"/>
      <c r="S461" s="234"/>
      <c r="T461" s="234"/>
      <c r="U461" s="234"/>
      <c r="V461" s="234"/>
      <c r="W461" s="234"/>
      <c r="X461" s="234"/>
      <c r="Y461" s="234"/>
      <c r="Z461" s="234"/>
      <c r="AA461" s="234"/>
      <c r="AB461" s="234"/>
      <c r="AC461" s="234"/>
      <c r="AD461" s="234"/>
      <c r="AE461" s="234"/>
      <c r="AF461" s="234"/>
      <c r="AG461" s="234"/>
      <c r="AH461" s="234"/>
      <c r="AI461" s="234"/>
      <c r="AJ461" s="234"/>
      <c r="AK461" s="234"/>
      <c r="AL461" s="234"/>
      <c r="AM461" s="234"/>
      <c r="AN461" s="234"/>
      <c r="AO461" s="234"/>
      <c r="AP461" s="234"/>
      <c r="AQ461" s="234"/>
      <c r="AR461" s="234"/>
      <c r="AS461" s="234"/>
      <c r="AT461" s="234"/>
      <c r="AU461" s="234"/>
      <c r="AV461" s="234"/>
      <c r="AW461" s="234"/>
      <c r="AX461" s="234"/>
      <c r="AY461" s="234"/>
      <c r="AZ461" s="234"/>
      <c r="BA461" s="234"/>
      <c r="BB461" s="234"/>
      <c r="BC461" s="234"/>
      <c r="BD461" s="234"/>
      <c r="BE461" s="234"/>
      <c r="BF461" s="234"/>
      <c r="BG461" s="234"/>
      <c r="BH461" s="234"/>
      <c r="BI461" s="234"/>
      <c r="BJ461" s="234"/>
      <c r="BK461" s="234"/>
      <c r="BL461" s="234"/>
      <c r="BM461" s="234"/>
      <c r="BN461" s="234"/>
      <c r="BO461" s="234"/>
      <c r="BP461" s="234"/>
      <c r="BQ461" s="234"/>
      <c r="BR461" s="234"/>
      <c r="BS461" s="234"/>
      <c r="BT461" s="234"/>
      <c r="BU461" s="234"/>
      <c r="BV461" s="234"/>
      <c r="BW461" s="234"/>
      <c r="BX461" s="234"/>
      <c r="BY461" s="234"/>
      <c r="BZ461" s="234"/>
      <c r="CA461" s="234"/>
      <c r="CB461" s="234"/>
    </row>
    <row r="462" spans="1:80" x14ac:dyDescent="0.25">
      <c r="A462" s="234"/>
      <c r="B462" s="234"/>
      <c r="C462" s="234"/>
      <c r="D462" s="234"/>
      <c r="E462" s="234"/>
      <c r="F462" s="234"/>
      <c r="G462" s="234"/>
      <c r="H462" s="234"/>
      <c r="I462" s="234"/>
      <c r="J462" s="234"/>
      <c r="K462" s="234"/>
      <c r="L462" s="234"/>
      <c r="M462" s="234"/>
      <c r="N462" s="234"/>
      <c r="O462" s="234"/>
      <c r="P462" s="234"/>
      <c r="Q462" s="234"/>
      <c r="R462" s="234"/>
      <c r="S462" s="234"/>
      <c r="T462" s="234"/>
      <c r="U462" s="234"/>
      <c r="V462" s="234"/>
      <c r="W462" s="234"/>
      <c r="X462" s="234"/>
      <c r="Y462" s="234"/>
      <c r="Z462" s="234"/>
      <c r="AA462" s="234"/>
      <c r="AB462" s="234"/>
      <c r="AC462" s="234"/>
      <c r="AD462" s="234"/>
      <c r="AE462" s="234"/>
      <c r="AF462" s="234"/>
      <c r="AG462" s="234"/>
      <c r="AH462" s="234"/>
      <c r="AI462" s="234"/>
      <c r="AJ462" s="234"/>
      <c r="AK462" s="234"/>
      <c r="AL462" s="234"/>
      <c r="AM462" s="234"/>
      <c r="AN462" s="234"/>
      <c r="AO462" s="234"/>
      <c r="AP462" s="234"/>
      <c r="AQ462" s="234"/>
      <c r="AR462" s="234"/>
      <c r="AS462" s="234"/>
      <c r="AT462" s="234"/>
      <c r="AU462" s="234"/>
      <c r="AV462" s="234"/>
      <c r="AW462" s="234"/>
      <c r="AX462" s="234"/>
      <c r="AY462" s="234"/>
      <c r="AZ462" s="234"/>
      <c r="BA462" s="234"/>
      <c r="BB462" s="234"/>
      <c r="BC462" s="234"/>
      <c r="BD462" s="234"/>
      <c r="BE462" s="234"/>
      <c r="BF462" s="234"/>
      <c r="BG462" s="234"/>
      <c r="BH462" s="234"/>
      <c r="BI462" s="234"/>
      <c r="BJ462" s="234"/>
      <c r="BK462" s="234"/>
      <c r="BL462" s="234"/>
      <c r="BM462" s="234"/>
      <c r="BN462" s="234"/>
      <c r="BO462" s="234"/>
      <c r="BP462" s="234"/>
      <c r="BQ462" s="234"/>
      <c r="BR462" s="234"/>
      <c r="BS462" s="234"/>
      <c r="BT462" s="234"/>
      <c r="BU462" s="234"/>
      <c r="BV462" s="234"/>
      <c r="BW462" s="234"/>
      <c r="BX462" s="234"/>
      <c r="BY462" s="234"/>
      <c r="BZ462" s="234"/>
      <c r="CA462" s="234"/>
      <c r="CB462" s="234"/>
    </row>
    <row r="463" spans="1:80" x14ac:dyDescent="0.25">
      <c r="A463" s="234"/>
      <c r="B463" s="234"/>
      <c r="C463" s="234"/>
      <c r="D463" s="234"/>
      <c r="E463" s="234"/>
      <c r="F463" s="234"/>
      <c r="G463" s="234"/>
      <c r="H463" s="234"/>
      <c r="I463" s="234"/>
      <c r="J463" s="234"/>
      <c r="K463" s="234"/>
      <c r="L463" s="234"/>
      <c r="M463" s="234"/>
      <c r="N463" s="234"/>
      <c r="O463" s="234"/>
      <c r="P463" s="234"/>
      <c r="Q463" s="234"/>
      <c r="R463" s="234"/>
      <c r="S463" s="234"/>
      <c r="T463" s="234"/>
      <c r="U463" s="234"/>
      <c r="V463" s="234"/>
      <c r="W463" s="234"/>
      <c r="X463" s="234"/>
      <c r="Y463" s="234"/>
      <c r="Z463" s="234"/>
      <c r="AA463" s="234"/>
      <c r="AB463" s="234"/>
      <c r="AC463" s="234"/>
      <c r="AD463" s="234"/>
      <c r="AE463" s="234"/>
      <c r="AF463" s="234"/>
      <c r="AG463" s="234"/>
      <c r="AH463" s="234"/>
      <c r="AI463" s="234"/>
      <c r="AJ463" s="234"/>
      <c r="AK463" s="234"/>
      <c r="AL463" s="234"/>
      <c r="AM463" s="234"/>
      <c r="AN463" s="234"/>
      <c r="AO463" s="234"/>
      <c r="AP463" s="234"/>
      <c r="AQ463" s="234"/>
      <c r="AR463" s="234"/>
      <c r="AS463" s="234"/>
      <c r="AT463" s="234"/>
      <c r="AU463" s="234"/>
      <c r="AV463" s="234"/>
      <c r="AW463" s="234"/>
      <c r="AX463" s="234"/>
      <c r="AY463" s="234"/>
      <c r="AZ463" s="234"/>
      <c r="BA463" s="234"/>
      <c r="BB463" s="234"/>
      <c r="BC463" s="234"/>
      <c r="BD463" s="234"/>
      <c r="BE463" s="234"/>
      <c r="BF463" s="234"/>
      <c r="BG463" s="234"/>
      <c r="BH463" s="234"/>
      <c r="BI463" s="234"/>
      <c r="BJ463" s="234"/>
      <c r="BK463" s="234"/>
      <c r="BL463" s="234"/>
      <c r="BM463" s="234"/>
      <c r="BN463" s="234"/>
      <c r="BO463" s="234"/>
      <c r="BP463" s="234"/>
      <c r="BQ463" s="234"/>
      <c r="BR463" s="234"/>
      <c r="BS463" s="234"/>
      <c r="BT463" s="234"/>
      <c r="BU463" s="234"/>
      <c r="BV463" s="234"/>
      <c r="BW463" s="234"/>
      <c r="BX463" s="234"/>
      <c r="BY463" s="234"/>
      <c r="BZ463" s="234"/>
      <c r="CA463" s="234"/>
      <c r="CB463" s="234"/>
    </row>
    <row r="464" spans="1:80" x14ac:dyDescent="0.25">
      <c r="A464" s="234"/>
      <c r="B464" s="234"/>
      <c r="C464" s="234"/>
      <c r="D464" s="234"/>
      <c r="E464" s="234"/>
      <c r="F464" s="234"/>
      <c r="G464" s="234"/>
      <c r="H464" s="234"/>
      <c r="I464" s="234"/>
      <c r="J464" s="234"/>
      <c r="K464" s="234"/>
      <c r="L464" s="234"/>
      <c r="M464" s="234"/>
      <c r="N464" s="234"/>
      <c r="O464" s="234"/>
      <c r="P464" s="234"/>
      <c r="Q464" s="234"/>
      <c r="R464" s="234"/>
      <c r="S464" s="234"/>
      <c r="T464" s="234"/>
      <c r="U464" s="234"/>
      <c r="V464" s="234"/>
      <c r="W464" s="234"/>
      <c r="X464" s="234"/>
      <c r="Y464" s="234"/>
      <c r="Z464" s="234"/>
      <c r="AA464" s="234"/>
      <c r="AB464" s="234"/>
      <c r="AC464" s="234"/>
      <c r="AD464" s="234"/>
      <c r="AE464" s="234"/>
      <c r="AF464" s="234"/>
      <c r="AG464" s="234"/>
      <c r="AH464" s="234"/>
      <c r="AI464" s="234"/>
      <c r="AJ464" s="234"/>
      <c r="AK464" s="234"/>
      <c r="AL464" s="234"/>
      <c r="AM464" s="234"/>
      <c r="AN464" s="234"/>
      <c r="AO464" s="234"/>
      <c r="AP464" s="234"/>
      <c r="AQ464" s="234"/>
      <c r="AR464" s="234"/>
      <c r="AS464" s="234"/>
      <c r="AT464" s="234"/>
      <c r="AU464" s="234"/>
      <c r="AV464" s="234"/>
      <c r="AW464" s="234"/>
      <c r="AX464" s="234"/>
      <c r="AY464" s="234"/>
      <c r="AZ464" s="234"/>
      <c r="BA464" s="234"/>
      <c r="BB464" s="234"/>
      <c r="BC464" s="234"/>
      <c r="BD464" s="234"/>
      <c r="BE464" s="234"/>
      <c r="BF464" s="234"/>
      <c r="BG464" s="234"/>
      <c r="BH464" s="234"/>
      <c r="BI464" s="234"/>
      <c r="BJ464" s="234"/>
      <c r="BK464" s="234"/>
      <c r="BL464" s="234"/>
      <c r="BM464" s="234"/>
      <c r="BN464" s="234"/>
      <c r="BO464" s="234"/>
      <c r="BP464" s="234"/>
      <c r="BQ464" s="234"/>
      <c r="BR464" s="234"/>
      <c r="BS464" s="234"/>
      <c r="BT464" s="234"/>
      <c r="BU464" s="234"/>
      <c r="BV464" s="234"/>
      <c r="BW464" s="234"/>
      <c r="BX464" s="234"/>
      <c r="BY464" s="234"/>
      <c r="BZ464" s="234"/>
      <c r="CA464" s="234"/>
      <c r="CB464" s="234"/>
    </row>
    <row r="465" spans="1:80" x14ac:dyDescent="0.25">
      <c r="A465" s="234"/>
      <c r="B465" s="234"/>
      <c r="C465" s="234"/>
      <c r="D465" s="234"/>
      <c r="E465" s="234"/>
      <c r="F465" s="234"/>
      <c r="G465" s="234"/>
      <c r="H465" s="234"/>
      <c r="I465" s="234"/>
      <c r="J465" s="234"/>
      <c r="K465" s="234"/>
      <c r="L465" s="234"/>
      <c r="M465" s="234"/>
      <c r="N465" s="234"/>
      <c r="O465" s="234"/>
      <c r="P465" s="234"/>
      <c r="Q465" s="234"/>
      <c r="R465" s="234"/>
      <c r="S465" s="234"/>
      <c r="T465" s="234"/>
      <c r="U465" s="234"/>
      <c r="V465" s="234"/>
      <c r="W465" s="234"/>
      <c r="X465" s="234"/>
      <c r="Y465" s="234"/>
      <c r="Z465" s="234"/>
      <c r="AA465" s="234"/>
      <c r="AB465" s="234"/>
      <c r="AC465" s="234"/>
      <c r="AD465" s="234"/>
      <c r="AE465" s="234"/>
      <c r="AF465" s="234"/>
      <c r="AG465" s="234"/>
      <c r="AH465" s="234"/>
      <c r="AI465" s="234"/>
      <c r="AJ465" s="234"/>
      <c r="AK465" s="234"/>
      <c r="AL465" s="234"/>
      <c r="AM465" s="234"/>
      <c r="AN465" s="234"/>
      <c r="AO465" s="234"/>
      <c r="AP465" s="234"/>
      <c r="AQ465" s="234"/>
      <c r="AR465" s="234"/>
      <c r="AS465" s="234"/>
      <c r="AT465" s="234"/>
      <c r="AU465" s="234"/>
      <c r="AV465" s="234"/>
      <c r="AW465" s="234"/>
      <c r="AX465" s="234"/>
      <c r="AY465" s="234"/>
      <c r="AZ465" s="234"/>
      <c r="BA465" s="234"/>
      <c r="BB465" s="234"/>
      <c r="BC465" s="234"/>
      <c r="BD465" s="234"/>
      <c r="BE465" s="234"/>
      <c r="BF465" s="234"/>
      <c r="BG465" s="234"/>
      <c r="BH465" s="234"/>
      <c r="BI465" s="234"/>
      <c r="BJ465" s="234"/>
      <c r="BK465" s="234"/>
      <c r="BL465" s="234"/>
      <c r="BM465" s="234"/>
      <c r="BN465" s="234"/>
      <c r="BO465" s="234"/>
      <c r="BP465" s="234"/>
      <c r="BQ465" s="234"/>
      <c r="BR465" s="234"/>
      <c r="BS465" s="234"/>
      <c r="BT465" s="234"/>
      <c r="BU465" s="234"/>
      <c r="BV465" s="234"/>
      <c r="BW465" s="234"/>
      <c r="BX465" s="234"/>
      <c r="BY465" s="234"/>
      <c r="BZ465" s="234"/>
      <c r="CA465" s="234"/>
      <c r="CB465" s="234"/>
    </row>
    <row r="466" spans="1:80" x14ac:dyDescent="0.25">
      <c r="A466" s="234"/>
      <c r="B466" s="234"/>
      <c r="C466" s="234"/>
      <c r="D466" s="234"/>
      <c r="E466" s="234"/>
      <c r="F466" s="234"/>
      <c r="G466" s="234"/>
      <c r="H466" s="234"/>
      <c r="I466" s="234"/>
      <c r="J466" s="234"/>
      <c r="K466" s="234"/>
      <c r="L466" s="234"/>
      <c r="M466" s="234"/>
      <c r="N466" s="234"/>
      <c r="O466" s="234"/>
      <c r="P466" s="234"/>
      <c r="Q466" s="234"/>
      <c r="R466" s="234"/>
      <c r="S466" s="234"/>
      <c r="T466" s="234"/>
      <c r="U466" s="234"/>
      <c r="V466" s="234"/>
      <c r="W466" s="234"/>
      <c r="X466" s="234"/>
      <c r="Y466" s="234"/>
      <c r="Z466" s="234"/>
      <c r="AA466" s="234"/>
      <c r="AB466" s="234"/>
      <c r="AC466" s="234"/>
      <c r="AD466" s="234"/>
      <c r="AE466" s="234"/>
      <c r="AF466" s="234"/>
      <c r="AG466" s="234"/>
      <c r="AH466" s="234"/>
      <c r="AI466" s="234"/>
      <c r="AJ466" s="234"/>
      <c r="AK466" s="234"/>
      <c r="AL466" s="234"/>
      <c r="AM466" s="234"/>
      <c r="AN466" s="234"/>
      <c r="AO466" s="234"/>
      <c r="AP466" s="234"/>
      <c r="AQ466" s="234"/>
      <c r="AR466" s="234"/>
      <c r="AS466" s="234"/>
      <c r="AT466" s="234"/>
      <c r="AU466" s="234"/>
      <c r="AV466" s="234"/>
      <c r="AW466" s="234"/>
      <c r="AX466" s="234"/>
      <c r="AY466" s="234"/>
      <c r="AZ466" s="234"/>
      <c r="BA466" s="234"/>
      <c r="BB466" s="234"/>
      <c r="BC466" s="234"/>
      <c r="BD466" s="234"/>
      <c r="BE466" s="234"/>
      <c r="BF466" s="234"/>
      <c r="BG466" s="234"/>
      <c r="BH466" s="234"/>
      <c r="BI466" s="234"/>
      <c r="BJ466" s="234"/>
      <c r="BK466" s="234"/>
      <c r="BL466" s="234"/>
      <c r="BM466" s="234"/>
      <c r="BN466" s="234"/>
      <c r="BO466" s="234"/>
      <c r="BP466" s="234"/>
      <c r="BQ466" s="234"/>
      <c r="BR466" s="234"/>
      <c r="BS466" s="234"/>
      <c r="BT466" s="234"/>
      <c r="BU466" s="234"/>
      <c r="BV466" s="234"/>
      <c r="BW466" s="234"/>
      <c r="BX466" s="234"/>
      <c r="BY466" s="234"/>
      <c r="BZ466" s="234"/>
      <c r="CA466" s="234"/>
      <c r="CB466" s="234"/>
    </row>
    <row r="467" spans="1:80" x14ac:dyDescent="0.25">
      <c r="A467" s="234"/>
      <c r="B467" s="234"/>
      <c r="C467" s="234"/>
      <c r="D467" s="234"/>
      <c r="E467" s="234"/>
      <c r="F467" s="234"/>
      <c r="G467" s="234"/>
      <c r="H467" s="234"/>
      <c r="I467" s="234"/>
      <c r="J467" s="234"/>
      <c r="K467" s="234"/>
      <c r="L467" s="234"/>
      <c r="M467" s="234"/>
      <c r="N467" s="234"/>
      <c r="O467" s="234"/>
      <c r="P467" s="234"/>
      <c r="Q467" s="234"/>
      <c r="R467" s="234"/>
      <c r="S467" s="234"/>
      <c r="T467" s="234"/>
      <c r="U467" s="234"/>
      <c r="V467" s="234"/>
      <c r="W467" s="234"/>
      <c r="X467" s="234"/>
      <c r="Y467" s="234"/>
      <c r="Z467" s="234"/>
      <c r="AA467" s="234"/>
      <c r="AB467" s="234"/>
      <c r="AC467" s="234"/>
      <c r="AD467" s="234"/>
      <c r="AE467" s="234"/>
      <c r="AF467" s="234"/>
      <c r="AG467" s="234"/>
      <c r="AH467" s="234"/>
      <c r="AI467" s="234"/>
      <c r="AJ467" s="234"/>
      <c r="AK467" s="234"/>
      <c r="AL467" s="234"/>
      <c r="AM467" s="234"/>
      <c r="AN467" s="234"/>
      <c r="AO467" s="234"/>
      <c r="AP467" s="234"/>
      <c r="AQ467" s="234"/>
      <c r="AR467" s="234"/>
      <c r="AS467" s="234"/>
      <c r="AT467" s="234"/>
      <c r="AU467" s="234"/>
      <c r="AV467" s="234"/>
      <c r="AW467" s="234"/>
      <c r="AX467" s="234"/>
      <c r="AY467" s="234"/>
      <c r="AZ467" s="234"/>
      <c r="BA467" s="234"/>
      <c r="BB467" s="234"/>
      <c r="BC467" s="234"/>
      <c r="BD467" s="234"/>
      <c r="BE467" s="234"/>
      <c r="BF467" s="234"/>
      <c r="BG467" s="234"/>
      <c r="BH467" s="234"/>
      <c r="BI467" s="234"/>
      <c r="BJ467" s="234"/>
      <c r="BK467" s="234"/>
      <c r="BL467" s="234"/>
      <c r="BM467" s="234"/>
      <c r="BN467" s="234"/>
      <c r="BO467" s="234"/>
      <c r="BP467" s="234"/>
      <c r="BQ467" s="234"/>
      <c r="BR467" s="234"/>
      <c r="BS467" s="234"/>
      <c r="BT467" s="234"/>
      <c r="BU467" s="234"/>
      <c r="BV467" s="234"/>
      <c r="BW467" s="234"/>
      <c r="BX467" s="234"/>
      <c r="BY467" s="234"/>
      <c r="BZ467" s="234"/>
      <c r="CA467" s="234"/>
      <c r="CB467" s="234"/>
    </row>
    <row r="468" spans="1:80" x14ac:dyDescent="0.25">
      <c r="A468" s="234"/>
      <c r="B468" s="234"/>
      <c r="C468" s="234"/>
      <c r="D468" s="234"/>
      <c r="E468" s="234"/>
      <c r="F468" s="234"/>
      <c r="G468" s="234"/>
      <c r="H468" s="234"/>
      <c r="I468" s="234"/>
      <c r="J468" s="234"/>
      <c r="K468" s="234"/>
      <c r="L468" s="234"/>
      <c r="M468" s="234"/>
      <c r="N468" s="234"/>
      <c r="O468" s="234"/>
      <c r="P468" s="234"/>
      <c r="Q468" s="234"/>
      <c r="R468" s="234"/>
      <c r="S468" s="234"/>
      <c r="T468" s="234"/>
      <c r="U468" s="234"/>
      <c r="V468" s="234"/>
      <c r="W468" s="234"/>
      <c r="X468" s="234"/>
      <c r="Y468" s="234"/>
      <c r="Z468" s="234"/>
      <c r="AA468" s="234"/>
      <c r="AB468" s="234"/>
      <c r="AC468" s="234"/>
      <c r="AD468" s="234"/>
      <c r="AE468" s="234"/>
      <c r="AF468" s="234"/>
      <c r="AG468" s="234"/>
      <c r="AH468" s="234"/>
      <c r="AI468" s="234"/>
      <c r="AJ468" s="234"/>
      <c r="AK468" s="234"/>
      <c r="AL468" s="234"/>
      <c r="AM468" s="234"/>
      <c r="AN468" s="234"/>
      <c r="AO468" s="234"/>
      <c r="AP468" s="234"/>
      <c r="AQ468" s="234"/>
      <c r="AR468" s="234"/>
      <c r="AS468" s="234"/>
      <c r="AT468" s="234"/>
      <c r="AU468" s="234"/>
      <c r="AV468" s="234"/>
      <c r="AW468" s="234"/>
      <c r="AX468" s="234"/>
      <c r="AY468" s="234"/>
      <c r="AZ468" s="234"/>
      <c r="BA468" s="234"/>
      <c r="BB468" s="234"/>
      <c r="BC468" s="234"/>
      <c r="BD468" s="234"/>
      <c r="BE468" s="234"/>
      <c r="BF468" s="234"/>
      <c r="BG468" s="234"/>
      <c r="BH468" s="234"/>
      <c r="BI468" s="234"/>
      <c r="BJ468" s="234"/>
      <c r="BK468" s="234"/>
      <c r="BL468" s="234"/>
      <c r="BM468" s="234"/>
      <c r="BN468" s="234"/>
      <c r="BO468" s="234"/>
      <c r="BP468" s="234"/>
      <c r="BQ468" s="234"/>
      <c r="BR468" s="234"/>
      <c r="BS468" s="234"/>
      <c r="BT468" s="234"/>
      <c r="BU468" s="234"/>
      <c r="BV468" s="234"/>
      <c r="BW468" s="234"/>
      <c r="BX468" s="234"/>
      <c r="BY468" s="234"/>
      <c r="BZ468" s="234"/>
      <c r="CA468" s="234"/>
      <c r="CB468" s="234"/>
    </row>
    <row r="469" spans="1:80" x14ac:dyDescent="0.25">
      <c r="A469" s="234"/>
      <c r="B469" s="234"/>
      <c r="C469" s="234"/>
      <c r="D469" s="234"/>
      <c r="E469" s="234"/>
      <c r="F469" s="234"/>
      <c r="G469" s="234"/>
      <c r="H469" s="234"/>
      <c r="I469" s="234"/>
      <c r="J469" s="234"/>
      <c r="K469" s="234"/>
      <c r="L469" s="234"/>
      <c r="M469" s="234"/>
      <c r="N469" s="234"/>
      <c r="O469" s="234"/>
      <c r="P469" s="234"/>
      <c r="Q469" s="234"/>
      <c r="R469" s="234"/>
      <c r="S469" s="234"/>
      <c r="T469" s="234"/>
      <c r="U469" s="234"/>
      <c r="V469" s="234"/>
      <c r="W469" s="234"/>
      <c r="X469" s="234"/>
      <c r="Y469" s="234"/>
      <c r="Z469" s="234"/>
      <c r="AA469" s="234"/>
      <c r="AB469" s="234"/>
      <c r="AC469" s="234"/>
      <c r="AD469" s="234"/>
      <c r="AE469" s="234"/>
      <c r="AF469" s="234"/>
      <c r="AG469" s="234"/>
      <c r="AH469" s="234"/>
      <c r="AI469" s="234"/>
      <c r="AJ469" s="234"/>
      <c r="AK469" s="234"/>
      <c r="AL469" s="234"/>
      <c r="AM469" s="234"/>
      <c r="AN469" s="234"/>
      <c r="AO469" s="234"/>
      <c r="AP469" s="234"/>
      <c r="AQ469" s="234"/>
      <c r="AR469" s="234"/>
      <c r="AS469" s="234"/>
      <c r="AT469" s="234"/>
      <c r="AU469" s="234"/>
      <c r="AV469" s="234"/>
      <c r="AW469" s="234"/>
      <c r="AX469" s="234"/>
      <c r="AY469" s="234"/>
      <c r="AZ469" s="234"/>
      <c r="BA469" s="234"/>
      <c r="BB469" s="234"/>
      <c r="BC469" s="234"/>
      <c r="BD469" s="234"/>
      <c r="BE469" s="234"/>
      <c r="BF469" s="234"/>
      <c r="BG469" s="234"/>
      <c r="BH469" s="234"/>
      <c r="BI469" s="234"/>
      <c r="BJ469" s="234"/>
      <c r="BK469" s="234"/>
      <c r="BL469" s="234"/>
      <c r="BM469" s="234"/>
      <c r="BN469" s="234"/>
      <c r="BO469" s="234"/>
      <c r="BP469" s="234"/>
      <c r="BQ469" s="234"/>
      <c r="BR469" s="234"/>
      <c r="BS469" s="234"/>
      <c r="BT469" s="234"/>
      <c r="BU469" s="234"/>
      <c r="BV469" s="234"/>
      <c r="BW469" s="234"/>
      <c r="BX469" s="234"/>
      <c r="BY469" s="234"/>
      <c r="BZ469" s="234"/>
      <c r="CA469" s="234"/>
      <c r="CB469" s="234"/>
    </row>
    <row r="470" spans="1:80" x14ac:dyDescent="0.25">
      <c r="A470" s="234"/>
      <c r="B470" s="234"/>
      <c r="C470" s="234"/>
      <c r="D470" s="234"/>
      <c r="E470" s="234"/>
      <c r="F470" s="234"/>
      <c r="G470" s="234"/>
      <c r="H470" s="234"/>
      <c r="I470" s="234"/>
      <c r="J470" s="234"/>
      <c r="K470" s="234"/>
      <c r="L470" s="234"/>
      <c r="M470" s="234"/>
      <c r="N470" s="234"/>
      <c r="O470" s="234"/>
      <c r="P470" s="234"/>
      <c r="Q470" s="234"/>
      <c r="R470" s="234"/>
      <c r="S470" s="234"/>
      <c r="T470" s="234"/>
      <c r="U470" s="234"/>
      <c r="V470" s="234"/>
      <c r="W470" s="234"/>
      <c r="X470" s="234"/>
      <c r="Y470" s="234"/>
      <c r="Z470" s="234"/>
      <c r="AA470" s="234"/>
      <c r="AB470" s="234"/>
      <c r="AC470" s="234"/>
      <c r="AD470" s="234"/>
      <c r="AE470" s="234"/>
      <c r="AF470" s="234"/>
      <c r="AG470" s="234"/>
      <c r="AH470" s="234"/>
      <c r="AI470" s="234"/>
      <c r="AJ470" s="234"/>
      <c r="AK470" s="234"/>
      <c r="AL470" s="234"/>
      <c r="AM470" s="234"/>
      <c r="AN470" s="234"/>
      <c r="AO470" s="234"/>
      <c r="AP470" s="234"/>
      <c r="AQ470" s="234"/>
      <c r="AR470" s="234"/>
      <c r="AS470" s="234"/>
      <c r="AT470" s="234"/>
      <c r="AU470" s="234"/>
      <c r="AV470" s="234"/>
      <c r="AW470" s="234"/>
      <c r="AX470" s="234"/>
      <c r="AY470" s="234"/>
      <c r="AZ470" s="234"/>
      <c r="BA470" s="234"/>
      <c r="BB470" s="234"/>
      <c r="BC470" s="234"/>
      <c r="BD470" s="234"/>
      <c r="BE470" s="234"/>
      <c r="BF470" s="234"/>
      <c r="BG470" s="234"/>
      <c r="BH470" s="234"/>
      <c r="BI470" s="234"/>
      <c r="BJ470" s="234"/>
      <c r="BK470" s="234"/>
      <c r="BL470" s="234"/>
      <c r="BM470" s="234"/>
      <c r="BN470" s="234"/>
      <c r="BO470" s="234"/>
      <c r="BP470" s="234"/>
      <c r="BQ470" s="234"/>
      <c r="BR470" s="234"/>
      <c r="BS470" s="234"/>
      <c r="BT470" s="234"/>
      <c r="BU470" s="234"/>
      <c r="BV470" s="234"/>
      <c r="BW470" s="234"/>
      <c r="BX470" s="234"/>
      <c r="BY470" s="234"/>
      <c r="BZ470" s="234"/>
      <c r="CA470" s="234"/>
      <c r="CB470" s="234"/>
    </row>
    <row r="471" spans="1:80" x14ac:dyDescent="0.25">
      <c r="A471" s="234"/>
      <c r="B471" s="234"/>
      <c r="C471" s="234"/>
      <c r="D471" s="234"/>
      <c r="E471" s="234"/>
      <c r="F471" s="234"/>
      <c r="G471" s="234"/>
      <c r="H471" s="234"/>
      <c r="I471" s="234"/>
      <c r="J471" s="234"/>
      <c r="K471" s="234"/>
      <c r="L471" s="234"/>
      <c r="M471" s="234"/>
      <c r="N471" s="234"/>
      <c r="O471" s="234"/>
      <c r="P471" s="234"/>
      <c r="Q471" s="234"/>
      <c r="R471" s="234"/>
      <c r="S471" s="234"/>
      <c r="T471" s="234"/>
      <c r="U471" s="234"/>
      <c r="V471" s="234"/>
      <c r="W471" s="234"/>
      <c r="X471" s="234"/>
      <c r="Y471" s="234"/>
      <c r="Z471" s="234"/>
      <c r="AA471" s="234"/>
      <c r="AB471" s="234"/>
      <c r="AC471" s="234"/>
      <c r="AD471" s="234"/>
      <c r="AE471" s="234"/>
      <c r="AF471" s="234"/>
      <c r="AG471" s="234"/>
      <c r="AH471" s="234"/>
      <c r="AI471" s="234"/>
      <c r="AJ471" s="234"/>
      <c r="AK471" s="234"/>
      <c r="AL471" s="234"/>
      <c r="AM471" s="234"/>
      <c r="AN471" s="234"/>
      <c r="AO471" s="234"/>
      <c r="AP471" s="234"/>
      <c r="AQ471" s="234"/>
      <c r="AR471" s="234"/>
      <c r="AS471" s="234"/>
      <c r="AT471" s="234"/>
      <c r="AU471" s="234"/>
      <c r="AV471" s="234"/>
      <c r="AW471" s="234"/>
      <c r="AX471" s="234"/>
      <c r="AY471" s="234"/>
      <c r="AZ471" s="234"/>
      <c r="BA471" s="234"/>
      <c r="BB471" s="234"/>
      <c r="BC471" s="234"/>
      <c r="BD471" s="234"/>
      <c r="BE471" s="234"/>
      <c r="BF471" s="234"/>
      <c r="BG471" s="234"/>
      <c r="BH471" s="234"/>
      <c r="BI471" s="234"/>
      <c r="BJ471" s="234"/>
      <c r="BK471" s="234"/>
      <c r="BL471" s="234"/>
      <c r="BM471" s="234"/>
      <c r="BN471" s="234"/>
      <c r="BO471" s="234"/>
      <c r="BP471" s="234"/>
      <c r="BQ471" s="234"/>
      <c r="BR471" s="234"/>
      <c r="BS471" s="234"/>
      <c r="BT471" s="234"/>
      <c r="BU471" s="234"/>
      <c r="BV471" s="234"/>
      <c r="BW471" s="234"/>
      <c r="BX471" s="234"/>
      <c r="BY471" s="234"/>
      <c r="BZ471" s="234"/>
      <c r="CA471" s="234"/>
      <c r="CB471" s="234"/>
    </row>
    <row r="472" spans="1:80" x14ac:dyDescent="0.25">
      <c r="A472" s="234"/>
      <c r="B472" s="234"/>
      <c r="C472" s="234"/>
      <c r="D472" s="234"/>
      <c r="E472" s="234"/>
      <c r="F472" s="234"/>
      <c r="G472" s="234"/>
      <c r="H472" s="234"/>
      <c r="I472" s="234"/>
      <c r="J472" s="234"/>
      <c r="K472" s="234"/>
      <c r="L472" s="234"/>
      <c r="M472" s="234"/>
      <c r="N472" s="234"/>
      <c r="O472" s="234"/>
      <c r="P472" s="234"/>
      <c r="Q472" s="234"/>
      <c r="R472" s="234"/>
      <c r="S472" s="234"/>
      <c r="T472" s="234"/>
      <c r="U472" s="234"/>
      <c r="V472" s="234"/>
      <c r="W472" s="234"/>
      <c r="X472" s="234"/>
      <c r="Y472" s="234"/>
      <c r="Z472" s="234"/>
      <c r="AA472" s="234"/>
      <c r="AB472" s="234"/>
      <c r="AC472" s="234"/>
      <c r="AD472" s="234"/>
      <c r="AE472" s="234"/>
      <c r="AF472" s="234"/>
      <c r="AG472" s="234"/>
      <c r="AH472" s="234"/>
      <c r="AI472" s="234"/>
      <c r="AJ472" s="234"/>
      <c r="AK472" s="234"/>
      <c r="AL472" s="234"/>
      <c r="AM472" s="234"/>
      <c r="AN472" s="234"/>
      <c r="AO472" s="234"/>
      <c r="AP472" s="234"/>
      <c r="AQ472" s="234"/>
      <c r="AR472" s="234"/>
      <c r="AS472" s="234"/>
      <c r="AT472" s="234"/>
      <c r="AU472" s="234"/>
      <c r="AV472" s="234"/>
      <c r="AW472" s="234"/>
      <c r="AX472" s="234"/>
      <c r="AY472" s="234"/>
      <c r="AZ472" s="234"/>
      <c r="BA472" s="234"/>
      <c r="BB472" s="234"/>
      <c r="BC472" s="234"/>
      <c r="BD472" s="234"/>
      <c r="BE472" s="234"/>
      <c r="BF472" s="234"/>
      <c r="BG472" s="234"/>
      <c r="BH472" s="234"/>
      <c r="BI472" s="234"/>
      <c r="BJ472" s="234"/>
      <c r="BK472" s="234"/>
      <c r="BL472" s="234"/>
      <c r="BM472" s="234"/>
      <c r="BN472" s="234"/>
      <c r="BO472" s="234"/>
      <c r="BP472" s="234"/>
      <c r="BQ472" s="234"/>
      <c r="BR472" s="234"/>
      <c r="BS472" s="234"/>
      <c r="BT472" s="234"/>
      <c r="BU472" s="234"/>
      <c r="BV472" s="234"/>
      <c r="BW472" s="234"/>
      <c r="BX472" s="234"/>
      <c r="BY472" s="234"/>
      <c r="BZ472" s="234"/>
      <c r="CA472" s="234"/>
      <c r="CB472" s="234"/>
    </row>
    <row r="473" spans="1:80" x14ac:dyDescent="0.25">
      <c r="A473" s="234"/>
      <c r="B473" s="234"/>
      <c r="C473" s="234"/>
      <c r="D473" s="234"/>
      <c r="E473" s="234"/>
      <c r="F473" s="234"/>
      <c r="G473" s="234"/>
      <c r="H473" s="234"/>
      <c r="I473" s="234"/>
      <c r="J473" s="234"/>
      <c r="K473" s="234"/>
      <c r="L473" s="234"/>
      <c r="M473" s="234"/>
      <c r="N473" s="234"/>
      <c r="O473" s="234"/>
      <c r="P473" s="234"/>
      <c r="Q473" s="234"/>
      <c r="R473" s="234"/>
      <c r="S473" s="234"/>
      <c r="T473" s="234"/>
      <c r="U473" s="234"/>
      <c r="V473" s="234"/>
      <c r="W473" s="234"/>
      <c r="X473" s="234"/>
      <c r="Y473" s="234"/>
      <c r="Z473" s="234"/>
      <c r="AA473" s="234"/>
      <c r="AB473" s="234"/>
      <c r="AC473" s="234"/>
      <c r="AD473" s="234"/>
      <c r="AE473" s="234"/>
      <c r="AF473" s="234"/>
      <c r="AG473" s="234"/>
      <c r="AH473" s="234"/>
      <c r="AI473" s="234"/>
      <c r="AJ473" s="234"/>
      <c r="AK473" s="234"/>
      <c r="AL473" s="234"/>
      <c r="AM473" s="234"/>
      <c r="AN473" s="234"/>
      <c r="AO473" s="234"/>
      <c r="AP473" s="234"/>
      <c r="AQ473" s="234"/>
      <c r="AR473" s="234"/>
      <c r="AS473" s="234"/>
      <c r="AT473" s="234"/>
      <c r="AU473" s="234"/>
      <c r="AV473" s="234"/>
      <c r="AW473" s="234"/>
      <c r="AX473" s="234"/>
      <c r="AY473" s="234"/>
      <c r="AZ473" s="234"/>
      <c r="BA473" s="234"/>
      <c r="BB473" s="234"/>
      <c r="BC473" s="234"/>
      <c r="BD473" s="234"/>
      <c r="BE473" s="234"/>
      <c r="BF473" s="234"/>
      <c r="BG473" s="234"/>
      <c r="BH473" s="234"/>
      <c r="BI473" s="234"/>
      <c r="BJ473" s="234"/>
      <c r="BK473" s="234"/>
      <c r="BL473" s="234"/>
      <c r="BM473" s="234"/>
      <c r="BN473" s="234"/>
      <c r="BO473" s="234"/>
      <c r="BP473" s="234"/>
      <c r="BQ473" s="234"/>
      <c r="BR473" s="234"/>
      <c r="BS473" s="234"/>
      <c r="BT473" s="234"/>
      <c r="BU473" s="234"/>
      <c r="BV473" s="234"/>
      <c r="BW473" s="234"/>
      <c r="BX473" s="234"/>
      <c r="BY473" s="234"/>
      <c r="BZ473" s="234"/>
      <c r="CA473" s="234"/>
      <c r="CB473" s="234"/>
    </row>
    <row r="474" spans="1:80" x14ac:dyDescent="0.25">
      <c r="A474" s="234"/>
      <c r="B474" s="234"/>
      <c r="C474" s="234"/>
      <c r="D474" s="234"/>
      <c r="E474" s="234"/>
      <c r="F474" s="234"/>
      <c r="G474" s="234"/>
      <c r="H474" s="234"/>
      <c r="I474" s="234"/>
      <c r="J474" s="234"/>
      <c r="K474" s="234"/>
      <c r="L474" s="234"/>
      <c r="M474" s="234"/>
      <c r="N474" s="234"/>
      <c r="O474" s="234"/>
      <c r="P474" s="234"/>
      <c r="Q474" s="234"/>
      <c r="R474" s="234"/>
      <c r="S474" s="234"/>
      <c r="T474" s="234"/>
      <c r="U474" s="234"/>
      <c r="V474" s="234"/>
      <c r="W474" s="234"/>
      <c r="X474" s="234"/>
      <c r="Y474" s="234"/>
      <c r="Z474" s="234"/>
      <c r="AA474" s="234"/>
      <c r="AB474" s="234"/>
      <c r="AC474" s="234"/>
      <c r="AD474" s="234"/>
      <c r="AE474" s="234"/>
      <c r="AF474" s="234"/>
      <c r="AG474" s="234"/>
      <c r="AH474" s="234"/>
      <c r="AI474" s="234"/>
      <c r="AJ474" s="234"/>
      <c r="AK474" s="234"/>
      <c r="AL474" s="234"/>
      <c r="AM474" s="234"/>
      <c r="AN474" s="234"/>
      <c r="AO474" s="234"/>
      <c r="AP474" s="234"/>
      <c r="AQ474" s="234"/>
      <c r="AR474" s="234"/>
      <c r="AS474" s="234"/>
      <c r="AT474" s="234"/>
      <c r="AU474" s="234"/>
      <c r="AV474" s="234"/>
      <c r="AW474" s="234"/>
      <c r="AX474" s="234"/>
      <c r="AY474" s="234"/>
      <c r="AZ474" s="234"/>
      <c r="BA474" s="234"/>
      <c r="BB474" s="234"/>
      <c r="BC474" s="234"/>
      <c r="BD474" s="234"/>
      <c r="BE474" s="234"/>
      <c r="BF474" s="234"/>
      <c r="BG474" s="234"/>
      <c r="BH474" s="234"/>
      <c r="BI474" s="234"/>
      <c r="BJ474" s="234"/>
      <c r="BK474" s="234"/>
      <c r="BL474" s="234"/>
      <c r="BM474" s="234"/>
      <c r="BN474" s="234"/>
      <c r="BO474" s="234"/>
      <c r="BP474" s="234"/>
      <c r="BQ474" s="234"/>
      <c r="BR474" s="234"/>
      <c r="BS474" s="234"/>
      <c r="BT474" s="234"/>
      <c r="BU474" s="234"/>
      <c r="BV474" s="234"/>
      <c r="BW474" s="234"/>
      <c r="BX474" s="234"/>
      <c r="BY474" s="234"/>
      <c r="BZ474" s="234"/>
      <c r="CA474" s="234"/>
      <c r="CB474" s="234"/>
    </row>
    <row r="475" spans="1:80" x14ac:dyDescent="0.25">
      <c r="A475" s="234"/>
      <c r="B475" s="234"/>
      <c r="C475" s="234"/>
      <c r="D475" s="234"/>
      <c r="E475" s="234"/>
      <c r="F475" s="234"/>
      <c r="G475" s="234"/>
      <c r="H475" s="234"/>
      <c r="I475" s="234"/>
      <c r="J475" s="234"/>
      <c r="K475" s="234"/>
      <c r="L475" s="234"/>
      <c r="M475" s="234"/>
      <c r="N475" s="234"/>
      <c r="O475" s="234"/>
      <c r="P475" s="234"/>
      <c r="Q475" s="234"/>
      <c r="R475" s="234"/>
      <c r="S475" s="234"/>
      <c r="T475" s="234"/>
      <c r="U475" s="234"/>
      <c r="V475" s="234"/>
      <c r="W475" s="234"/>
      <c r="X475" s="234"/>
      <c r="Y475" s="234"/>
      <c r="Z475" s="234"/>
      <c r="AA475" s="234"/>
      <c r="AB475" s="234"/>
      <c r="AC475" s="234"/>
      <c r="AD475" s="234"/>
      <c r="AE475" s="234"/>
      <c r="AF475" s="234"/>
      <c r="AG475" s="234"/>
      <c r="AH475" s="234"/>
      <c r="AI475" s="234"/>
      <c r="AJ475" s="234"/>
      <c r="AK475" s="234"/>
      <c r="AL475" s="234"/>
      <c r="AM475" s="234"/>
      <c r="AN475" s="234"/>
      <c r="AO475" s="234"/>
      <c r="AP475" s="234"/>
      <c r="AQ475" s="234"/>
      <c r="AR475" s="234"/>
      <c r="AS475" s="234"/>
      <c r="AT475" s="234"/>
      <c r="AU475" s="234"/>
      <c r="AV475" s="234"/>
      <c r="AW475" s="234"/>
      <c r="AX475" s="234"/>
      <c r="AY475" s="234"/>
      <c r="AZ475" s="234"/>
      <c r="BA475" s="234"/>
      <c r="BB475" s="234"/>
      <c r="BC475" s="234"/>
      <c r="BD475" s="234"/>
      <c r="BE475" s="234"/>
      <c r="BF475" s="234"/>
      <c r="BG475" s="234"/>
      <c r="BH475" s="234"/>
      <c r="BI475" s="234"/>
      <c r="BJ475" s="234"/>
      <c r="BK475" s="234"/>
      <c r="BL475" s="234"/>
      <c r="BM475" s="234"/>
      <c r="BN475" s="234"/>
      <c r="BO475" s="234"/>
      <c r="BP475" s="234"/>
      <c r="BQ475" s="234"/>
      <c r="BR475" s="234"/>
      <c r="BS475" s="234"/>
      <c r="BT475" s="234"/>
      <c r="BU475" s="234"/>
      <c r="BV475" s="234"/>
      <c r="BW475" s="234"/>
      <c r="BX475" s="234"/>
      <c r="BY475" s="234"/>
      <c r="BZ475" s="234"/>
      <c r="CA475" s="234"/>
      <c r="CB475" s="234"/>
    </row>
    <row r="476" spans="1:80" x14ac:dyDescent="0.25">
      <c r="A476" s="234"/>
      <c r="B476" s="234"/>
      <c r="C476" s="234"/>
      <c r="D476" s="234"/>
      <c r="E476" s="234"/>
      <c r="F476" s="234"/>
      <c r="G476" s="234"/>
      <c r="H476" s="234"/>
      <c r="I476" s="234"/>
      <c r="J476" s="234"/>
      <c r="K476" s="234"/>
      <c r="L476" s="234"/>
      <c r="M476" s="234"/>
      <c r="N476" s="234"/>
      <c r="O476" s="234"/>
      <c r="P476" s="234"/>
      <c r="Q476" s="234"/>
      <c r="R476" s="234"/>
      <c r="S476" s="234"/>
      <c r="T476" s="234"/>
      <c r="U476" s="234"/>
      <c r="V476" s="234"/>
      <c r="W476" s="234"/>
      <c r="X476" s="234"/>
      <c r="Y476" s="234"/>
      <c r="Z476" s="234"/>
      <c r="AA476" s="234"/>
      <c r="AB476" s="234"/>
      <c r="AC476" s="234"/>
      <c r="AD476" s="234"/>
      <c r="AE476" s="234"/>
      <c r="AF476" s="234"/>
      <c r="AG476" s="234"/>
      <c r="AH476" s="234"/>
      <c r="AI476" s="234"/>
      <c r="AJ476" s="234"/>
      <c r="AK476" s="234"/>
      <c r="AL476" s="234"/>
      <c r="AM476" s="234"/>
      <c r="AN476" s="234"/>
      <c r="AO476" s="234"/>
      <c r="AP476" s="234"/>
      <c r="AQ476" s="234"/>
      <c r="AR476" s="234"/>
      <c r="AS476" s="234"/>
      <c r="AT476" s="234"/>
      <c r="AU476" s="234"/>
      <c r="AV476" s="234"/>
      <c r="AW476" s="234"/>
      <c r="AX476" s="234"/>
      <c r="AY476" s="234"/>
      <c r="AZ476" s="234"/>
      <c r="BA476" s="234"/>
      <c r="BB476" s="234"/>
      <c r="BC476" s="234"/>
      <c r="BD476" s="234"/>
      <c r="BE476" s="234"/>
      <c r="BF476" s="234"/>
      <c r="BG476" s="234"/>
      <c r="BH476" s="234"/>
      <c r="BI476" s="234"/>
      <c r="BJ476" s="234"/>
      <c r="BK476" s="234"/>
      <c r="BL476" s="234"/>
      <c r="BM476" s="234"/>
      <c r="BN476" s="234"/>
      <c r="BO476" s="234"/>
      <c r="BP476" s="234"/>
      <c r="BQ476" s="234"/>
      <c r="BR476" s="234"/>
      <c r="BS476" s="234"/>
      <c r="BT476" s="234"/>
      <c r="BU476" s="234"/>
      <c r="BV476" s="234"/>
      <c r="BW476" s="234"/>
      <c r="BX476" s="234"/>
      <c r="BY476" s="234"/>
      <c r="BZ476" s="234"/>
      <c r="CA476" s="234"/>
      <c r="CB476" s="234"/>
    </row>
    <row r="477" spans="1:80" x14ac:dyDescent="0.25">
      <c r="A477" s="234"/>
      <c r="B477" s="234"/>
      <c r="C477" s="234"/>
      <c r="D477" s="234"/>
      <c r="E477" s="234"/>
      <c r="F477" s="234"/>
      <c r="G477" s="234"/>
      <c r="H477" s="234"/>
      <c r="I477" s="234"/>
      <c r="J477" s="234"/>
      <c r="K477" s="234"/>
      <c r="L477" s="234"/>
      <c r="M477" s="234"/>
      <c r="N477" s="234"/>
      <c r="O477" s="234"/>
      <c r="P477" s="234"/>
      <c r="Q477" s="234"/>
      <c r="R477" s="234"/>
      <c r="S477" s="234"/>
      <c r="T477" s="234"/>
      <c r="U477" s="234"/>
      <c r="V477" s="234"/>
      <c r="W477" s="234"/>
      <c r="X477" s="234"/>
      <c r="Y477" s="234"/>
      <c r="Z477" s="234"/>
      <c r="AA477" s="234"/>
      <c r="AB477" s="234"/>
      <c r="AC477" s="234"/>
      <c r="AD477" s="234"/>
      <c r="AE477" s="234"/>
      <c r="AF477" s="234"/>
      <c r="AG477" s="234"/>
      <c r="AH477" s="234"/>
      <c r="AI477" s="234"/>
      <c r="AJ477" s="234"/>
      <c r="AK477" s="234"/>
      <c r="AL477" s="234"/>
      <c r="AM477" s="234"/>
      <c r="AN477" s="234"/>
      <c r="AO477" s="234"/>
      <c r="AP477" s="234"/>
      <c r="AQ477" s="234"/>
      <c r="AR477" s="234"/>
      <c r="AS477" s="234"/>
      <c r="AT477" s="234"/>
      <c r="AU477" s="234"/>
      <c r="AV477" s="234"/>
      <c r="AW477" s="234"/>
      <c r="AX477" s="234"/>
      <c r="AY477" s="234"/>
      <c r="AZ477" s="234"/>
      <c r="BA477" s="234"/>
      <c r="BB477" s="234"/>
      <c r="BC477" s="234"/>
      <c r="BD477" s="234"/>
      <c r="BE477" s="234"/>
      <c r="BF477" s="234"/>
      <c r="BG477" s="234"/>
      <c r="BH477" s="234"/>
      <c r="BI477" s="234"/>
      <c r="BJ477" s="234"/>
      <c r="BK477" s="234"/>
      <c r="BL477" s="234"/>
      <c r="BM477" s="234"/>
      <c r="BN477" s="234"/>
      <c r="BO477" s="234"/>
      <c r="BP477" s="234"/>
      <c r="BQ477" s="234"/>
      <c r="BR477" s="234"/>
      <c r="BS477" s="234"/>
      <c r="BT477" s="234"/>
      <c r="BU477" s="234"/>
      <c r="BV477" s="234"/>
      <c r="BW477" s="234"/>
      <c r="BX477" s="234"/>
      <c r="BY477" s="234"/>
      <c r="BZ477" s="234"/>
      <c r="CA477" s="234"/>
      <c r="CB477" s="234"/>
    </row>
    <row r="478" spans="1:80" x14ac:dyDescent="0.25">
      <c r="A478" s="234"/>
      <c r="B478" s="234"/>
      <c r="C478" s="234"/>
      <c r="D478" s="234"/>
      <c r="E478" s="234"/>
      <c r="F478" s="234"/>
      <c r="G478" s="234"/>
      <c r="H478" s="234"/>
      <c r="I478" s="234"/>
      <c r="J478" s="234"/>
      <c r="K478" s="234"/>
      <c r="L478" s="234"/>
      <c r="M478" s="234"/>
      <c r="N478" s="234"/>
      <c r="O478" s="234"/>
      <c r="P478" s="234"/>
      <c r="Q478" s="234"/>
      <c r="R478" s="234"/>
      <c r="S478" s="234"/>
      <c r="T478" s="234"/>
      <c r="U478" s="234"/>
      <c r="V478" s="234"/>
      <c r="W478" s="234"/>
      <c r="X478" s="234"/>
      <c r="Y478" s="234"/>
      <c r="Z478" s="234"/>
      <c r="AA478" s="234"/>
      <c r="AB478" s="234"/>
      <c r="AC478" s="234"/>
      <c r="AD478" s="234"/>
      <c r="AE478" s="234"/>
      <c r="AF478" s="234"/>
      <c r="AG478" s="234"/>
      <c r="AH478" s="234"/>
      <c r="AI478" s="234"/>
      <c r="AJ478" s="234"/>
      <c r="AK478" s="234"/>
      <c r="AL478" s="234"/>
      <c r="AM478" s="234"/>
      <c r="AN478" s="234"/>
      <c r="AO478" s="234"/>
      <c r="AP478" s="234"/>
      <c r="AQ478" s="234"/>
      <c r="AR478" s="234"/>
      <c r="AS478" s="234"/>
      <c r="AT478" s="234"/>
      <c r="AU478" s="234"/>
      <c r="AV478" s="234"/>
      <c r="AW478" s="234"/>
      <c r="AX478" s="234"/>
      <c r="AY478" s="234"/>
      <c r="AZ478" s="234"/>
      <c r="BA478" s="234"/>
      <c r="BB478" s="234"/>
      <c r="BC478" s="234"/>
      <c r="BD478" s="234"/>
      <c r="BE478" s="234"/>
      <c r="BF478" s="234"/>
      <c r="BG478" s="234"/>
      <c r="BH478" s="234"/>
      <c r="BI478" s="234"/>
      <c r="BJ478" s="234"/>
      <c r="BK478" s="234"/>
      <c r="BL478" s="234"/>
      <c r="BM478" s="234"/>
      <c r="BN478" s="234"/>
      <c r="BO478" s="234"/>
      <c r="BP478" s="234"/>
      <c r="BQ478" s="234"/>
      <c r="BR478" s="234"/>
      <c r="BS478" s="234"/>
      <c r="BT478" s="234"/>
      <c r="BU478" s="234"/>
      <c r="BV478" s="234"/>
      <c r="BW478" s="234"/>
      <c r="BX478" s="234"/>
      <c r="BY478" s="234"/>
      <c r="BZ478" s="234"/>
      <c r="CA478" s="234"/>
      <c r="CB478" s="234"/>
    </row>
    <row r="479" spans="1:80" x14ac:dyDescent="0.25">
      <c r="A479" s="234"/>
      <c r="B479" s="234"/>
      <c r="C479" s="234"/>
      <c r="D479" s="234"/>
      <c r="E479" s="234"/>
      <c r="F479" s="234"/>
      <c r="G479" s="234"/>
      <c r="H479" s="234"/>
      <c r="I479" s="234"/>
      <c r="J479" s="234"/>
      <c r="K479" s="234"/>
      <c r="L479" s="234"/>
      <c r="M479" s="234"/>
      <c r="N479" s="234"/>
      <c r="O479" s="234"/>
      <c r="P479" s="234"/>
      <c r="Q479" s="234"/>
      <c r="R479" s="234"/>
      <c r="S479" s="234"/>
      <c r="T479" s="234"/>
      <c r="U479" s="234"/>
      <c r="V479" s="234"/>
      <c r="W479" s="234"/>
      <c r="X479" s="234"/>
      <c r="Y479" s="234"/>
      <c r="Z479" s="234"/>
      <c r="AA479" s="234"/>
      <c r="AB479" s="234"/>
      <c r="AC479" s="234"/>
      <c r="AD479" s="234"/>
      <c r="AE479" s="234"/>
      <c r="AF479" s="234"/>
      <c r="AG479" s="234"/>
      <c r="AH479" s="234"/>
      <c r="AI479" s="234"/>
      <c r="AJ479" s="234"/>
      <c r="AK479" s="234"/>
      <c r="AL479" s="234"/>
      <c r="AM479" s="234"/>
      <c r="AN479" s="234"/>
      <c r="AO479" s="234"/>
      <c r="AP479" s="234"/>
      <c r="AQ479" s="234"/>
      <c r="AR479" s="234"/>
      <c r="AS479" s="234"/>
      <c r="AT479" s="234"/>
      <c r="AU479" s="234"/>
      <c r="AV479" s="234"/>
      <c r="AW479" s="234"/>
      <c r="AX479" s="234"/>
      <c r="AY479" s="234"/>
      <c r="AZ479" s="234"/>
      <c r="BA479" s="234"/>
      <c r="BB479" s="234"/>
      <c r="BC479" s="234"/>
      <c r="BD479" s="234"/>
      <c r="BE479" s="234"/>
      <c r="BF479" s="234"/>
      <c r="BG479" s="234"/>
      <c r="BH479" s="234"/>
      <c r="BI479" s="234"/>
      <c r="BJ479" s="234"/>
      <c r="BK479" s="234"/>
      <c r="BL479" s="234"/>
      <c r="BM479" s="234"/>
      <c r="BN479" s="234"/>
      <c r="BO479" s="234"/>
      <c r="BP479" s="234"/>
      <c r="BQ479" s="234"/>
      <c r="BR479" s="234"/>
      <c r="BS479" s="234"/>
      <c r="BT479" s="234"/>
      <c r="BU479" s="234"/>
      <c r="BV479" s="234"/>
      <c r="BW479" s="234"/>
      <c r="BX479" s="234"/>
      <c r="BY479" s="234"/>
      <c r="BZ479" s="234"/>
      <c r="CA479" s="234"/>
      <c r="CB479" s="234"/>
    </row>
    <row r="480" spans="1:80" x14ac:dyDescent="0.25">
      <c r="A480" s="234"/>
      <c r="B480" s="234"/>
      <c r="C480" s="234"/>
      <c r="D480" s="234"/>
      <c r="E480" s="234"/>
      <c r="F480" s="234"/>
      <c r="G480" s="234"/>
      <c r="H480" s="234"/>
      <c r="I480" s="234"/>
      <c r="J480" s="234"/>
      <c r="K480" s="234"/>
      <c r="L480" s="234"/>
      <c r="M480" s="234"/>
      <c r="N480" s="234"/>
      <c r="O480" s="234"/>
      <c r="P480" s="234"/>
      <c r="Q480" s="234"/>
      <c r="R480" s="234"/>
      <c r="S480" s="234"/>
      <c r="T480" s="234"/>
      <c r="U480" s="234"/>
      <c r="V480" s="234"/>
      <c r="W480" s="234"/>
      <c r="X480" s="234"/>
      <c r="Y480" s="234"/>
      <c r="Z480" s="234"/>
      <c r="AA480" s="234"/>
      <c r="AB480" s="234"/>
      <c r="AC480" s="234"/>
      <c r="AD480" s="234"/>
      <c r="AE480" s="234"/>
      <c r="AF480" s="234"/>
      <c r="AG480" s="234"/>
      <c r="AH480" s="234"/>
      <c r="AI480" s="234"/>
      <c r="AJ480" s="234"/>
      <c r="AK480" s="234"/>
      <c r="AL480" s="234"/>
      <c r="AM480" s="234"/>
      <c r="AN480" s="234"/>
      <c r="AO480" s="234"/>
      <c r="AP480" s="234"/>
      <c r="AQ480" s="234"/>
      <c r="AR480" s="234"/>
      <c r="AS480" s="234"/>
      <c r="AT480" s="234"/>
      <c r="AU480" s="234"/>
      <c r="AV480" s="234"/>
      <c r="AW480" s="234"/>
      <c r="AX480" s="234"/>
      <c r="AY480" s="234"/>
      <c r="AZ480" s="234"/>
      <c r="BA480" s="234"/>
      <c r="BB480" s="234"/>
      <c r="BC480" s="234"/>
      <c r="BD480" s="234"/>
      <c r="BE480" s="234"/>
      <c r="BF480" s="234"/>
      <c r="BG480" s="234"/>
      <c r="BH480" s="234"/>
      <c r="BI480" s="234"/>
      <c r="BJ480" s="234"/>
      <c r="BK480" s="234"/>
      <c r="BL480" s="234"/>
      <c r="BM480" s="234"/>
      <c r="BN480" s="234"/>
      <c r="BO480" s="234"/>
      <c r="BP480" s="234"/>
      <c r="BQ480" s="234"/>
      <c r="BR480" s="234"/>
      <c r="BS480" s="234"/>
      <c r="BT480" s="234"/>
      <c r="BU480" s="234"/>
      <c r="BV480" s="234"/>
      <c r="BW480" s="234"/>
      <c r="BX480" s="234"/>
      <c r="BY480" s="234"/>
      <c r="BZ480" s="234"/>
      <c r="CA480" s="234"/>
      <c r="CB480" s="234"/>
    </row>
    <row r="481" spans="1:80" x14ac:dyDescent="0.25">
      <c r="A481" s="234"/>
      <c r="B481" s="234"/>
      <c r="C481" s="234"/>
      <c r="D481" s="234"/>
      <c r="E481" s="234"/>
      <c r="F481" s="234"/>
      <c r="G481" s="234"/>
      <c r="H481" s="234"/>
      <c r="I481" s="234"/>
      <c r="J481" s="234"/>
      <c r="K481" s="234"/>
      <c r="L481" s="234"/>
      <c r="M481" s="234"/>
      <c r="N481" s="234"/>
      <c r="O481" s="234"/>
      <c r="P481" s="234"/>
      <c r="Q481" s="234"/>
      <c r="R481" s="234"/>
      <c r="S481" s="234"/>
      <c r="T481" s="234"/>
      <c r="U481" s="234"/>
      <c r="V481" s="234"/>
      <c r="W481" s="234"/>
      <c r="X481" s="234"/>
      <c r="Y481" s="234"/>
      <c r="Z481" s="234"/>
      <c r="AA481" s="234"/>
      <c r="AB481" s="234"/>
      <c r="AC481" s="234"/>
      <c r="AD481" s="234"/>
      <c r="AE481" s="234"/>
      <c r="AF481" s="234"/>
      <c r="AG481" s="234"/>
      <c r="AH481" s="234"/>
      <c r="AI481" s="234"/>
      <c r="AJ481" s="234"/>
      <c r="AK481" s="234"/>
      <c r="AL481" s="234"/>
      <c r="AM481" s="234"/>
      <c r="AN481" s="234"/>
      <c r="AO481" s="234"/>
      <c r="AP481" s="234"/>
      <c r="AQ481" s="234"/>
      <c r="AR481" s="234"/>
      <c r="AS481" s="234"/>
      <c r="AT481" s="234"/>
      <c r="AU481" s="234"/>
      <c r="AV481" s="234"/>
      <c r="AW481" s="234"/>
      <c r="AX481" s="234"/>
      <c r="AY481" s="234"/>
      <c r="AZ481" s="234"/>
      <c r="BA481" s="234"/>
      <c r="BB481" s="234"/>
      <c r="BC481" s="234"/>
      <c r="BD481" s="234"/>
      <c r="BE481" s="234"/>
      <c r="BF481" s="234"/>
      <c r="BG481" s="234"/>
      <c r="BH481" s="234"/>
      <c r="BI481" s="234"/>
      <c r="BJ481" s="234"/>
      <c r="BK481" s="234"/>
      <c r="BL481" s="234"/>
      <c r="BM481" s="234"/>
      <c r="BN481" s="234"/>
      <c r="BO481" s="234"/>
      <c r="BP481" s="234"/>
      <c r="BQ481" s="234"/>
      <c r="BR481" s="234"/>
      <c r="BS481" s="234"/>
      <c r="BT481" s="234"/>
      <c r="BU481" s="234"/>
      <c r="BV481" s="234"/>
      <c r="BW481" s="234"/>
      <c r="BX481" s="234"/>
      <c r="BY481" s="234"/>
      <c r="BZ481" s="234"/>
      <c r="CA481" s="234"/>
      <c r="CB481" s="234"/>
    </row>
    <row r="482" spans="1:80" x14ac:dyDescent="0.25">
      <c r="A482" s="234"/>
      <c r="B482" s="234"/>
      <c r="C482" s="234"/>
      <c r="D482" s="234"/>
      <c r="E482" s="234"/>
      <c r="F482" s="234"/>
      <c r="G482" s="234"/>
      <c r="H482" s="234"/>
      <c r="I482" s="234"/>
      <c r="J482" s="234"/>
      <c r="K482" s="234"/>
      <c r="L482" s="234"/>
      <c r="M482" s="234"/>
      <c r="N482" s="234"/>
      <c r="O482" s="234"/>
      <c r="P482" s="234"/>
      <c r="Q482" s="234"/>
      <c r="R482" s="234"/>
      <c r="S482" s="234"/>
      <c r="T482" s="234"/>
      <c r="U482" s="234"/>
      <c r="V482" s="234"/>
      <c r="W482" s="234"/>
      <c r="X482" s="234"/>
      <c r="Y482" s="234"/>
      <c r="Z482" s="234"/>
      <c r="AA482" s="234"/>
      <c r="AB482" s="234"/>
      <c r="AC482" s="234"/>
      <c r="AD482" s="234"/>
      <c r="AE482" s="234"/>
      <c r="AF482" s="234"/>
      <c r="AG482" s="234"/>
      <c r="AH482" s="234"/>
      <c r="AI482" s="234"/>
      <c r="AJ482" s="234"/>
      <c r="AK482" s="234"/>
      <c r="AL482" s="234"/>
      <c r="AM482" s="234"/>
      <c r="AN482" s="234"/>
      <c r="AO482" s="234"/>
      <c r="AP482" s="234"/>
      <c r="AQ482" s="234"/>
      <c r="AR482" s="234"/>
      <c r="AS482" s="234"/>
      <c r="AT482" s="234"/>
      <c r="AU482" s="234"/>
      <c r="AV482" s="234"/>
      <c r="AW482" s="234"/>
      <c r="AX482" s="234"/>
      <c r="AY482" s="234"/>
      <c r="AZ482" s="234"/>
      <c r="BA482" s="234"/>
      <c r="BB482" s="234"/>
      <c r="BC482" s="234"/>
      <c r="BD482" s="234"/>
      <c r="BE482" s="234"/>
      <c r="BF482" s="234"/>
      <c r="BG482" s="234"/>
      <c r="BH482" s="234"/>
      <c r="BI482" s="234"/>
      <c r="BJ482" s="234"/>
      <c r="BK482" s="234"/>
      <c r="BL482" s="234"/>
      <c r="BM482" s="234"/>
      <c r="BN482" s="234"/>
      <c r="BO482" s="234"/>
      <c r="BP482" s="234"/>
      <c r="BQ482" s="234"/>
      <c r="BR482" s="234"/>
      <c r="BS482" s="234"/>
      <c r="BT482" s="234"/>
      <c r="BU482" s="234"/>
      <c r="BV482" s="234"/>
      <c r="BW482" s="234"/>
      <c r="BX482" s="234"/>
      <c r="BY482" s="234"/>
      <c r="BZ482" s="234"/>
      <c r="CA482" s="234"/>
      <c r="CB482" s="234"/>
    </row>
    <row r="483" spans="1:80" x14ac:dyDescent="0.25">
      <c r="A483" s="234"/>
      <c r="B483" s="234"/>
      <c r="C483" s="234"/>
      <c r="D483" s="234"/>
      <c r="E483" s="234"/>
      <c r="F483" s="234"/>
      <c r="G483" s="234"/>
      <c r="H483" s="234"/>
      <c r="I483" s="234"/>
      <c r="J483" s="234"/>
      <c r="K483" s="234"/>
      <c r="L483" s="234"/>
      <c r="M483" s="234"/>
      <c r="N483" s="234"/>
      <c r="O483" s="234"/>
      <c r="P483" s="234"/>
      <c r="Q483" s="234"/>
      <c r="R483" s="234"/>
      <c r="S483" s="234"/>
      <c r="T483" s="234"/>
      <c r="U483" s="234"/>
      <c r="V483" s="234"/>
      <c r="W483" s="234"/>
      <c r="X483" s="234"/>
      <c r="Y483" s="234"/>
      <c r="Z483" s="234"/>
      <c r="AA483" s="234"/>
      <c r="AB483" s="234"/>
      <c r="AC483" s="234"/>
      <c r="AD483" s="234"/>
      <c r="AE483" s="234"/>
      <c r="AF483" s="234"/>
      <c r="AG483" s="234"/>
      <c r="AH483" s="234"/>
      <c r="AI483" s="234"/>
      <c r="AJ483" s="234"/>
      <c r="AK483" s="234"/>
      <c r="AL483" s="234"/>
      <c r="AM483" s="234"/>
      <c r="AN483" s="234"/>
      <c r="AO483" s="234"/>
      <c r="AP483" s="234"/>
      <c r="AQ483" s="234"/>
      <c r="AR483" s="234"/>
      <c r="AS483" s="234"/>
      <c r="AT483" s="234"/>
      <c r="AU483" s="234"/>
      <c r="AV483" s="234"/>
      <c r="AW483" s="234"/>
      <c r="AX483" s="234"/>
      <c r="AY483" s="234"/>
      <c r="AZ483" s="234"/>
      <c r="BA483" s="234"/>
      <c r="BB483" s="234"/>
      <c r="BC483" s="234"/>
      <c r="BD483" s="234"/>
      <c r="BE483" s="234"/>
      <c r="BF483" s="234"/>
      <c r="BG483" s="234"/>
      <c r="BH483" s="234"/>
      <c r="BI483" s="234"/>
      <c r="BJ483" s="234"/>
      <c r="BK483" s="234"/>
      <c r="BL483" s="234"/>
      <c r="BM483" s="234"/>
      <c r="BN483" s="234"/>
      <c r="BO483" s="234"/>
      <c r="BP483" s="234"/>
      <c r="BQ483" s="234"/>
      <c r="BR483" s="234"/>
      <c r="BS483" s="234"/>
      <c r="BT483" s="234"/>
      <c r="BU483" s="234"/>
      <c r="BV483" s="234"/>
      <c r="BW483" s="234"/>
      <c r="BX483" s="234"/>
      <c r="BY483" s="234"/>
      <c r="BZ483" s="234"/>
      <c r="CA483" s="234"/>
      <c r="CB483" s="234"/>
    </row>
    <row r="484" spans="1:80" x14ac:dyDescent="0.25">
      <c r="A484" s="234"/>
      <c r="B484" s="234"/>
      <c r="C484" s="234"/>
      <c r="D484" s="234"/>
      <c r="E484" s="234"/>
      <c r="F484" s="234"/>
      <c r="G484" s="234"/>
      <c r="H484" s="234"/>
      <c r="I484" s="234"/>
      <c r="J484" s="234"/>
      <c r="K484" s="234"/>
      <c r="L484" s="234"/>
      <c r="M484" s="234"/>
      <c r="N484" s="234"/>
      <c r="O484" s="234"/>
      <c r="P484" s="234"/>
      <c r="Q484" s="234"/>
      <c r="R484" s="234"/>
      <c r="S484" s="234"/>
      <c r="T484" s="234"/>
      <c r="U484" s="234"/>
      <c r="V484" s="234"/>
      <c r="W484" s="234"/>
      <c r="X484" s="234"/>
      <c r="Y484" s="234"/>
      <c r="Z484" s="234"/>
      <c r="AA484" s="234"/>
      <c r="AB484" s="234"/>
      <c r="AC484" s="234"/>
      <c r="AD484" s="234"/>
      <c r="AE484" s="234"/>
      <c r="AF484" s="234"/>
      <c r="AG484" s="234"/>
      <c r="AH484" s="234"/>
      <c r="AI484" s="234"/>
      <c r="AJ484" s="234"/>
      <c r="AK484" s="234"/>
      <c r="AL484" s="234"/>
      <c r="AM484" s="234"/>
      <c r="AN484" s="234"/>
      <c r="AO484" s="234"/>
      <c r="AP484" s="234"/>
      <c r="AQ484" s="234"/>
      <c r="AR484" s="234"/>
      <c r="AS484" s="234"/>
      <c r="AT484" s="234"/>
      <c r="AU484" s="234"/>
      <c r="AV484" s="234"/>
      <c r="AW484" s="234"/>
      <c r="AX484" s="234"/>
      <c r="AY484" s="234"/>
      <c r="AZ484" s="234"/>
      <c r="BA484" s="234"/>
      <c r="BB484" s="234"/>
      <c r="BC484" s="234"/>
      <c r="BD484" s="234"/>
      <c r="BE484" s="234"/>
      <c r="BF484" s="234"/>
      <c r="BG484" s="234"/>
      <c r="BH484" s="234"/>
      <c r="BI484" s="234"/>
      <c r="BJ484" s="234"/>
      <c r="BK484" s="234"/>
      <c r="BL484" s="234"/>
      <c r="BM484" s="234"/>
      <c r="BN484" s="234"/>
      <c r="BO484" s="234"/>
      <c r="BP484" s="234"/>
      <c r="BQ484" s="234"/>
      <c r="BR484" s="234"/>
      <c r="BS484" s="234"/>
      <c r="BT484" s="234"/>
      <c r="BU484" s="234"/>
      <c r="BV484" s="234"/>
      <c r="BW484" s="234"/>
      <c r="BX484" s="234"/>
      <c r="BY484" s="234"/>
      <c r="BZ484" s="234"/>
      <c r="CA484" s="234"/>
      <c r="CB484" s="234"/>
    </row>
    <row r="485" spans="1:80" x14ac:dyDescent="0.25">
      <c r="A485" s="234"/>
      <c r="B485" s="234"/>
      <c r="C485" s="234"/>
      <c r="D485" s="234"/>
      <c r="E485" s="234"/>
      <c r="F485" s="234"/>
      <c r="G485" s="234"/>
      <c r="H485" s="234"/>
      <c r="I485" s="234"/>
      <c r="J485" s="234"/>
      <c r="K485" s="234"/>
      <c r="L485" s="234"/>
      <c r="M485" s="234"/>
      <c r="N485" s="234"/>
      <c r="O485" s="234"/>
      <c r="P485" s="234"/>
      <c r="Q485" s="234"/>
      <c r="R485" s="234"/>
      <c r="S485" s="234"/>
      <c r="T485" s="234"/>
      <c r="U485" s="234"/>
      <c r="V485" s="234"/>
      <c r="W485" s="234"/>
      <c r="X485" s="234"/>
      <c r="Y485" s="234"/>
      <c r="Z485" s="234"/>
      <c r="AA485" s="234"/>
      <c r="AB485" s="234"/>
      <c r="AC485" s="234"/>
      <c r="AD485" s="234"/>
      <c r="AE485" s="234"/>
      <c r="AF485" s="234"/>
      <c r="AG485" s="234"/>
      <c r="AH485" s="234"/>
      <c r="AI485" s="234"/>
      <c r="AJ485" s="234"/>
      <c r="AK485" s="234"/>
      <c r="AL485" s="234"/>
      <c r="AM485" s="234"/>
      <c r="AN485" s="234"/>
      <c r="AO485" s="234"/>
      <c r="AP485" s="234"/>
      <c r="AQ485" s="234"/>
      <c r="AR485" s="234"/>
      <c r="AS485" s="234"/>
      <c r="AT485" s="234"/>
      <c r="AU485" s="234"/>
      <c r="AV485" s="234"/>
      <c r="AW485" s="234"/>
      <c r="AX485" s="234"/>
      <c r="AY485" s="234"/>
      <c r="AZ485" s="234"/>
      <c r="BA485" s="234"/>
      <c r="BB485" s="234"/>
      <c r="BC485" s="234"/>
      <c r="BD485" s="234"/>
      <c r="BE485" s="234"/>
      <c r="BF485" s="234"/>
      <c r="BG485" s="234"/>
      <c r="BH485" s="234"/>
      <c r="BI485" s="234"/>
      <c r="BJ485" s="234"/>
      <c r="BK485" s="234"/>
      <c r="BL485" s="234"/>
      <c r="BM485" s="234"/>
      <c r="BN485" s="234"/>
      <c r="BO485" s="234"/>
      <c r="BP485" s="234"/>
      <c r="BQ485" s="234"/>
      <c r="BR485" s="234"/>
      <c r="BS485" s="234"/>
      <c r="BT485" s="234"/>
      <c r="BU485" s="234"/>
      <c r="BV485" s="234"/>
      <c r="BW485" s="234"/>
      <c r="BX485" s="234"/>
      <c r="BY485" s="234"/>
      <c r="BZ485" s="234"/>
      <c r="CA485" s="234"/>
      <c r="CB485" s="234"/>
    </row>
    <row r="486" spans="1:80" x14ac:dyDescent="0.25">
      <c r="A486" s="234"/>
      <c r="B486" s="234"/>
      <c r="C486" s="234"/>
      <c r="D486" s="234"/>
      <c r="E486" s="234"/>
      <c r="F486" s="234"/>
      <c r="G486" s="234"/>
      <c r="H486" s="234"/>
      <c r="I486" s="234"/>
      <c r="J486" s="234"/>
      <c r="K486" s="234"/>
      <c r="L486" s="234"/>
      <c r="M486" s="234"/>
      <c r="N486" s="234"/>
      <c r="O486" s="234"/>
      <c r="P486" s="234"/>
      <c r="Q486" s="234"/>
      <c r="R486" s="234"/>
      <c r="S486" s="234"/>
      <c r="T486" s="234"/>
      <c r="U486" s="234"/>
      <c r="V486" s="234"/>
      <c r="W486" s="234"/>
      <c r="X486" s="234"/>
      <c r="Y486" s="234"/>
      <c r="Z486" s="234"/>
      <c r="AA486" s="234"/>
      <c r="AB486" s="234"/>
      <c r="AC486" s="234"/>
      <c r="AD486" s="234"/>
      <c r="AE486" s="234"/>
      <c r="AF486" s="234"/>
      <c r="AG486" s="234"/>
      <c r="AH486" s="234"/>
      <c r="AI486" s="234"/>
      <c r="AJ486" s="234"/>
      <c r="AK486" s="234"/>
      <c r="AL486" s="234"/>
      <c r="AM486" s="234"/>
      <c r="AN486" s="234"/>
      <c r="AO486" s="234"/>
      <c r="AP486" s="234"/>
      <c r="AQ486" s="234"/>
      <c r="AR486" s="234"/>
      <c r="AS486" s="234"/>
      <c r="AT486" s="234"/>
      <c r="AU486" s="234"/>
      <c r="AV486" s="234"/>
      <c r="AW486" s="234"/>
      <c r="AX486" s="234"/>
      <c r="AY486" s="234"/>
      <c r="AZ486" s="234"/>
      <c r="BA486" s="234"/>
      <c r="BB486" s="234"/>
      <c r="BC486" s="234"/>
      <c r="BD486" s="234"/>
      <c r="BE486" s="234"/>
      <c r="BF486" s="234"/>
      <c r="BG486" s="234"/>
      <c r="BH486" s="234"/>
      <c r="BI486" s="234"/>
      <c r="BJ486" s="234"/>
      <c r="BK486" s="234"/>
      <c r="BL486" s="234"/>
      <c r="BM486" s="234"/>
      <c r="BN486" s="234"/>
      <c r="BO486" s="234"/>
      <c r="BP486" s="234"/>
      <c r="BQ486" s="234"/>
      <c r="BR486" s="234"/>
      <c r="BS486" s="234"/>
      <c r="BT486" s="234"/>
      <c r="BU486" s="234"/>
      <c r="BV486" s="234"/>
      <c r="BW486" s="234"/>
      <c r="BX486" s="234"/>
      <c r="BY486" s="234"/>
      <c r="BZ486" s="234"/>
      <c r="CA486" s="234"/>
      <c r="CB486" s="234"/>
    </row>
    <row r="487" spans="1:80" x14ac:dyDescent="0.25">
      <c r="A487" s="234"/>
      <c r="B487" s="234"/>
      <c r="C487" s="234"/>
      <c r="D487" s="234"/>
      <c r="E487" s="234"/>
      <c r="F487" s="234"/>
      <c r="G487" s="234"/>
      <c r="H487" s="234"/>
      <c r="I487" s="234"/>
      <c r="J487" s="234"/>
      <c r="K487" s="234"/>
      <c r="L487" s="234"/>
      <c r="M487" s="234"/>
      <c r="N487" s="234"/>
      <c r="O487" s="234"/>
      <c r="P487" s="234"/>
      <c r="Q487" s="234"/>
      <c r="R487" s="234"/>
      <c r="S487" s="234"/>
      <c r="T487" s="234"/>
      <c r="U487" s="234"/>
      <c r="V487" s="234"/>
      <c r="W487" s="234"/>
      <c r="X487" s="234"/>
      <c r="Y487" s="234"/>
      <c r="Z487" s="234"/>
      <c r="AA487" s="234"/>
      <c r="AB487" s="234"/>
      <c r="AC487" s="234"/>
      <c r="AD487" s="234"/>
      <c r="AE487" s="234"/>
      <c r="AF487" s="234"/>
      <c r="AG487" s="234"/>
      <c r="AH487" s="234"/>
      <c r="AI487" s="234"/>
      <c r="AJ487" s="234"/>
      <c r="AK487" s="234"/>
      <c r="AL487" s="234"/>
      <c r="AM487" s="234"/>
      <c r="AN487" s="234"/>
      <c r="AO487" s="234"/>
      <c r="AP487" s="234"/>
      <c r="AQ487" s="234"/>
      <c r="AR487" s="234"/>
      <c r="AS487" s="234"/>
      <c r="AT487" s="234"/>
      <c r="AU487" s="234"/>
      <c r="AV487" s="234"/>
      <c r="AW487" s="234"/>
      <c r="AX487" s="234"/>
      <c r="AY487" s="234"/>
      <c r="AZ487" s="234"/>
      <c r="BA487" s="234"/>
      <c r="BB487" s="234"/>
      <c r="BC487" s="234"/>
      <c r="BD487" s="234"/>
      <c r="BE487" s="234"/>
      <c r="BF487" s="234"/>
      <c r="BG487" s="234"/>
      <c r="BH487" s="234"/>
      <c r="BI487" s="234"/>
      <c r="BJ487" s="234"/>
      <c r="BK487" s="234"/>
      <c r="BL487" s="234"/>
      <c r="BM487" s="234"/>
      <c r="BN487" s="234"/>
      <c r="BO487" s="234"/>
      <c r="BP487" s="234"/>
      <c r="BQ487" s="234"/>
      <c r="BR487" s="234"/>
      <c r="BS487" s="234"/>
      <c r="BT487" s="234"/>
      <c r="BU487" s="234"/>
      <c r="BV487" s="234"/>
      <c r="BW487" s="234"/>
      <c r="BX487" s="234"/>
      <c r="BY487" s="234"/>
      <c r="BZ487" s="234"/>
      <c r="CA487" s="234"/>
      <c r="CB487" s="234"/>
    </row>
    <row r="488" spans="1:80" x14ac:dyDescent="0.25">
      <c r="A488" s="234"/>
      <c r="B488" s="234"/>
      <c r="C488" s="234"/>
      <c r="D488" s="234"/>
      <c r="E488" s="234"/>
      <c r="F488" s="234"/>
      <c r="G488" s="234"/>
      <c r="H488" s="234"/>
      <c r="I488" s="234"/>
      <c r="J488" s="234"/>
      <c r="K488" s="234"/>
      <c r="L488" s="234"/>
      <c r="M488" s="234"/>
      <c r="N488" s="234"/>
      <c r="O488" s="234"/>
      <c r="P488" s="234"/>
      <c r="Q488" s="234"/>
      <c r="R488" s="234"/>
      <c r="S488" s="234"/>
      <c r="T488" s="234"/>
      <c r="U488" s="234"/>
      <c r="V488" s="234"/>
      <c r="W488" s="234"/>
      <c r="X488" s="234"/>
      <c r="Y488" s="234"/>
      <c r="Z488" s="234"/>
      <c r="AA488" s="234"/>
      <c r="AB488" s="234"/>
      <c r="AC488" s="234"/>
      <c r="AD488" s="234"/>
      <c r="AE488" s="234"/>
      <c r="AF488" s="234"/>
      <c r="AG488" s="234"/>
      <c r="AH488" s="234"/>
      <c r="AI488" s="234"/>
      <c r="AJ488" s="234"/>
      <c r="AK488" s="234"/>
      <c r="AL488" s="234"/>
      <c r="AM488" s="234"/>
      <c r="AN488" s="234"/>
      <c r="AO488" s="234"/>
      <c r="AP488" s="234"/>
      <c r="AQ488" s="234"/>
      <c r="AR488" s="234"/>
      <c r="AS488" s="234"/>
      <c r="AT488" s="234"/>
      <c r="AU488" s="234"/>
      <c r="AV488" s="234"/>
      <c r="AW488" s="234"/>
      <c r="AX488" s="234"/>
      <c r="AY488" s="234"/>
      <c r="AZ488" s="234"/>
      <c r="BA488" s="234"/>
      <c r="BB488" s="234"/>
      <c r="BC488" s="234"/>
      <c r="BD488" s="234"/>
      <c r="BE488" s="234"/>
      <c r="BF488" s="234"/>
      <c r="BG488" s="234"/>
      <c r="BH488" s="234"/>
      <c r="BI488" s="234"/>
      <c r="BJ488" s="234"/>
      <c r="BK488" s="234"/>
      <c r="BL488" s="234"/>
      <c r="BM488" s="234"/>
      <c r="BN488" s="234"/>
      <c r="BO488" s="234"/>
      <c r="BP488" s="234"/>
      <c r="BQ488" s="234"/>
      <c r="BR488" s="234"/>
      <c r="BS488" s="234"/>
      <c r="BT488" s="234"/>
      <c r="BU488" s="234"/>
      <c r="BV488" s="234"/>
      <c r="BW488" s="234"/>
      <c r="BX488" s="234"/>
      <c r="BY488" s="234"/>
      <c r="BZ488" s="234"/>
      <c r="CA488" s="234"/>
      <c r="CB488" s="234"/>
    </row>
    <row r="489" spans="1:80" x14ac:dyDescent="0.25">
      <c r="A489" s="234"/>
      <c r="B489" s="234"/>
      <c r="C489" s="234"/>
      <c r="D489" s="234"/>
      <c r="E489" s="234"/>
      <c r="F489" s="234"/>
      <c r="G489" s="234"/>
      <c r="H489" s="234"/>
      <c r="I489" s="234"/>
      <c r="J489" s="234"/>
      <c r="K489" s="234"/>
      <c r="L489" s="234"/>
      <c r="M489" s="234"/>
      <c r="N489" s="234"/>
      <c r="O489" s="234"/>
      <c r="P489" s="234"/>
      <c r="Q489" s="234"/>
      <c r="R489" s="234"/>
      <c r="S489" s="234"/>
      <c r="T489" s="234"/>
      <c r="U489" s="234"/>
      <c r="V489" s="234"/>
      <c r="W489" s="234"/>
      <c r="X489" s="234"/>
      <c r="Y489" s="234"/>
      <c r="Z489" s="234"/>
      <c r="AA489" s="234"/>
      <c r="AB489" s="234"/>
      <c r="AC489" s="234"/>
      <c r="AD489" s="234"/>
      <c r="AE489" s="234"/>
      <c r="AF489" s="234"/>
      <c r="AG489" s="234"/>
      <c r="AH489" s="234"/>
      <c r="AI489" s="234"/>
      <c r="AJ489" s="234"/>
      <c r="AK489" s="234"/>
      <c r="AL489" s="234"/>
      <c r="AM489" s="234"/>
      <c r="AN489" s="234"/>
      <c r="AO489" s="234"/>
      <c r="AP489" s="234"/>
      <c r="AQ489" s="234"/>
      <c r="AR489" s="234"/>
      <c r="AS489" s="234"/>
      <c r="AT489" s="234"/>
      <c r="AU489" s="234"/>
      <c r="AV489" s="234"/>
      <c r="AW489" s="234"/>
      <c r="AX489" s="234"/>
      <c r="AY489" s="234"/>
      <c r="AZ489" s="234"/>
      <c r="BA489" s="234"/>
      <c r="BB489" s="234"/>
      <c r="BC489" s="234"/>
      <c r="BD489" s="234"/>
      <c r="BE489" s="234"/>
      <c r="BF489" s="234"/>
      <c r="BG489" s="234"/>
      <c r="BH489" s="234"/>
      <c r="BI489" s="234"/>
      <c r="BJ489" s="234"/>
      <c r="BK489" s="234"/>
      <c r="BL489" s="234"/>
      <c r="BM489" s="234"/>
      <c r="BN489" s="234"/>
      <c r="BO489" s="234"/>
      <c r="BP489" s="234"/>
      <c r="BQ489" s="234"/>
      <c r="BR489" s="234"/>
      <c r="BS489" s="234"/>
      <c r="BT489" s="234"/>
      <c r="BU489" s="234"/>
      <c r="BV489" s="234"/>
      <c r="BW489" s="234"/>
      <c r="BX489" s="234"/>
      <c r="BY489" s="234"/>
      <c r="BZ489" s="234"/>
      <c r="CA489" s="234"/>
      <c r="CB489" s="234"/>
    </row>
    <row r="490" spans="1:80" x14ac:dyDescent="0.25">
      <c r="A490" s="234"/>
      <c r="B490" s="234"/>
      <c r="C490" s="234"/>
      <c r="D490" s="234"/>
      <c r="E490" s="234"/>
      <c r="F490" s="234"/>
      <c r="G490" s="234"/>
      <c r="H490" s="234"/>
      <c r="I490" s="234"/>
      <c r="J490" s="234"/>
      <c r="K490" s="234"/>
      <c r="L490" s="234"/>
      <c r="M490" s="234"/>
      <c r="N490" s="234"/>
      <c r="O490" s="234"/>
      <c r="P490" s="234"/>
      <c r="Q490" s="234"/>
      <c r="R490" s="234"/>
      <c r="S490" s="234"/>
      <c r="T490" s="234"/>
      <c r="U490" s="234"/>
      <c r="V490" s="234"/>
      <c r="W490" s="234"/>
      <c r="X490" s="234"/>
      <c r="Y490" s="234"/>
      <c r="Z490" s="234"/>
      <c r="AA490" s="234"/>
      <c r="AB490" s="234"/>
      <c r="AC490" s="234"/>
      <c r="AD490" s="234"/>
      <c r="AE490" s="234"/>
      <c r="AF490" s="234"/>
      <c r="AG490" s="234"/>
      <c r="AH490" s="234"/>
      <c r="AI490" s="234"/>
      <c r="AJ490" s="234"/>
      <c r="AK490" s="234"/>
      <c r="AL490" s="234"/>
      <c r="AM490" s="234"/>
      <c r="AN490" s="234"/>
      <c r="AO490" s="234"/>
      <c r="AP490" s="234"/>
      <c r="AQ490" s="234"/>
      <c r="AR490" s="234"/>
      <c r="AS490" s="234"/>
      <c r="AT490" s="234"/>
      <c r="AU490" s="234"/>
      <c r="AV490" s="234"/>
      <c r="AW490" s="234"/>
      <c r="AX490" s="234"/>
      <c r="AY490" s="234"/>
      <c r="AZ490" s="234"/>
      <c r="BA490" s="234"/>
      <c r="BB490" s="234"/>
      <c r="BC490" s="234"/>
      <c r="BD490" s="234"/>
      <c r="BE490" s="234"/>
      <c r="BF490" s="234"/>
      <c r="BG490" s="234"/>
      <c r="BH490" s="234"/>
      <c r="BI490" s="234"/>
      <c r="BJ490" s="234"/>
      <c r="BK490" s="234"/>
      <c r="BL490" s="234"/>
      <c r="BM490" s="234"/>
      <c r="BN490" s="234"/>
      <c r="BO490" s="234"/>
      <c r="BP490" s="234"/>
      <c r="BQ490" s="234"/>
      <c r="BR490" s="234"/>
      <c r="BS490" s="234"/>
      <c r="BT490" s="234"/>
      <c r="BU490" s="234"/>
      <c r="BV490" s="234"/>
      <c r="BW490" s="234"/>
      <c r="BX490" s="234"/>
      <c r="BY490" s="234"/>
      <c r="BZ490" s="234"/>
      <c r="CA490" s="234"/>
      <c r="CB490" s="234"/>
    </row>
    <row r="491" spans="1:80" x14ac:dyDescent="0.25">
      <c r="A491" s="234"/>
      <c r="B491" s="234"/>
      <c r="C491" s="234"/>
      <c r="D491" s="234"/>
      <c r="E491" s="234"/>
      <c r="F491" s="234"/>
      <c r="G491" s="234"/>
      <c r="H491" s="234"/>
      <c r="I491" s="234"/>
      <c r="J491" s="234"/>
      <c r="K491" s="234"/>
      <c r="L491" s="234"/>
      <c r="M491" s="234"/>
      <c r="N491" s="234"/>
      <c r="O491" s="234"/>
      <c r="P491" s="234"/>
      <c r="Q491" s="234"/>
      <c r="R491" s="234"/>
      <c r="S491" s="234"/>
      <c r="T491" s="234"/>
      <c r="U491" s="234"/>
      <c r="V491" s="234"/>
      <c r="W491" s="234"/>
      <c r="X491" s="234"/>
      <c r="Y491" s="234"/>
      <c r="Z491" s="234"/>
      <c r="AA491" s="234"/>
      <c r="AB491" s="234"/>
      <c r="AC491" s="234"/>
      <c r="AD491" s="234"/>
      <c r="AE491" s="234"/>
      <c r="AF491" s="234"/>
      <c r="AG491" s="234"/>
      <c r="AH491" s="234"/>
      <c r="AI491" s="234"/>
      <c r="AJ491" s="234"/>
      <c r="AK491" s="234"/>
      <c r="AL491" s="234"/>
      <c r="AM491" s="234"/>
      <c r="AN491" s="234"/>
      <c r="AO491" s="234"/>
      <c r="AP491" s="234"/>
      <c r="AQ491" s="234"/>
      <c r="AR491" s="234"/>
      <c r="AS491" s="234"/>
      <c r="AT491" s="234"/>
      <c r="AU491" s="234"/>
      <c r="AV491" s="234"/>
      <c r="AW491" s="234"/>
      <c r="AX491" s="234"/>
      <c r="AY491" s="234"/>
      <c r="AZ491" s="234"/>
      <c r="BA491" s="234"/>
      <c r="BB491" s="234"/>
      <c r="BC491" s="234"/>
      <c r="BD491" s="234"/>
      <c r="BE491" s="234"/>
      <c r="BF491" s="234"/>
      <c r="BG491" s="234"/>
      <c r="BH491" s="234"/>
      <c r="BI491" s="234"/>
      <c r="BJ491" s="234"/>
      <c r="BK491" s="234"/>
      <c r="BL491" s="234"/>
      <c r="BM491" s="234"/>
      <c r="BN491" s="234"/>
      <c r="BO491" s="234"/>
      <c r="BP491" s="234"/>
      <c r="BQ491" s="234"/>
      <c r="BR491" s="234"/>
      <c r="BS491" s="234"/>
      <c r="BT491" s="234"/>
      <c r="BU491" s="234"/>
      <c r="BV491" s="234"/>
      <c r="BW491" s="234"/>
      <c r="BX491" s="234"/>
      <c r="BY491" s="234"/>
      <c r="BZ491" s="234"/>
      <c r="CA491" s="234"/>
      <c r="CB491" s="234"/>
    </row>
    <row r="492" spans="1:80" x14ac:dyDescent="0.25">
      <c r="A492" s="234"/>
      <c r="B492" s="234"/>
      <c r="C492" s="234"/>
      <c r="D492" s="234"/>
      <c r="E492" s="234"/>
      <c r="F492" s="234"/>
      <c r="G492" s="234"/>
      <c r="H492" s="234"/>
      <c r="I492" s="234"/>
      <c r="J492" s="234"/>
      <c r="K492" s="234"/>
      <c r="L492" s="234"/>
      <c r="M492" s="234"/>
      <c r="N492" s="234"/>
      <c r="O492" s="234"/>
      <c r="P492" s="234"/>
      <c r="Q492" s="234"/>
      <c r="R492" s="234"/>
      <c r="S492" s="234"/>
      <c r="T492" s="234"/>
      <c r="U492" s="234"/>
      <c r="V492" s="234"/>
      <c r="W492" s="234"/>
      <c r="X492" s="234"/>
      <c r="Y492" s="234"/>
      <c r="Z492" s="234"/>
      <c r="AA492" s="234"/>
      <c r="AB492" s="234"/>
      <c r="AC492" s="234"/>
      <c r="AD492" s="234"/>
      <c r="AE492" s="234"/>
      <c r="AF492" s="234"/>
      <c r="AG492" s="234"/>
      <c r="AH492" s="234"/>
      <c r="AI492" s="234"/>
      <c r="AJ492" s="234"/>
      <c r="AK492" s="234"/>
      <c r="AL492" s="234"/>
      <c r="AM492" s="234"/>
      <c r="AN492" s="234"/>
      <c r="AO492" s="234"/>
      <c r="AP492" s="234"/>
      <c r="AQ492" s="234"/>
      <c r="AR492" s="234"/>
      <c r="AS492" s="234"/>
      <c r="AT492" s="234"/>
      <c r="AU492" s="234"/>
      <c r="AV492" s="234"/>
      <c r="AW492" s="234"/>
      <c r="AX492" s="234"/>
      <c r="AY492" s="234"/>
      <c r="AZ492" s="234"/>
      <c r="BA492" s="234"/>
      <c r="BB492" s="234"/>
      <c r="BC492" s="234"/>
      <c r="BD492" s="234"/>
      <c r="BE492" s="234"/>
      <c r="BF492" s="234"/>
      <c r="BG492" s="234"/>
      <c r="BH492" s="234"/>
      <c r="BI492" s="234"/>
      <c r="BJ492" s="234"/>
      <c r="BK492" s="234"/>
      <c r="BL492" s="234"/>
      <c r="BM492" s="234"/>
      <c r="BN492" s="234"/>
      <c r="BO492" s="234"/>
      <c r="BP492" s="234"/>
      <c r="BQ492" s="234"/>
      <c r="BR492" s="234"/>
      <c r="BS492" s="234"/>
      <c r="BT492" s="234"/>
      <c r="BU492" s="234"/>
      <c r="BV492" s="234"/>
      <c r="BW492" s="234"/>
      <c r="BX492" s="234"/>
      <c r="BY492" s="234"/>
      <c r="BZ492" s="234"/>
      <c r="CA492" s="234"/>
      <c r="CB492" s="234"/>
    </row>
    <row r="493" spans="1:80" x14ac:dyDescent="0.25">
      <c r="A493" s="234"/>
      <c r="B493" s="234"/>
      <c r="C493" s="234"/>
      <c r="D493" s="234"/>
      <c r="E493" s="234"/>
      <c r="F493" s="234"/>
      <c r="G493" s="234"/>
      <c r="H493" s="234"/>
      <c r="I493" s="234"/>
      <c r="J493" s="234"/>
      <c r="K493" s="234"/>
      <c r="L493" s="234"/>
      <c r="M493" s="234"/>
      <c r="N493" s="234"/>
      <c r="O493" s="234"/>
      <c r="P493" s="234"/>
      <c r="Q493" s="234"/>
      <c r="R493" s="234"/>
      <c r="S493" s="234"/>
      <c r="T493" s="234"/>
      <c r="U493" s="234"/>
      <c r="V493" s="234"/>
      <c r="W493" s="234"/>
      <c r="X493" s="234"/>
      <c r="Y493" s="234"/>
      <c r="Z493" s="234"/>
      <c r="AA493" s="234"/>
      <c r="AB493" s="234"/>
      <c r="AC493" s="234"/>
      <c r="AD493" s="234"/>
      <c r="AE493" s="234"/>
      <c r="AF493" s="234"/>
      <c r="AG493" s="234"/>
      <c r="AH493" s="234"/>
      <c r="AI493" s="234"/>
      <c r="AJ493" s="234"/>
      <c r="AK493" s="234"/>
      <c r="AL493" s="234"/>
      <c r="AM493" s="234"/>
      <c r="AN493" s="234"/>
      <c r="AO493" s="234"/>
      <c r="AP493" s="234"/>
      <c r="AQ493" s="234"/>
      <c r="AR493" s="234"/>
      <c r="AS493" s="234"/>
      <c r="AT493" s="234"/>
      <c r="AU493" s="234"/>
      <c r="AV493" s="234"/>
      <c r="AW493" s="234"/>
      <c r="AX493" s="234"/>
      <c r="AY493" s="234"/>
      <c r="AZ493" s="234"/>
      <c r="BA493" s="234"/>
      <c r="BB493" s="234"/>
      <c r="BC493" s="234"/>
      <c r="BD493" s="234"/>
      <c r="BE493" s="234"/>
      <c r="BF493" s="234"/>
      <c r="BG493" s="234"/>
      <c r="BH493" s="234"/>
      <c r="BI493" s="234"/>
      <c r="BJ493" s="234"/>
      <c r="BK493" s="234"/>
      <c r="BL493" s="234"/>
      <c r="BM493" s="234"/>
      <c r="BN493" s="234"/>
      <c r="BO493" s="234"/>
      <c r="BP493" s="234"/>
      <c r="BQ493" s="234"/>
      <c r="BR493" s="234"/>
      <c r="BS493" s="234"/>
      <c r="BT493" s="234"/>
      <c r="BU493" s="234"/>
      <c r="BV493" s="234"/>
      <c r="BW493" s="234"/>
      <c r="BX493" s="234"/>
      <c r="BY493" s="234"/>
      <c r="BZ493" s="234"/>
      <c r="CA493" s="234"/>
      <c r="CB493" s="234"/>
    </row>
    <row r="494" spans="1:80" x14ac:dyDescent="0.25">
      <c r="A494" s="234"/>
      <c r="B494" s="234"/>
      <c r="C494" s="234"/>
      <c r="D494" s="234"/>
      <c r="E494" s="234"/>
      <c r="F494" s="234"/>
      <c r="G494" s="234"/>
      <c r="H494" s="234"/>
      <c r="I494" s="234"/>
      <c r="J494" s="234"/>
      <c r="K494" s="234"/>
      <c r="L494" s="234"/>
      <c r="M494" s="234"/>
      <c r="N494" s="234"/>
      <c r="O494" s="234"/>
      <c r="P494" s="234"/>
      <c r="Q494" s="234"/>
      <c r="R494" s="234"/>
      <c r="S494" s="234"/>
      <c r="T494" s="234"/>
      <c r="U494" s="234"/>
      <c r="V494" s="234"/>
      <c r="W494" s="234"/>
      <c r="X494" s="234"/>
      <c r="Y494" s="234"/>
      <c r="Z494" s="234"/>
      <c r="AA494" s="234"/>
      <c r="AB494" s="234"/>
      <c r="AC494" s="234"/>
      <c r="AD494" s="234"/>
      <c r="AE494" s="234"/>
      <c r="AF494" s="234"/>
      <c r="AG494" s="234"/>
      <c r="AH494" s="234"/>
      <c r="AI494" s="234"/>
      <c r="AJ494" s="234"/>
      <c r="AK494" s="234"/>
      <c r="AL494" s="234"/>
      <c r="AM494" s="234"/>
      <c r="AN494" s="234"/>
      <c r="AO494" s="234"/>
      <c r="AP494" s="234"/>
      <c r="AQ494" s="234"/>
      <c r="AR494" s="234"/>
      <c r="AS494" s="234"/>
      <c r="AT494" s="234"/>
      <c r="AU494" s="234"/>
      <c r="AV494" s="234"/>
      <c r="AW494" s="234"/>
      <c r="AX494" s="234"/>
      <c r="AY494" s="234"/>
      <c r="AZ494" s="234"/>
      <c r="BA494" s="234"/>
      <c r="BB494" s="234"/>
      <c r="BC494" s="234"/>
      <c r="BD494" s="234"/>
      <c r="BE494" s="234"/>
      <c r="BF494" s="234"/>
      <c r="BG494" s="234"/>
      <c r="BH494" s="234"/>
      <c r="BI494" s="234"/>
      <c r="BJ494" s="234"/>
      <c r="BK494" s="234"/>
      <c r="BL494" s="234"/>
      <c r="BM494" s="234"/>
      <c r="BN494" s="234"/>
      <c r="BO494" s="234"/>
      <c r="BP494" s="234"/>
      <c r="BQ494" s="234"/>
      <c r="BR494" s="234"/>
      <c r="BS494" s="234"/>
      <c r="BT494" s="234"/>
      <c r="BU494" s="234"/>
      <c r="BV494" s="234"/>
      <c r="BW494" s="234"/>
      <c r="BX494" s="234"/>
      <c r="BY494" s="234"/>
      <c r="BZ494" s="234"/>
      <c r="CA494" s="234"/>
      <c r="CB494" s="234"/>
    </row>
    <row r="495" spans="1:80" x14ac:dyDescent="0.25">
      <c r="A495" s="234"/>
      <c r="B495" s="234"/>
      <c r="C495" s="234"/>
      <c r="D495" s="234"/>
      <c r="E495" s="234"/>
      <c r="F495" s="234"/>
      <c r="G495" s="234"/>
      <c r="H495" s="234"/>
      <c r="I495" s="234"/>
      <c r="J495" s="234"/>
      <c r="K495" s="234"/>
      <c r="L495" s="234"/>
      <c r="M495" s="234"/>
      <c r="N495" s="234"/>
      <c r="O495" s="234"/>
      <c r="P495" s="234"/>
      <c r="Q495" s="234"/>
      <c r="R495" s="234"/>
      <c r="S495" s="234"/>
      <c r="T495" s="234"/>
      <c r="U495" s="234"/>
      <c r="V495" s="234"/>
      <c r="W495" s="234"/>
      <c r="X495" s="234"/>
      <c r="Y495" s="234"/>
      <c r="Z495" s="234"/>
      <c r="AA495" s="234"/>
      <c r="AB495" s="234"/>
      <c r="AC495" s="234"/>
      <c r="AD495" s="234"/>
      <c r="AE495" s="234"/>
      <c r="AF495" s="234"/>
      <c r="AG495" s="234"/>
      <c r="AH495" s="234"/>
      <c r="AI495" s="234"/>
      <c r="AJ495" s="234"/>
      <c r="AK495" s="234"/>
      <c r="AL495" s="234"/>
      <c r="AM495" s="234"/>
      <c r="AN495" s="234"/>
      <c r="AO495" s="234"/>
      <c r="AP495" s="234"/>
      <c r="AQ495" s="234"/>
      <c r="AR495" s="234"/>
      <c r="AS495" s="234"/>
      <c r="AT495" s="234"/>
      <c r="AU495" s="234"/>
      <c r="AV495" s="234"/>
      <c r="AW495" s="234"/>
      <c r="AX495" s="234"/>
      <c r="AY495" s="234"/>
      <c r="AZ495" s="234"/>
      <c r="BA495" s="234"/>
      <c r="BB495" s="234"/>
      <c r="BC495" s="234"/>
      <c r="BD495" s="234"/>
      <c r="BE495" s="234"/>
      <c r="BF495" s="234"/>
      <c r="BG495" s="234"/>
      <c r="BH495" s="234"/>
      <c r="BI495" s="234"/>
      <c r="BJ495" s="234"/>
      <c r="BK495" s="234"/>
      <c r="BL495" s="234"/>
      <c r="BM495" s="234"/>
      <c r="BN495" s="234"/>
      <c r="BO495" s="234"/>
      <c r="BP495" s="234"/>
      <c r="BQ495" s="234"/>
      <c r="BR495" s="234"/>
      <c r="BS495" s="234"/>
      <c r="BT495" s="234"/>
      <c r="BU495" s="234"/>
      <c r="BV495" s="234"/>
      <c r="BW495" s="234"/>
      <c r="BX495" s="234"/>
      <c r="BY495" s="234"/>
      <c r="BZ495" s="234"/>
      <c r="CA495" s="234"/>
      <c r="CB495" s="234"/>
    </row>
    <row r="496" spans="1:80" x14ac:dyDescent="0.25">
      <c r="A496" s="234"/>
      <c r="B496" s="234"/>
      <c r="C496" s="234"/>
      <c r="D496" s="234"/>
      <c r="E496" s="234"/>
      <c r="F496" s="234"/>
      <c r="G496" s="234"/>
      <c r="H496" s="234"/>
      <c r="I496" s="234"/>
      <c r="J496" s="234"/>
      <c r="K496" s="234"/>
      <c r="L496" s="234"/>
      <c r="M496" s="234"/>
      <c r="N496" s="234"/>
      <c r="O496" s="234"/>
      <c r="P496" s="234"/>
      <c r="Q496" s="234"/>
      <c r="R496" s="234"/>
      <c r="S496" s="234"/>
      <c r="T496" s="234"/>
      <c r="U496" s="234"/>
      <c r="V496" s="234"/>
      <c r="W496" s="234"/>
      <c r="X496" s="234"/>
      <c r="Y496" s="234"/>
      <c r="Z496" s="234"/>
      <c r="AA496" s="234"/>
      <c r="AB496" s="234"/>
      <c r="AC496" s="234"/>
      <c r="AD496" s="234"/>
      <c r="AE496" s="234"/>
      <c r="AF496" s="234"/>
      <c r="AG496" s="234"/>
      <c r="AH496" s="234"/>
      <c r="AI496" s="234"/>
      <c r="AJ496" s="234"/>
      <c r="AK496" s="234"/>
      <c r="AL496" s="234"/>
      <c r="AM496" s="234"/>
      <c r="AN496" s="234"/>
      <c r="AO496" s="234"/>
      <c r="AP496" s="234"/>
      <c r="AQ496" s="234"/>
      <c r="AR496" s="234"/>
      <c r="AS496" s="234"/>
      <c r="AT496" s="234"/>
      <c r="AU496" s="234"/>
      <c r="AV496" s="234"/>
      <c r="AW496" s="234"/>
      <c r="AX496" s="234"/>
      <c r="AY496" s="234"/>
      <c r="AZ496" s="234"/>
      <c r="BA496" s="234"/>
      <c r="BB496" s="234"/>
      <c r="BC496" s="234"/>
      <c r="BD496" s="234"/>
      <c r="BE496" s="234"/>
      <c r="BF496" s="234"/>
      <c r="BG496" s="234"/>
      <c r="BH496" s="234"/>
      <c r="BI496" s="234"/>
      <c r="BJ496" s="234"/>
      <c r="BK496" s="234"/>
      <c r="BL496" s="234"/>
      <c r="BM496" s="234"/>
      <c r="BN496" s="234"/>
      <c r="BO496" s="234"/>
      <c r="BP496" s="234"/>
      <c r="BQ496" s="234"/>
      <c r="BR496" s="234"/>
      <c r="BS496" s="234"/>
      <c r="BT496" s="234"/>
      <c r="BU496" s="234"/>
      <c r="BV496" s="234"/>
      <c r="BW496" s="234"/>
      <c r="BX496" s="234"/>
      <c r="BY496" s="234"/>
      <c r="BZ496" s="234"/>
      <c r="CA496" s="234"/>
      <c r="CB496" s="234"/>
    </row>
    <row r="497" spans="1:80" x14ac:dyDescent="0.25">
      <c r="A497" s="234"/>
      <c r="B497" s="234"/>
      <c r="C497" s="234"/>
      <c r="D497" s="234"/>
      <c r="E497" s="234"/>
      <c r="F497" s="234"/>
      <c r="G497" s="234"/>
      <c r="H497" s="234"/>
      <c r="I497" s="234"/>
      <c r="J497" s="234"/>
      <c r="K497" s="234"/>
      <c r="L497" s="234"/>
      <c r="M497" s="234"/>
      <c r="N497" s="234"/>
      <c r="O497" s="234"/>
      <c r="P497" s="234"/>
      <c r="Q497" s="234"/>
      <c r="R497" s="234"/>
      <c r="S497" s="234"/>
      <c r="T497" s="234"/>
      <c r="U497" s="234"/>
      <c r="V497" s="234"/>
      <c r="W497" s="234"/>
      <c r="X497" s="234"/>
      <c r="Y497" s="234"/>
      <c r="Z497" s="234"/>
      <c r="AA497" s="234"/>
      <c r="AB497" s="234"/>
      <c r="AC497" s="234"/>
      <c r="AD497" s="234"/>
      <c r="AE497" s="234"/>
      <c r="AF497" s="234"/>
      <c r="AG497" s="234"/>
      <c r="AH497" s="234"/>
      <c r="AI497" s="234"/>
      <c r="AJ497" s="234"/>
      <c r="AK497" s="234"/>
      <c r="AL497" s="234"/>
      <c r="AM497" s="234"/>
      <c r="AN497" s="234"/>
      <c r="AO497" s="234"/>
      <c r="AP497" s="234"/>
      <c r="AQ497" s="234"/>
      <c r="AR497" s="234"/>
      <c r="AS497" s="234"/>
      <c r="AT497" s="234"/>
      <c r="AU497" s="234"/>
      <c r="AV497" s="234"/>
      <c r="AW497" s="234"/>
      <c r="AX497" s="234"/>
      <c r="AY497" s="234"/>
      <c r="AZ497" s="234"/>
      <c r="BA497" s="234"/>
      <c r="BB497" s="234"/>
      <c r="BC497" s="234"/>
      <c r="BD497" s="234"/>
      <c r="BE497" s="234"/>
      <c r="BF497" s="234"/>
      <c r="BG497" s="234"/>
      <c r="BH497" s="234"/>
      <c r="BI497" s="234"/>
      <c r="BJ497" s="234"/>
      <c r="BK497" s="234"/>
      <c r="BL497" s="234"/>
      <c r="BM497" s="234"/>
      <c r="BN497" s="234"/>
      <c r="BO497" s="234"/>
      <c r="BP497" s="234"/>
      <c r="BQ497" s="234"/>
      <c r="BR497" s="234"/>
      <c r="BS497" s="234"/>
      <c r="BT497" s="234"/>
      <c r="BU497" s="234"/>
      <c r="BV497" s="234"/>
      <c r="BW497" s="234"/>
      <c r="BX497" s="234"/>
      <c r="BY497" s="234"/>
      <c r="BZ497" s="234"/>
      <c r="CA497" s="234"/>
      <c r="CB497" s="234"/>
    </row>
    <row r="498" spans="1:80" x14ac:dyDescent="0.25">
      <c r="A498" s="234"/>
      <c r="B498" s="234"/>
      <c r="C498" s="234"/>
      <c r="D498" s="234"/>
      <c r="E498" s="234"/>
      <c r="F498" s="234"/>
      <c r="G498" s="234"/>
      <c r="H498" s="234"/>
      <c r="I498" s="234"/>
      <c r="J498" s="234"/>
      <c r="K498" s="234"/>
      <c r="L498" s="234"/>
      <c r="M498" s="234"/>
      <c r="N498" s="234"/>
      <c r="O498" s="234"/>
      <c r="P498" s="234"/>
      <c r="Q498" s="234"/>
      <c r="R498" s="234"/>
      <c r="S498" s="234"/>
      <c r="T498" s="234"/>
      <c r="U498" s="234"/>
      <c r="V498" s="234"/>
      <c r="W498" s="234"/>
      <c r="X498" s="234"/>
      <c r="Y498" s="234"/>
      <c r="Z498" s="234"/>
      <c r="AA498" s="234"/>
      <c r="AB498" s="234"/>
      <c r="AC498" s="234"/>
      <c r="AD498" s="234"/>
      <c r="AE498" s="234"/>
      <c r="AF498" s="234"/>
      <c r="AG498" s="234"/>
      <c r="AH498" s="234"/>
      <c r="AI498" s="234"/>
      <c r="AJ498" s="234"/>
      <c r="AK498" s="234"/>
      <c r="AL498" s="234"/>
      <c r="AM498" s="234"/>
      <c r="AN498" s="234"/>
      <c r="AO498" s="234"/>
      <c r="AP498" s="234"/>
      <c r="AQ498" s="234"/>
      <c r="AR498" s="234"/>
      <c r="AS498" s="234"/>
      <c r="AT498" s="234"/>
      <c r="AU498" s="234"/>
      <c r="AV498" s="234"/>
      <c r="AW498" s="234"/>
      <c r="AX498" s="234"/>
      <c r="AY498" s="234"/>
      <c r="AZ498" s="234"/>
      <c r="BA498" s="234"/>
      <c r="BB498" s="234"/>
      <c r="BC498" s="234"/>
      <c r="BD498" s="234"/>
      <c r="BE498" s="234"/>
      <c r="BF498" s="234"/>
      <c r="BG498" s="234"/>
      <c r="BH498" s="234"/>
      <c r="BI498" s="234"/>
      <c r="BJ498" s="234"/>
      <c r="BK498" s="234"/>
      <c r="BL498" s="234"/>
      <c r="BM498" s="234"/>
      <c r="BN498" s="234"/>
      <c r="BO498" s="234"/>
      <c r="BP498" s="234"/>
      <c r="BQ498" s="234"/>
      <c r="BR498" s="234"/>
      <c r="BS498" s="234"/>
      <c r="BT498" s="234"/>
      <c r="BU498" s="234"/>
      <c r="BV498" s="234"/>
      <c r="BW498" s="234"/>
      <c r="BX498" s="234"/>
      <c r="BY498" s="234"/>
      <c r="BZ498" s="234"/>
      <c r="CA498" s="234"/>
      <c r="CB498" s="234"/>
    </row>
    <row r="499" spans="1:80" x14ac:dyDescent="0.25">
      <c r="A499" s="234"/>
      <c r="B499" s="234"/>
      <c r="C499" s="234"/>
      <c r="D499" s="234"/>
      <c r="E499" s="234"/>
      <c r="F499" s="234"/>
      <c r="G499" s="234"/>
      <c r="H499" s="234"/>
      <c r="I499" s="234"/>
      <c r="J499" s="234"/>
      <c r="K499" s="234"/>
      <c r="L499" s="234"/>
      <c r="M499" s="234"/>
      <c r="N499" s="234"/>
      <c r="O499" s="234"/>
      <c r="P499" s="234"/>
      <c r="Q499" s="234"/>
      <c r="R499" s="234"/>
      <c r="S499" s="234"/>
      <c r="T499" s="234"/>
      <c r="U499" s="234"/>
      <c r="V499" s="234"/>
      <c r="W499" s="234"/>
      <c r="X499" s="234"/>
      <c r="Y499" s="234"/>
      <c r="Z499" s="234"/>
      <c r="AA499" s="234"/>
      <c r="AB499" s="234"/>
      <c r="AC499" s="234"/>
      <c r="AD499" s="234"/>
      <c r="AE499" s="234"/>
      <c r="AF499" s="234"/>
      <c r="AG499" s="234"/>
      <c r="AH499" s="234"/>
      <c r="AI499" s="234"/>
      <c r="AJ499" s="234"/>
      <c r="AK499" s="234"/>
      <c r="AL499" s="234"/>
      <c r="AM499" s="234"/>
      <c r="AN499" s="234"/>
      <c r="AO499" s="234"/>
      <c r="AP499" s="234"/>
      <c r="AQ499" s="234"/>
      <c r="AR499" s="234"/>
      <c r="AS499" s="234"/>
      <c r="AT499" s="234"/>
      <c r="AU499" s="234"/>
      <c r="AV499" s="234"/>
      <c r="AW499" s="234"/>
      <c r="AX499" s="234"/>
      <c r="AY499" s="234"/>
      <c r="AZ499" s="234"/>
      <c r="BA499" s="234"/>
      <c r="BB499" s="234"/>
      <c r="BC499" s="234"/>
      <c r="BD499" s="234"/>
      <c r="BE499" s="234"/>
      <c r="BF499" s="234"/>
      <c r="BG499" s="234"/>
      <c r="BH499" s="234"/>
      <c r="BI499" s="234"/>
      <c r="BJ499" s="234"/>
      <c r="BK499" s="234"/>
      <c r="BL499" s="234"/>
      <c r="BM499" s="234"/>
      <c r="BN499" s="234"/>
      <c r="BO499" s="234"/>
      <c r="BP499" s="234"/>
      <c r="BQ499" s="234"/>
      <c r="BR499" s="234"/>
      <c r="BS499" s="234"/>
      <c r="BT499" s="234"/>
      <c r="BU499" s="234"/>
      <c r="BV499" s="234"/>
      <c r="BW499" s="234"/>
      <c r="BX499" s="234"/>
      <c r="BY499" s="234"/>
      <c r="BZ499" s="234"/>
      <c r="CA499" s="234"/>
      <c r="CB499" s="234"/>
    </row>
    <row r="500" spans="1:80" x14ac:dyDescent="0.25">
      <c r="A500" s="234"/>
      <c r="B500" s="234"/>
      <c r="C500" s="234"/>
      <c r="D500" s="234"/>
      <c r="E500" s="234"/>
      <c r="F500" s="234"/>
      <c r="G500" s="234"/>
      <c r="H500" s="234"/>
      <c r="I500" s="234"/>
      <c r="J500" s="234"/>
      <c r="K500" s="234"/>
      <c r="L500" s="234"/>
      <c r="M500" s="234"/>
      <c r="N500" s="234"/>
      <c r="O500" s="234"/>
      <c r="P500" s="234"/>
      <c r="Q500" s="234"/>
      <c r="R500" s="234"/>
      <c r="S500" s="234"/>
      <c r="T500" s="234"/>
      <c r="U500" s="234"/>
      <c r="V500" s="234"/>
      <c r="W500" s="234"/>
      <c r="X500" s="234"/>
      <c r="Y500" s="234"/>
      <c r="Z500" s="234"/>
      <c r="AA500" s="234"/>
      <c r="AB500" s="234"/>
      <c r="AC500" s="234"/>
      <c r="AD500" s="234"/>
      <c r="AE500" s="234"/>
      <c r="AF500" s="234"/>
      <c r="AG500" s="234"/>
      <c r="AH500" s="234"/>
      <c r="AI500" s="234"/>
      <c r="AJ500" s="234"/>
      <c r="AK500" s="234"/>
      <c r="AL500" s="234"/>
      <c r="AM500" s="234"/>
      <c r="AN500" s="234"/>
      <c r="AO500" s="234"/>
      <c r="AP500" s="234"/>
      <c r="AQ500" s="234"/>
      <c r="AR500" s="234"/>
      <c r="AS500" s="234"/>
      <c r="AT500" s="234"/>
      <c r="AU500" s="234"/>
      <c r="AV500" s="234"/>
      <c r="AW500" s="234"/>
      <c r="AX500" s="234"/>
      <c r="AY500" s="234"/>
      <c r="AZ500" s="234"/>
      <c r="BA500" s="234"/>
      <c r="BB500" s="234"/>
      <c r="BC500" s="234"/>
      <c r="BD500" s="234"/>
      <c r="BE500" s="234"/>
      <c r="BF500" s="234"/>
      <c r="BG500" s="234"/>
      <c r="BH500" s="234"/>
      <c r="BI500" s="234"/>
      <c r="BJ500" s="234"/>
      <c r="BK500" s="234"/>
      <c r="BL500" s="234"/>
      <c r="BM500" s="234"/>
      <c r="BN500" s="234"/>
      <c r="BO500" s="234"/>
      <c r="BP500" s="234"/>
      <c r="BQ500" s="234"/>
      <c r="BR500" s="234"/>
      <c r="BS500" s="234"/>
      <c r="BT500" s="234"/>
      <c r="BU500" s="234"/>
      <c r="BV500" s="234"/>
      <c r="BW500" s="234"/>
      <c r="BX500" s="234"/>
      <c r="BY500" s="234"/>
      <c r="BZ500" s="234"/>
      <c r="CA500" s="234"/>
      <c r="CB500" s="234"/>
    </row>
    <row r="501" spans="1:80" x14ac:dyDescent="0.25">
      <c r="A501" s="234"/>
      <c r="B501" s="234"/>
      <c r="C501" s="234"/>
      <c r="D501" s="234"/>
      <c r="E501" s="234"/>
      <c r="F501" s="234"/>
      <c r="G501" s="234"/>
      <c r="H501" s="234"/>
      <c r="I501" s="234"/>
      <c r="J501" s="234"/>
      <c r="K501" s="234"/>
      <c r="L501" s="234"/>
      <c r="M501" s="234"/>
      <c r="N501" s="234"/>
      <c r="O501" s="234"/>
      <c r="P501" s="234"/>
      <c r="Q501" s="234"/>
      <c r="R501" s="234"/>
      <c r="S501" s="234"/>
      <c r="T501" s="234"/>
      <c r="U501" s="234"/>
      <c r="V501" s="234"/>
      <c r="W501" s="234"/>
      <c r="X501" s="234"/>
      <c r="Y501" s="234"/>
      <c r="Z501" s="234"/>
      <c r="AA501" s="234"/>
      <c r="AB501" s="234"/>
      <c r="AC501" s="234"/>
      <c r="AD501" s="234"/>
      <c r="AE501" s="234"/>
      <c r="AF501" s="234"/>
      <c r="AG501" s="234"/>
      <c r="AH501" s="234"/>
      <c r="AI501" s="234"/>
      <c r="AJ501" s="234"/>
      <c r="AK501" s="234"/>
      <c r="AL501" s="234"/>
      <c r="AM501" s="234"/>
      <c r="AN501" s="234"/>
      <c r="AO501" s="234"/>
      <c r="AP501" s="234"/>
      <c r="AQ501" s="234"/>
      <c r="AR501" s="234"/>
      <c r="AS501" s="234"/>
      <c r="AT501" s="234"/>
      <c r="AU501" s="234"/>
      <c r="AV501" s="234"/>
      <c r="AW501" s="234"/>
      <c r="AX501" s="234"/>
      <c r="AY501" s="234"/>
      <c r="AZ501" s="234"/>
      <c r="BA501" s="234"/>
      <c r="BB501" s="234"/>
      <c r="BC501" s="234"/>
      <c r="BD501" s="234"/>
      <c r="BE501" s="234"/>
      <c r="BF501" s="234"/>
      <c r="BG501" s="234"/>
      <c r="BH501" s="234"/>
      <c r="BI501" s="234"/>
      <c r="BJ501" s="234"/>
      <c r="BK501" s="234"/>
      <c r="BL501" s="234"/>
      <c r="BM501" s="234"/>
      <c r="BN501" s="234"/>
      <c r="BO501" s="234"/>
      <c r="BP501" s="234"/>
      <c r="BQ501" s="234"/>
      <c r="BR501" s="234"/>
      <c r="BS501" s="234"/>
      <c r="BT501" s="234"/>
      <c r="BU501" s="234"/>
      <c r="BV501" s="234"/>
      <c r="BW501" s="234"/>
      <c r="BX501" s="234"/>
      <c r="BY501" s="234"/>
      <c r="BZ501" s="234"/>
      <c r="CA501" s="234"/>
      <c r="CB501" s="234"/>
    </row>
    <row r="502" spans="1:80" x14ac:dyDescent="0.25">
      <c r="A502" s="234"/>
      <c r="B502" s="234"/>
      <c r="C502" s="234"/>
      <c r="D502" s="234"/>
      <c r="E502" s="234"/>
      <c r="F502" s="234"/>
      <c r="G502" s="234"/>
      <c r="H502" s="234"/>
      <c r="I502" s="234"/>
      <c r="J502" s="234"/>
      <c r="K502" s="234"/>
      <c r="L502" s="234"/>
      <c r="M502" s="234"/>
      <c r="N502" s="234"/>
      <c r="O502" s="234"/>
      <c r="P502" s="234"/>
      <c r="Q502" s="234"/>
      <c r="R502" s="234"/>
      <c r="S502" s="234"/>
      <c r="T502" s="234"/>
      <c r="U502" s="234"/>
      <c r="V502" s="234"/>
      <c r="W502" s="234"/>
      <c r="X502" s="234"/>
      <c r="Y502" s="234"/>
      <c r="Z502" s="234"/>
      <c r="AA502" s="234"/>
      <c r="AB502" s="234"/>
      <c r="AC502" s="234"/>
      <c r="AD502" s="234"/>
      <c r="AE502" s="234"/>
      <c r="AF502" s="234"/>
      <c r="AG502" s="234"/>
      <c r="AH502" s="234"/>
      <c r="AI502" s="234"/>
      <c r="AJ502" s="234"/>
      <c r="AK502" s="234"/>
      <c r="AL502" s="234"/>
      <c r="AM502" s="234"/>
      <c r="AN502" s="234"/>
      <c r="AO502" s="234"/>
      <c r="AP502" s="234"/>
      <c r="AQ502" s="234"/>
      <c r="AR502" s="234"/>
      <c r="AS502" s="234"/>
      <c r="AT502" s="234"/>
      <c r="AU502" s="234"/>
      <c r="AV502" s="234"/>
      <c r="AW502" s="234"/>
      <c r="AX502" s="234"/>
      <c r="AY502" s="234"/>
      <c r="AZ502" s="234"/>
      <c r="BA502" s="234"/>
      <c r="BB502" s="234"/>
      <c r="BC502" s="234"/>
      <c r="BD502" s="234"/>
      <c r="BE502" s="234"/>
      <c r="BF502" s="234"/>
      <c r="BG502" s="234"/>
      <c r="BH502" s="234"/>
      <c r="BI502" s="234"/>
      <c r="BJ502" s="234"/>
      <c r="BK502" s="234"/>
      <c r="BL502" s="234"/>
      <c r="BM502" s="234"/>
      <c r="BN502" s="234"/>
      <c r="BO502" s="234"/>
      <c r="BP502" s="234"/>
      <c r="BQ502" s="234"/>
      <c r="BR502" s="234"/>
      <c r="BS502" s="234"/>
      <c r="BT502" s="234"/>
      <c r="BU502" s="234"/>
      <c r="BV502" s="234"/>
      <c r="BW502" s="234"/>
      <c r="BX502" s="234"/>
      <c r="BY502" s="234"/>
      <c r="BZ502" s="234"/>
      <c r="CA502" s="234"/>
      <c r="CB502" s="234"/>
    </row>
    <row r="503" spans="1:80" x14ac:dyDescent="0.25">
      <c r="A503" s="234"/>
      <c r="B503" s="234"/>
      <c r="C503" s="234"/>
      <c r="D503" s="234"/>
      <c r="E503" s="234"/>
      <c r="F503" s="234"/>
      <c r="G503" s="234"/>
      <c r="H503" s="234"/>
      <c r="I503" s="234"/>
      <c r="J503" s="234"/>
      <c r="K503" s="234"/>
      <c r="L503" s="234"/>
      <c r="M503" s="234"/>
      <c r="N503" s="234"/>
      <c r="O503" s="234"/>
      <c r="P503" s="234"/>
      <c r="Q503" s="234"/>
      <c r="R503" s="234"/>
      <c r="S503" s="234"/>
      <c r="T503" s="234"/>
      <c r="U503" s="234"/>
      <c r="V503" s="234"/>
      <c r="W503" s="234"/>
      <c r="X503" s="234"/>
      <c r="Y503" s="234"/>
      <c r="Z503" s="234"/>
      <c r="AA503" s="234"/>
      <c r="AB503" s="234"/>
      <c r="AC503" s="234"/>
      <c r="AD503" s="234"/>
      <c r="AE503" s="234"/>
      <c r="AF503" s="234"/>
      <c r="AG503" s="234"/>
      <c r="AH503" s="234"/>
      <c r="AI503" s="234"/>
      <c r="AJ503" s="234"/>
      <c r="AK503" s="234"/>
      <c r="AL503" s="234"/>
      <c r="AM503" s="234"/>
      <c r="AN503" s="234"/>
      <c r="AO503" s="234"/>
      <c r="AP503" s="234"/>
      <c r="AQ503" s="234"/>
      <c r="AR503" s="234"/>
      <c r="AS503" s="234"/>
      <c r="AT503" s="234"/>
      <c r="AU503" s="234"/>
      <c r="AV503" s="234"/>
      <c r="AW503" s="234"/>
      <c r="AX503" s="234"/>
      <c r="AY503" s="234"/>
      <c r="AZ503" s="234"/>
      <c r="BA503" s="234"/>
      <c r="BB503" s="234"/>
      <c r="BC503" s="234"/>
      <c r="BD503" s="234"/>
      <c r="BE503" s="234"/>
      <c r="BF503" s="234"/>
      <c r="BG503" s="234"/>
      <c r="BH503" s="234"/>
      <c r="BI503" s="234"/>
      <c r="BJ503" s="234"/>
      <c r="BK503" s="234"/>
      <c r="BL503" s="234"/>
      <c r="BM503" s="234"/>
      <c r="BN503" s="234"/>
      <c r="BO503" s="234"/>
      <c r="BP503" s="234"/>
      <c r="BQ503" s="234"/>
      <c r="BR503" s="234"/>
      <c r="BS503" s="234"/>
      <c r="BT503" s="234"/>
      <c r="BU503" s="234"/>
      <c r="BV503" s="234"/>
      <c r="BW503" s="234"/>
      <c r="BX503" s="234"/>
      <c r="BY503" s="234"/>
      <c r="BZ503" s="234"/>
      <c r="CA503" s="234"/>
      <c r="CB503" s="234"/>
    </row>
    <row r="504" spans="1:80" x14ac:dyDescent="0.25">
      <c r="A504" s="234"/>
      <c r="B504" s="234"/>
      <c r="C504" s="234"/>
      <c r="D504" s="234"/>
      <c r="E504" s="234"/>
      <c r="F504" s="234"/>
      <c r="G504" s="234"/>
      <c r="H504" s="234"/>
      <c r="I504" s="234"/>
      <c r="J504" s="234"/>
      <c r="K504" s="234"/>
      <c r="L504" s="234"/>
      <c r="M504" s="234"/>
      <c r="N504" s="234"/>
      <c r="O504" s="234"/>
      <c r="P504" s="234"/>
      <c r="Q504" s="234"/>
      <c r="R504" s="234"/>
      <c r="S504" s="234"/>
      <c r="T504" s="234"/>
      <c r="U504" s="234"/>
      <c r="V504" s="234"/>
      <c r="W504" s="234"/>
      <c r="X504" s="234"/>
      <c r="Y504" s="234"/>
      <c r="Z504" s="234"/>
      <c r="AA504" s="234"/>
      <c r="AB504" s="234"/>
      <c r="AC504" s="234"/>
      <c r="AD504" s="234"/>
      <c r="AE504" s="234"/>
      <c r="AF504" s="234"/>
      <c r="AG504" s="234"/>
      <c r="AH504" s="234"/>
      <c r="AI504" s="234"/>
      <c r="AJ504" s="234"/>
      <c r="AK504" s="234"/>
      <c r="AL504" s="234"/>
      <c r="AM504" s="234"/>
      <c r="AN504" s="234"/>
      <c r="AO504" s="234"/>
      <c r="AP504" s="234"/>
      <c r="AQ504" s="234"/>
      <c r="AR504" s="234"/>
      <c r="AS504" s="234"/>
      <c r="AT504" s="234"/>
      <c r="AU504" s="234"/>
      <c r="AV504" s="234"/>
      <c r="AW504" s="234"/>
      <c r="AX504" s="234"/>
      <c r="AY504" s="234"/>
      <c r="AZ504" s="234"/>
      <c r="BA504" s="234"/>
      <c r="BB504" s="234"/>
      <c r="BC504" s="234"/>
      <c r="BD504" s="234"/>
      <c r="BE504" s="234"/>
      <c r="BF504" s="234"/>
      <c r="BG504" s="234"/>
      <c r="BH504" s="234"/>
      <c r="BI504" s="234"/>
      <c r="BJ504" s="234"/>
      <c r="BK504" s="234"/>
      <c r="BL504" s="234"/>
      <c r="BM504" s="234"/>
      <c r="BN504" s="234"/>
      <c r="BO504" s="234"/>
      <c r="BP504" s="234"/>
      <c r="BQ504" s="234"/>
      <c r="BR504" s="234"/>
      <c r="BS504" s="234"/>
      <c r="BT504" s="234"/>
      <c r="BU504" s="234"/>
      <c r="BV504" s="234"/>
      <c r="BW504" s="234"/>
      <c r="BX504" s="234"/>
      <c r="BY504" s="234"/>
      <c r="BZ504" s="234"/>
      <c r="CA504" s="234"/>
      <c r="CB504" s="234"/>
    </row>
    <row r="505" spans="1:80" x14ac:dyDescent="0.25">
      <c r="A505" s="234"/>
      <c r="B505" s="234"/>
      <c r="C505" s="234"/>
      <c r="D505" s="234"/>
      <c r="E505" s="234"/>
      <c r="F505" s="234"/>
      <c r="G505" s="234"/>
      <c r="H505" s="234"/>
      <c r="I505" s="234"/>
      <c r="J505" s="234"/>
      <c r="K505" s="234"/>
      <c r="L505" s="234"/>
      <c r="M505" s="234"/>
      <c r="N505" s="234"/>
      <c r="O505" s="234"/>
      <c r="P505" s="234"/>
      <c r="Q505" s="234"/>
      <c r="R505" s="234"/>
      <c r="S505" s="234"/>
      <c r="T505" s="234"/>
      <c r="U505" s="234"/>
      <c r="V505" s="234"/>
      <c r="W505" s="234"/>
      <c r="X505" s="234"/>
      <c r="Y505" s="234"/>
      <c r="Z505" s="234"/>
      <c r="AA505" s="234"/>
      <c r="AB505" s="234"/>
      <c r="AC505" s="234"/>
      <c r="AD505" s="234"/>
      <c r="AE505" s="234"/>
      <c r="AF505" s="234"/>
      <c r="AG505" s="234"/>
      <c r="AH505" s="234"/>
      <c r="AI505" s="234"/>
      <c r="AJ505" s="234"/>
      <c r="AK505" s="234"/>
      <c r="AL505" s="234"/>
      <c r="AM505" s="234"/>
      <c r="AN505" s="234"/>
      <c r="AO505" s="234"/>
      <c r="AP505" s="234"/>
      <c r="AQ505" s="234"/>
      <c r="AR505" s="234"/>
      <c r="AS505" s="234"/>
      <c r="AT505" s="234"/>
      <c r="AU505" s="234"/>
      <c r="AV505" s="234"/>
      <c r="AW505" s="234"/>
      <c r="AX505" s="234"/>
      <c r="AY505" s="234"/>
      <c r="AZ505" s="234"/>
      <c r="BA505" s="234"/>
      <c r="BB505" s="234"/>
      <c r="BC505" s="234"/>
      <c r="BD505" s="234"/>
      <c r="BE505" s="234"/>
      <c r="BF505" s="234"/>
      <c r="BG505" s="234"/>
      <c r="BH505" s="234"/>
      <c r="BI505" s="234"/>
      <c r="BJ505" s="234"/>
      <c r="BK505" s="234"/>
      <c r="BL505" s="234"/>
      <c r="BM505" s="234"/>
      <c r="BN505" s="234"/>
      <c r="BO505" s="234"/>
      <c r="BP505" s="234"/>
      <c r="BQ505" s="234"/>
      <c r="BR505" s="234"/>
      <c r="BS505" s="234"/>
      <c r="BT505" s="234"/>
      <c r="BU505" s="234"/>
      <c r="BV505" s="234"/>
      <c r="BW505" s="234"/>
      <c r="BX505" s="234"/>
      <c r="BY505" s="234"/>
      <c r="BZ505" s="234"/>
      <c r="CA505" s="234"/>
      <c r="CB505" s="234"/>
    </row>
    <row r="506" spans="1:80" x14ac:dyDescent="0.25">
      <c r="A506" s="234"/>
      <c r="B506" s="234"/>
      <c r="C506" s="234"/>
      <c r="D506" s="234"/>
      <c r="E506" s="234"/>
      <c r="F506" s="234"/>
      <c r="G506" s="234"/>
      <c r="H506" s="234"/>
      <c r="I506" s="234"/>
      <c r="J506" s="234"/>
      <c r="K506" s="234"/>
      <c r="L506" s="234"/>
      <c r="M506" s="234"/>
      <c r="N506" s="234"/>
      <c r="O506" s="234"/>
      <c r="P506" s="234"/>
      <c r="Q506" s="234"/>
      <c r="R506" s="234"/>
      <c r="S506" s="234"/>
      <c r="T506" s="234"/>
      <c r="U506" s="234"/>
      <c r="V506" s="234"/>
      <c r="W506" s="234"/>
      <c r="X506" s="234"/>
      <c r="Y506" s="234"/>
      <c r="Z506" s="234"/>
      <c r="AA506" s="234"/>
      <c r="AB506" s="234"/>
      <c r="AC506" s="234"/>
      <c r="AD506" s="234"/>
      <c r="AE506" s="234"/>
      <c r="AF506" s="234"/>
      <c r="AG506" s="234"/>
      <c r="AH506" s="234"/>
      <c r="AI506" s="234"/>
      <c r="AJ506" s="234"/>
      <c r="AK506" s="234"/>
      <c r="AL506" s="234"/>
      <c r="AM506" s="234"/>
      <c r="AN506" s="234"/>
      <c r="AO506" s="234"/>
      <c r="AP506" s="234"/>
      <c r="AQ506" s="234"/>
      <c r="AR506" s="234"/>
      <c r="AS506" s="234"/>
      <c r="AT506" s="234"/>
      <c r="AU506" s="234"/>
      <c r="AV506" s="234"/>
      <c r="AW506" s="234"/>
      <c r="AX506" s="234"/>
      <c r="AY506" s="234"/>
      <c r="AZ506" s="234"/>
      <c r="BA506" s="234"/>
      <c r="BB506" s="234"/>
      <c r="BC506" s="234"/>
      <c r="BD506" s="234"/>
      <c r="BE506" s="234"/>
      <c r="BF506" s="234"/>
      <c r="BG506" s="234"/>
      <c r="BH506" s="234"/>
      <c r="BI506" s="234"/>
      <c r="BJ506" s="234"/>
      <c r="BK506" s="234"/>
      <c r="BL506" s="234"/>
      <c r="BM506" s="234"/>
      <c r="BN506" s="234"/>
      <c r="BO506" s="234"/>
      <c r="BP506" s="234"/>
      <c r="BQ506" s="234"/>
      <c r="BR506" s="234"/>
      <c r="BS506" s="234"/>
      <c r="BT506" s="234"/>
      <c r="BU506" s="234"/>
      <c r="BV506" s="234"/>
      <c r="BW506" s="234"/>
      <c r="BX506" s="234"/>
      <c r="BY506" s="234"/>
      <c r="BZ506" s="234"/>
      <c r="CA506" s="234"/>
      <c r="CB506" s="234"/>
    </row>
    <row r="507" spans="1:80" x14ac:dyDescent="0.25">
      <c r="A507" s="234"/>
      <c r="B507" s="234"/>
      <c r="C507" s="234"/>
      <c r="D507" s="234"/>
      <c r="E507" s="234"/>
      <c r="F507" s="234"/>
      <c r="G507" s="234"/>
      <c r="H507" s="234"/>
      <c r="I507" s="234"/>
      <c r="J507" s="234"/>
      <c r="K507" s="234"/>
      <c r="L507" s="234"/>
      <c r="M507" s="234"/>
      <c r="N507" s="234"/>
      <c r="O507" s="234"/>
      <c r="P507" s="234"/>
      <c r="Q507" s="234"/>
      <c r="R507" s="234"/>
      <c r="S507" s="234"/>
      <c r="T507" s="234"/>
      <c r="U507" s="234"/>
      <c r="V507" s="234"/>
      <c r="W507" s="234"/>
      <c r="X507" s="234"/>
      <c r="Y507" s="234"/>
      <c r="Z507" s="234"/>
      <c r="AA507" s="234"/>
      <c r="AB507" s="234"/>
      <c r="AC507" s="234"/>
      <c r="AD507" s="234"/>
      <c r="AE507" s="234"/>
      <c r="AF507" s="234"/>
      <c r="AG507" s="234"/>
      <c r="AH507" s="234"/>
      <c r="AI507" s="234"/>
      <c r="AJ507" s="234"/>
      <c r="AK507" s="234"/>
      <c r="AL507" s="234"/>
      <c r="AM507" s="234"/>
      <c r="AN507" s="234"/>
      <c r="AO507" s="234"/>
      <c r="AP507" s="234"/>
      <c r="AQ507" s="234"/>
      <c r="AR507" s="234"/>
      <c r="AS507" s="234"/>
      <c r="AT507" s="234"/>
      <c r="AU507" s="234"/>
      <c r="AV507" s="234"/>
      <c r="AW507" s="234"/>
      <c r="AX507" s="234"/>
      <c r="AY507" s="234"/>
      <c r="AZ507" s="234"/>
      <c r="BA507" s="234"/>
      <c r="BB507" s="234"/>
      <c r="BC507" s="234"/>
      <c r="BD507" s="234"/>
      <c r="BE507" s="234"/>
      <c r="BF507" s="234"/>
      <c r="BG507" s="234"/>
      <c r="BH507" s="234"/>
      <c r="BI507" s="234"/>
      <c r="BJ507" s="234"/>
      <c r="BK507" s="234"/>
      <c r="BL507" s="234"/>
      <c r="BM507" s="234"/>
      <c r="BN507" s="234"/>
      <c r="BO507" s="234"/>
      <c r="BP507" s="234"/>
      <c r="BQ507" s="234"/>
      <c r="BR507" s="234"/>
      <c r="BS507" s="234"/>
      <c r="BT507" s="234"/>
      <c r="BU507" s="234"/>
      <c r="BV507" s="234"/>
      <c r="BW507" s="234"/>
      <c r="BX507" s="234"/>
      <c r="BY507" s="234"/>
      <c r="BZ507" s="234"/>
      <c r="CA507" s="234"/>
      <c r="CB507" s="234"/>
    </row>
    <row r="508" spans="1:80" x14ac:dyDescent="0.25">
      <c r="A508" s="234"/>
      <c r="B508" s="234"/>
      <c r="C508" s="234"/>
      <c r="D508" s="234"/>
      <c r="E508" s="234"/>
      <c r="F508" s="234"/>
      <c r="G508" s="234"/>
      <c r="H508" s="234"/>
      <c r="I508" s="234"/>
      <c r="J508" s="234"/>
      <c r="K508" s="234"/>
      <c r="L508" s="234"/>
      <c r="M508" s="234"/>
      <c r="N508" s="234"/>
      <c r="O508" s="234"/>
      <c r="P508" s="234"/>
      <c r="Q508" s="234"/>
      <c r="R508" s="234"/>
      <c r="S508" s="234"/>
      <c r="T508" s="234"/>
      <c r="U508" s="234"/>
      <c r="V508" s="234"/>
      <c r="W508" s="234"/>
      <c r="X508" s="234"/>
      <c r="Y508" s="234"/>
      <c r="Z508" s="234"/>
      <c r="AA508" s="234"/>
      <c r="AB508" s="234"/>
      <c r="AC508" s="234"/>
      <c r="AD508" s="234"/>
      <c r="AE508" s="234"/>
      <c r="AF508" s="234"/>
      <c r="AG508" s="234"/>
      <c r="AH508" s="234"/>
      <c r="AI508" s="234"/>
      <c r="AJ508" s="234"/>
      <c r="AK508" s="234"/>
      <c r="AL508" s="234"/>
      <c r="AM508" s="234"/>
      <c r="AN508" s="234"/>
      <c r="AO508" s="234"/>
      <c r="AP508" s="234"/>
      <c r="AQ508" s="234"/>
      <c r="AR508" s="234"/>
      <c r="AS508" s="234"/>
      <c r="AT508" s="234"/>
      <c r="AU508" s="234"/>
      <c r="AV508" s="234"/>
      <c r="AW508" s="234"/>
      <c r="AX508" s="234"/>
      <c r="AY508" s="234"/>
      <c r="AZ508" s="234"/>
      <c r="BA508" s="234"/>
      <c r="BB508" s="234"/>
      <c r="BC508" s="234"/>
      <c r="BD508" s="234"/>
      <c r="BE508" s="234"/>
      <c r="BF508" s="234"/>
      <c r="BG508" s="234"/>
      <c r="BH508" s="234"/>
      <c r="BI508" s="234"/>
      <c r="BJ508" s="234"/>
      <c r="BK508" s="234"/>
      <c r="BL508" s="234"/>
      <c r="BM508" s="234"/>
      <c r="BN508" s="234"/>
      <c r="BO508" s="234"/>
      <c r="BP508" s="234"/>
      <c r="BQ508" s="234"/>
      <c r="BR508" s="234"/>
      <c r="BS508" s="234"/>
      <c r="BT508" s="234"/>
      <c r="BU508" s="234"/>
      <c r="BV508" s="234"/>
      <c r="BW508" s="234"/>
      <c r="BX508" s="234"/>
      <c r="BY508" s="234"/>
      <c r="BZ508" s="234"/>
      <c r="CA508" s="234"/>
      <c r="CB508" s="234"/>
    </row>
    <row r="509" spans="1:80" x14ac:dyDescent="0.25">
      <c r="A509" s="234"/>
      <c r="B509" s="234"/>
      <c r="C509" s="234"/>
      <c r="D509" s="234"/>
      <c r="E509" s="234"/>
      <c r="F509" s="234"/>
      <c r="G509" s="234"/>
      <c r="H509" s="234"/>
      <c r="I509" s="234"/>
      <c r="J509" s="234"/>
      <c r="K509" s="234"/>
      <c r="L509" s="234"/>
      <c r="M509" s="234"/>
      <c r="N509" s="234"/>
      <c r="O509" s="234"/>
      <c r="P509" s="234"/>
      <c r="Q509" s="234"/>
      <c r="R509" s="234"/>
      <c r="S509" s="234"/>
      <c r="T509" s="234"/>
      <c r="U509" s="234"/>
      <c r="V509" s="234"/>
      <c r="W509" s="234"/>
      <c r="X509" s="234"/>
      <c r="Y509" s="234"/>
      <c r="Z509" s="234"/>
      <c r="AA509" s="234"/>
      <c r="AB509" s="234"/>
      <c r="AC509" s="234"/>
      <c r="AD509" s="234"/>
      <c r="AE509" s="234"/>
      <c r="AF509" s="234"/>
      <c r="AG509" s="234"/>
      <c r="AH509" s="234"/>
      <c r="AI509" s="234"/>
      <c r="AJ509" s="234"/>
      <c r="AK509" s="234"/>
      <c r="AL509" s="234"/>
      <c r="AM509" s="234"/>
      <c r="AN509" s="234"/>
      <c r="AO509" s="234"/>
      <c r="AP509" s="234"/>
      <c r="AQ509" s="234"/>
      <c r="AR509" s="234"/>
      <c r="AS509" s="234"/>
      <c r="AT509" s="234"/>
      <c r="AU509" s="234"/>
      <c r="AV509" s="234"/>
      <c r="AW509" s="234"/>
      <c r="AX509" s="234"/>
      <c r="AY509" s="234"/>
      <c r="AZ509" s="234"/>
      <c r="BA509" s="234"/>
      <c r="BB509" s="234"/>
      <c r="BC509" s="234"/>
      <c r="BD509" s="234"/>
      <c r="BE509" s="234"/>
      <c r="BF509" s="234"/>
      <c r="BG509" s="234"/>
      <c r="BH509" s="234"/>
      <c r="BI509" s="234"/>
      <c r="BJ509" s="234"/>
      <c r="BK509" s="234"/>
      <c r="BL509" s="234"/>
      <c r="BM509" s="234"/>
      <c r="BN509" s="234"/>
      <c r="BO509" s="234"/>
      <c r="BP509" s="234"/>
      <c r="BQ509" s="234"/>
      <c r="BR509" s="234"/>
      <c r="BS509" s="234"/>
      <c r="BT509" s="234"/>
      <c r="BU509" s="234"/>
      <c r="BV509" s="234"/>
      <c r="BW509" s="234"/>
      <c r="BX509" s="234"/>
      <c r="BY509" s="234"/>
      <c r="BZ509" s="234"/>
      <c r="CA509" s="234"/>
      <c r="CB509" s="234"/>
    </row>
    <row r="510" spans="1:80" x14ac:dyDescent="0.25">
      <c r="A510" s="234"/>
      <c r="B510" s="234"/>
      <c r="C510" s="234"/>
      <c r="D510" s="234"/>
      <c r="E510" s="234"/>
      <c r="F510" s="234"/>
      <c r="G510" s="234"/>
      <c r="H510" s="234"/>
      <c r="I510" s="234"/>
      <c r="J510" s="234"/>
      <c r="K510" s="234"/>
      <c r="L510" s="234"/>
      <c r="M510" s="234"/>
      <c r="N510" s="234"/>
      <c r="O510" s="234"/>
      <c r="P510" s="234"/>
      <c r="Q510" s="234"/>
      <c r="R510" s="234"/>
      <c r="S510" s="234"/>
      <c r="T510" s="234"/>
      <c r="U510" s="234"/>
      <c r="V510" s="234"/>
      <c r="W510" s="234"/>
      <c r="X510" s="234"/>
      <c r="Y510" s="234"/>
      <c r="Z510" s="234"/>
      <c r="AA510" s="234"/>
      <c r="AB510" s="234"/>
      <c r="AC510" s="234"/>
      <c r="AD510" s="234"/>
      <c r="AE510" s="234"/>
      <c r="AF510" s="234"/>
      <c r="AG510" s="234"/>
      <c r="AH510" s="234"/>
      <c r="AI510" s="234"/>
      <c r="AJ510" s="234"/>
      <c r="AK510" s="234"/>
      <c r="AL510" s="234"/>
      <c r="AM510" s="234"/>
      <c r="AN510" s="234"/>
      <c r="AO510" s="234"/>
      <c r="AP510" s="234"/>
      <c r="AQ510" s="234"/>
      <c r="AR510" s="234"/>
      <c r="AS510" s="234"/>
      <c r="AT510" s="234"/>
      <c r="AU510" s="234"/>
      <c r="AV510" s="234"/>
      <c r="AW510" s="234"/>
      <c r="AX510" s="234"/>
      <c r="AY510" s="234"/>
      <c r="AZ510" s="234"/>
      <c r="BA510" s="234"/>
      <c r="BB510" s="234"/>
      <c r="BC510" s="234"/>
      <c r="BD510" s="234"/>
      <c r="BE510" s="234"/>
      <c r="BF510" s="234"/>
      <c r="BG510" s="234"/>
      <c r="BH510" s="234"/>
      <c r="BI510" s="234"/>
      <c r="BJ510" s="234"/>
      <c r="BK510" s="234"/>
      <c r="BL510" s="234"/>
      <c r="BM510" s="234"/>
      <c r="BN510" s="234"/>
      <c r="BO510" s="234"/>
      <c r="BP510" s="234"/>
      <c r="BQ510" s="234"/>
      <c r="BR510" s="234"/>
      <c r="BS510" s="234"/>
      <c r="BT510" s="234"/>
      <c r="BU510" s="234"/>
      <c r="BV510" s="234"/>
      <c r="BW510" s="234"/>
      <c r="BX510" s="234"/>
      <c r="BY510" s="234"/>
      <c r="BZ510" s="234"/>
      <c r="CA510" s="234"/>
      <c r="CB510" s="234"/>
    </row>
    <row r="511" spans="1:80" x14ac:dyDescent="0.25">
      <c r="A511" s="234"/>
      <c r="B511" s="234"/>
      <c r="C511" s="234"/>
      <c r="D511" s="234"/>
      <c r="E511" s="234"/>
      <c r="F511" s="234"/>
      <c r="G511" s="234"/>
      <c r="H511" s="234"/>
      <c r="I511" s="234"/>
      <c r="J511" s="234"/>
      <c r="K511" s="234"/>
      <c r="L511" s="234"/>
      <c r="M511" s="234"/>
      <c r="N511" s="234"/>
      <c r="O511" s="234"/>
      <c r="P511" s="234"/>
      <c r="Q511" s="234"/>
      <c r="R511" s="234"/>
      <c r="S511" s="234"/>
      <c r="T511" s="234"/>
      <c r="U511" s="234"/>
      <c r="V511" s="234"/>
      <c r="W511" s="234"/>
      <c r="X511" s="234"/>
      <c r="Y511" s="234"/>
      <c r="Z511" s="234"/>
      <c r="AA511" s="234"/>
      <c r="AB511" s="234"/>
      <c r="AC511" s="234"/>
      <c r="AD511" s="234"/>
      <c r="AE511" s="234"/>
      <c r="AF511" s="234"/>
      <c r="AG511" s="234"/>
      <c r="AH511" s="234"/>
      <c r="AI511" s="234"/>
      <c r="AJ511" s="234"/>
      <c r="AK511" s="234"/>
      <c r="AL511" s="234"/>
      <c r="AM511" s="234"/>
      <c r="AN511" s="234"/>
      <c r="AO511" s="234"/>
      <c r="AP511" s="234"/>
      <c r="AQ511" s="234"/>
      <c r="AR511" s="234"/>
      <c r="AS511" s="234"/>
      <c r="AT511" s="234"/>
      <c r="AU511" s="234"/>
      <c r="AV511" s="234"/>
      <c r="AW511" s="234"/>
      <c r="AX511" s="234"/>
      <c r="AY511" s="234"/>
      <c r="AZ511" s="234"/>
      <c r="BA511" s="234"/>
      <c r="BB511" s="234"/>
      <c r="BC511" s="234"/>
      <c r="BD511" s="234"/>
      <c r="BE511" s="234"/>
      <c r="BF511" s="234"/>
      <c r="BG511" s="234"/>
      <c r="BH511" s="234"/>
      <c r="BI511" s="234"/>
      <c r="BJ511" s="234"/>
      <c r="BK511" s="234"/>
      <c r="BL511" s="234"/>
      <c r="BM511" s="234"/>
      <c r="BN511" s="234"/>
      <c r="BO511" s="234"/>
      <c r="BP511" s="234"/>
      <c r="BQ511" s="234"/>
      <c r="BR511" s="234"/>
      <c r="BS511" s="234"/>
      <c r="BT511" s="234"/>
      <c r="BU511" s="234"/>
      <c r="BV511" s="234"/>
      <c r="BW511" s="234"/>
      <c r="BX511" s="234"/>
      <c r="BY511" s="234"/>
      <c r="BZ511" s="234"/>
      <c r="CA511" s="234"/>
      <c r="CB511" s="234"/>
    </row>
    <row r="512" spans="1:80" x14ac:dyDescent="0.25">
      <c r="A512" s="234"/>
      <c r="B512" s="234"/>
      <c r="C512" s="234"/>
      <c r="D512" s="234"/>
      <c r="E512" s="234"/>
      <c r="F512" s="234"/>
      <c r="G512" s="234"/>
      <c r="H512" s="234"/>
      <c r="I512" s="234"/>
      <c r="J512" s="234"/>
      <c r="K512" s="234"/>
      <c r="L512" s="234"/>
      <c r="M512" s="234"/>
      <c r="N512" s="234"/>
      <c r="O512" s="234"/>
      <c r="P512" s="234"/>
      <c r="Q512" s="234"/>
      <c r="R512" s="234"/>
      <c r="S512" s="234"/>
      <c r="T512" s="234"/>
      <c r="U512" s="234"/>
      <c r="V512" s="234"/>
      <c r="W512" s="234"/>
      <c r="X512" s="234"/>
      <c r="Y512" s="234"/>
      <c r="Z512" s="234"/>
      <c r="AA512" s="234"/>
      <c r="AB512" s="234"/>
      <c r="AC512" s="234"/>
      <c r="AD512" s="234"/>
      <c r="AE512" s="234"/>
      <c r="AF512" s="234"/>
      <c r="AG512" s="234"/>
      <c r="AH512" s="234"/>
      <c r="AI512" s="234"/>
      <c r="AJ512" s="234"/>
      <c r="AK512" s="234"/>
      <c r="AL512" s="234"/>
      <c r="AM512" s="234"/>
      <c r="AN512" s="234"/>
      <c r="AO512" s="234"/>
      <c r="AP512" s="234"/>
      <c r="AQ512" s="234"/>
      <c r="AR512" s="234"/>
      <c r="AS512" s="234"/>
      <c r="AT512" s="234"/>
      <c r="AU512" s="234"/>
      <c r="AV512" s="234"/>
      <c r="AW512" s="234"/>
      <c r="AX512" s="234"/>
      <c r="AY512" s="234"/>
      <c r="AZ512" s="234"/>
      <c r="BA512" s="234"/>
      <c r="BB512" s="234"/>
      <c r="BC512" s="234"/>
      <c r="BD512" s="234"/>
      <c r="BE512" s="234"/>
      <c r="BF512" s="234"/>
      <c r="BG512" s="234"/>
      <c r="BH512" s="234"/>
      <c r="BI512" s="234"/>
      <c r="BJ512" s="234"/>
      <c r="BK512" s="234"/>
      <c r="BL512" s="234"/>
      <c r="BM512" s="234"/>
      <c r="BN512" s="234"/>
      <c r="BO512" s="234"/>
      <c r="BP512" s="234"/>
      <c r="BQ512" s="234"/>
      <c r="BR512" s="234"/>
      <c r="BS512" s="234"/>
      <c r="BT512" s="234"/>
      <c r="BU512" s="234"/>
      <c r="BV512" s="234"/>
      <c r="BW512" s="234"/>
      <c r="BX512" s="234"/>
      <c r="BY512" s="234"/>
      <c r="BZ512" s="234"/>
      <c r="CA512" s="234"/>
      <c r="CB512" s="234"/>
    </row>
    <row r="513" spans="1:80" x14ac:dyDescent="0.25">
      <c r="A513" s="234"/>
      <c r="B513" s="234"/>
      <c r="C513" s="234"/>
      <c r="D513" s="234"/>
      <c r="E513" s="234"/>
      <c r="F513" s="234"/>
      <c r="G513" s="234"/>
      <c r="H513" s="234"/>
      <c r="I513" s="234"/>
      <c r="J513" s="234"/>
      <c r="K513" s="234"/>
      <c r="L513" s="234"/>
      <c r="M513" s="234"/>
      <c r="N513" s="234"/>
      <c r="O513" s="234"/>
      <c r="P513" s="234"/>
      <c r="Q513" s="234"/>
      <c r="R513" s="234"/>
      <c r="S513" s="234"/>
      <c r="T513" s="234"/>
      <c r="U513" s="234"/>
      <c r="V513" s="234"/>
      <c r="W513" s="234"/>
      <c r="X513" s="234"/>
      <c r="Y513" s="234"/>
      <c r="Z513" s="234"/>
      <c r="AA513" s="234"/>
      <c r="AB513" s="234"/>
      <c r="AC513" s="234"/>
      <c r="AD513" s="234"/>
      <c r="AE513" s="234"/>
      <c r="AF513" s="234"/>
      <c r="AG513" s="234"/>
      <c r="AH513" s="234"/>
      <c r="AI513" s="234"/>
      <c r="AJ513" s="234"/>
      <c r="AK513" s="234"/>
      <c r="AL513" s="234"/>
      <c r="AM513" s="234"/>
      <c r="AN513" s="234"/>
      <c r="AO513" s="234"/>
      <c r="AP513" s="234"/>
      <c r="AQ513" s="234"/>
      <c r="AR513" s="234"/>
      <c r="AS513" s="234"/>
      <c r="AT513" s="234"/>
      <c r="AU513" s="234"/>
      <c r="AV513" s="234"/>
      <c r="AW513" s="234"/>
      <c r="AX513" s="234"/>
      <c r="AY513" s="234"/>
      <c r="AZ513" s="234"/>
      <c r="BA513" s="234"/>
      <c r="BB513" s="234"/>
      <c r="BC513" s="234"/>
      <c r="BD513" s="234"/>
      <c r="BE513" s="234"/>
      <c r="BF513" s="234"/>
      <c r="BG513" s="234"/>
      <c r="BH513" s="234"/>
      <c r="BI513" s="234"/>
      <c r="BJ513" s="234"/>
      <c r="BK513" s="234"/>
      <c r="BL513" s="234"/>
      <c r="BM513" s="234"/>
      <c r="BN513" s="234"/>
      <c r="BO513" s="234"/>
      <c r="BP513" s="234"/>
      <c r="BQ513" s="234"/>
      <c r="BR513" s="234"/>
      <c r="BS513" s="234"/>
      <c r="BT513" s="234"/>
      <c r="BU513" s="234"/>
      <c r="BV513" s="234"/>
      <c r="BW513" s="234"/>
      <c r="BX513" s="234"/>
      <c r="BY513" s="234"/>
      <c r="BZ513" s="234"/>
      <c r="CA513" s="234"/>
      <c r="CB513" s="234"/>
    </row>
  </sheetData>
  <mergeCells count="12">
    <mergeCell ref="BD10:BE10"/>
    <mergeCell ref="BF10:BG10"/>
    <mergeCell ref="BH10:BI10"/>
    <mergeCell ref="AQ1:AR1"/>
    <mergeCell ref="BD2:BE2"/>
    <mergeCell ref="BF2:BG2"/>
    <mergeCell ref="BH2:BI2"/>
    <mergeCell ref="A1:G1"/>
    <mergeCell ref="H1:O1"/>
    <mergeCell ref="P1:AB1"/>
    <mergeCell ref="AC1:AH1"/>
    <mergeCell ref="AI1:AO1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Admin!$D$24:$D$34</xm:f>
          </x14:formula1>
          <xm:sqref>B3</xm:sqref>
        </x14:dataValidation>
        <x14:dataValidation type="list" allowBlank="1" showInputMessage="1" showErrorMessage="1">
          <x14:formula1>
            <xm:f>Admin!$P$3:$P$5</xm:f>
          </x14:formula1>
          <xm:sqref>E3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BW1237"/>
  <sheetViews>
    <sheetView zoomScale="90" zoomScaleNormal="90" workbookViewId="0">
      <pane ySplit="3" topLeftCell="A376" activePane="bottomLeft" state="frozen"/>
      <selection activeCell="D1" sqref="D1"/>
      <selection pane="bottomLeft" activeCell="A376" sqref="A376"/>
    </sheetView>
  </sheetViews>
  <sheetFormatPr baseColWidth="10" defaultRowHeight="15" x14ac:dyDescent="0.25"/>
  <cols>
    <col min="1" max="1" width="11.7109375" style="103" customWidth="1"/>
    <col min="2" max="3" width="25" style="103" customWidth="1"/>
    <col min="4" max="4" width="45.7109375" style="103" customWidth="1"/>
    <col min="5" max="5" width="20.140625" style="103" customWidth="1"/>
    <col min="6" max="6" width="30" style="103" customWidth="1"/>
    <col min="7" max="10" width="19.7109375" style="207" customWidth="1"/>
    <col min="11" max="16" width="27.28515625" style="103" customWidth="1"/>
    <col min="17" max="29" width="26.5703125" style="208" customWidth="1"/>
    <col min="30" max="30" width="26.5703125" style="209" customWidth="1"/>
    <col min="31" max="44" width="26.5703125" style="208" customWidth="1"/>
    <col min="45" max="45" width="22" style="207" customWidth="1"/>
    <col min="46" max="46" width="26.140625" style="103" customWidth="1"/>
    <col min="47" max="47" width="30.28515625" style="103" customWidth="1"/>
    <col min="48" max="49" width="15.85546875" style="103" customWidth="1"/>
    <col min="50" max="50" width="18.140625" style="103" customWidth="1"/>
    <col min="51" max="51" width="15.85546875" style="103" customWidth="1"/>
    <col min="52" max="52" width="45.7109375" style="103" customWidth="1"/>
    <col min="53" max="53" width="26" style="206" customWidth="1"/>
    <col min="54" max="54" width="27" style="206" customWidth="1"/>
    <col min="55" max="55" width="21.42578125" style="103" customWidth="1"/>
    <col min="56" max="56" width="38.42578125" style="103" customWidth="1"/>
    <col min="57" max="57" width="24.28515625" style="103" customWidth="1"/>
    <col min="58" max="58" width="16.5703125" style="103" customWidth="1"/>
    <col min="59" max="59" width="24.28515625" style="103" customWidth="1"/>
    <col min="60" max="60" width="11.7109375" style="103" customWidth="1"/>
    <col min="61" max="61" width="17.42578125" style="103" customWidth="1"/>
    <col min="62" max="62" width="30.7109375" style="103" customWidth="1"/>
    <col min="63" max="63" width="21.42578125" style="103" customWidth="1"/>
    <col min="64" max="64" width="25" style="103" customWidth="1"/>
    <col min="65" max="65" width="11.7109375" style="103" customWidth="1"/>
    <col min="66" max="66" width="45.7109375" style="103" customWidth="1"/>
    <col min="67" max="67" width="30.85546875" style="103" customWidth="1"/>
    <col min="68" max="74" width="11.42578125" style="103"/>
    <col min="75" max="75" width="15.7109375" style="103" customWidth="1"/>
    <col min="76" max="16384" width="11.42578125" style="103"/>
  </cols>
  <sheetData>
    <row r="1" spans="1:75" ht="27" customHeight="1" x14ac:dyDescent="0.25">
      <c r="A1" s="219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  <c r="AJ1" s="220"/>
      <c r="AK1" s="220"/>
      <c r="AL1" s="220"/>
      <c r="AM1" s="220"/>
      <c r="AN1" s="220"/>
      <c r="AO1" s="220"/>
      <c r="AP1" s="220"/>
      <c r="AQ1" s="220"/>
      <c r="AR1" s="220"/>
      <c r="AS1" s="220"/>
      <c r="AT1" s="220"/>
      <c r="AU1" s="220"/>
      <c r="AV1" s="220"/>
      <c r="AW1" s="220"/>
      <c r="AX1" s="220"/>
      <c r="AY1" s="220"/>
      <c r="AZ1" s="220"/>
      <c r="BA1" s="220"/>
      <c r="BB1" s="220"/>
      <c r="BC1" s="220"/>
      <c r="BD1" s="220"/>
      <c r="BE1" s="220"/>
      <c r="BF1" s="220"/>
      <c r="BG1" s="220"/>
      <c r="BH1" s="220"/>
      <c r="BI1" s="220"/>
      <c r="BJ1" s="220"/>
      <c r="BK1" s="220"/>
      <c r="BL1" s="220"/>
      <c r="BM1" s="220"/>
      <c r="BN1" s="220"/>
      <c r="BO1" s="220"/>
      <c r="BW1" s="104"/>
    </row>
    <row r="2" spans="1:75" ht="27" customHeight="1" x14ac:dyDescent="0.25">
      <c r="A2" s="224"/>
      <c r="B2" s="225"/>
      <c r="C2" s="225"/>
      <c r="D2" s="225"/>
      <c r="E2" s="225"/>
      <c r="F2" s="225"/>
      <c r="G2" s="225"/>
      <c r="H2" s="227" t="s">
        <v>27</v>
      </c>
      <c r="I2" s="227"/>
      <c r="J2" s="227"/>
      <c r="K2" s="227"/>
      <c r="L2" s="227"/>
      <c r="M2" s="227"/>
      <c r="N2" s="227"/>
      <c r="O2" s="227"/>
      <c r="P2" s="226" t="s">
        <v>51</v>
      </c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 t="s">
        <v>1633</v>
      </c>
      <c r="AD2" s="227"/>
      <c r="AE2" s="227"/>
      <c r="AF2" s="227"/>
      <c r="AG2" s="227"/>
      <c r="AH2" s="227"/>
      <c r="AI2" s="226" t="s">
        <v>192</v>
      </c>
      <c r="AJ2" s="226"/>
      <c r="AK2" s="226"/>
      <c r="AL2" s="226"/>
      <c r="AM2" s="226"/>
      <c r="AN2" s="226"/>
      <c r="AO2" s="226"/>
      <c r="AP2" s="105" t="s">
        <v>191</v>
      </c>
      <c r="AQ2" s="226" t="s">
        <v>180</v>
      </c>
      <c r="AR2" s="22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W2" s="104"/>
    </row>
    <row r="3" spans="1:75" ht="50.25" customHeight="1" thickBot="1" x14ac:dyDescent="0.3">
      <c r="A3" s="107" t="s">
        <v>1</v>
      </c>
      <c r="B3" s="108" t="s">
        <v>2</v>
      </c>
      <c r="C3" s="108" t="s">
        <v>2125</v>
      </c>
      <c r="D3" s="108" t="s">
        <v>3</v>
      </c>
      <c r="E3" s="108" t="s">
        <v>4</v>
      </c>
      <c r="F3" s="108" t="s">
        <v>5</v>
      </c>
      <c r="G3" s="109" t="s">
        <v>6</v>
      </c>
      <c r="H3" s="109" t="s">
        <v>1628</v>
      </c>
      <c r="I3" s="109" t="s">
        <v>2077</v>
      </c>
      <c r="J3" s="109" t="s">
        <v>1629</v>
      </c>
      <c r="K3" s="108" t="s">
        <v>7</v>
      </c>
      <c r="L3" s="108" t="s">
        <v>2078</v>
      </c>
      <c r="M3" s="108" t="s">
        <v>2079</v>
      </c>
      <c r="N3" s="108" t="s">
        <v>2080</v>
      </c>
      <c r="O3" s="108" t="s">
        <v>2081</v>
      </c>
      <c r="P3" s="108" t="s">
        <v>2082</v>
      </c>
      <c r="Q3" s="110" t="s">
        <v>2083</v>
      </c>
      <c r="R3" s="110" t="s">
        <v>1630</v>
      </c>
      <c r="S3" s="110" t="s">
        <v>1631</v>
      </c>
      <c r="T3" s="110" t="s">
        <v>1632</v>
      </c>
      <c r="U3" s="110" t="s">
        <v>2162</v>
      </c>
      <c r="V3" s="110" t="s">
        <v>2163</v>
      </c>
      <c r="W3" s="110" t="s">
        <v>2164</v>
      </c>
      <c r="X3" s="110" t="s">
        <v>2165</v>
      </c>
      <c r="Y3" s="110" t="s">
        <v>2166</v>
      </c>
      <c r="Z3" s="110" t="s">
        <v>2167</v>
      </c>
      <c r="AA3" s="110" t="s">
        <v>2172</v>
      </c>
      <c r="AB3" s="110" t="s">
        <v>2168</v>
      </c>
      <c r="AC3" s="110" t="s">
        <v>1633</v>
      </c>
      <c r="AD3" s="111" t="s">
        <v>1640</v>
      </c>
      <c r="AE3" s="110" t="s">
        <v>1632</v>
      </c>
      <c r="AF3" s="110" t="s">
        <v>1634</v>
      </c>
      <c r="AG3" s="110" t="s">
        <v>2084</v>
      </c>
      <c r="AH3" s="110" t="s">
        <v>2085</v>
      </c>
      <c r="AI3" s="110" t="s">
        <v>1632</v>
      </c>
      <c r="AJ3" s="110" t="s">
        <v>1635</v>
      </c>
      <c r="AK3" s="110" t="s">
        <v>2086</v>
      </c>
      <c r="AL3" s="110" t="s">
        <v>2087</v>
      </c>
      <c r="AM3" s="110" t="s">
        <v>2088</v>
      </c>
      <c r="AN3" s="110" t="s">
        <v>2089</v>
      </c>
      <c r="AO3" s="110" t="s">
        <v>2090</v>
      </c>
      <c r="AP3" s="110" t="s">
        <v>2091</v>
      </c>
      <c r="AQ3" s="110" t="s">
        <v>1632</v>
      </c>
      <c r="AR3" s="110" t="s">
        <v>2092</v>
      </c>
      <c r="AS3" s="109" t="s">
        <v>9</v>
      </c>
      <c r="AT3" s="108" t="s">
        <v>10</v>
      </c>
      <c r="AU3" s="108" t="s">
        <v>11</v>
      </c>
      <c r="AV3" s="108" t="s">
        <v>12</v>
      </c>
      <c r="AW3" s="108" t="s">
        <v>2075</v>
      </c>
      <c r="AX3" s="108" t="s">
        <v>2076</v>
      </c>
      <c r="AY3" s="108" t="s">
        <v>2094</v>
      </c>
      <c r="AZ3" s="108" t="s">
        <v>13</v>
      </c>
      <c r="BA3" s="112" t="s">
        <v>14</v>
      </c>
      <c r="BB3" s="112" t="s">
        <v>15</v>
      </c>
      <c r="BC3" s="108" t="s">
        <v>16</v>
      </c>
      <c r="BD3" s="221" t="s">
        <v>17</v>
      </c>
      <c r="BE3" s="222"/>
      <c r="BF3" s="221" t="s">
        <v>18</v>
      </c>
      <c r="BG3" s="223"/>
      <c r="BH3" s="221" t="s">
        <v>19</v>
      </c>
      <c r="BI3" s="223"/>
      <c r="BJ3" s="113" t="s">
        <v>20</v>
      </c>
      <c r="BK3" s="113" t="s">
        <v>21</v>
      </c>
      <c r="BL3" s="113" t="s">
        <v>22</v>
      </c>
      <c r="BM3" s="113" t="s">
        <v>23</v>
      </c>
      <c r="BN3" s="114" t="s">
        <v>24</v>
      </c>
      <c r="BO3" s="108" t="s">
        <v>25</v>
      </c>
      <c r="BW3" s="115"/>
    </row>
    <row r="4" spans="1:75" ht="30.75" hidden="1" thickTop="1" x14ac:dyDescent="0.25">
      <c r="A4" s="116" t="s">
        <v>26</v>
      </c>
      <c r="B4" s="117" t="s">
        <v>27</v>
      </c>
      <c r="C4" s="117">
        <v>2013</v>
      </c>
      <c r="D4" s="117" t="s">
        <v>28</v>
      </c>
      <c r="E4" s="117" t="s">
        <v>29</v>
      </c>
      <c r="F4" s="117" t="s">
        <v>30</v>
      </c>
      <c r="G4" s="118">
        <v>191</v>
      </c>
      <c r="H4" s="118" t="s">
        <v>255</v>
      </c>
      <c r="I4" s="118" t="s">
        <v>306</v>
      </c>
      <c r="J4" s="118"/>
      <c r="K4" s="117">
        <v>59</v>
      </c>
      <c r="L4" s="117"/>
      <c r="M4" s="117" t="s">
        <v>1996</v>
      </c>
      <c r="N4" s="117"/>
      <c r="O4" s="117"/>
      <c r="P4" s="117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20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8">
        <v>31227</v>
      </c>
      <c r="AT4" s="121" t="s">
        <v>31</v>
      </c>
      <c r="AU4" s="117" t="s">
        <v>32</v>
      </c>
      <c r="AV4" s="117">
        <v>75</v>
      </c>
      <c r="AW4" s="117"/>
      <c r="AX4" s="117"/>
      <c r="AY4" s="117" t="s">
        <v>2124</v>
      </c>
      <c r="AZ4" s="117" t="s">
        <v>33</v>
      </c>
      <c r="BA4" s="122">
        <v>475206</v>
      </c>
      <c r="BB4" s="122">
        <v>568346</v>
      </c>
      <c r="BC4" s="117" t="s">
        <v>34</v>
      </c>
      <c r="BD4" s="122">
        <f>BB4/G4</f>
        <v>2975.633507853403</v>
      </c>
      <c r="BE4" s="117" t="s">
        <v>35</v>
      </c>
      <c r="BF4" s="122">
        <f>BB4/K4</f>
        <v>9632.983050847457</v>
      </c>
      <c r="BG4" s="117" t="s">
        <v>36</v>
      </c>
      <c r="BH4" s="123" t="e">
        <f t="shared" ref="BH4:BH13" si="0">BB4/AT4</f>
        <v>#VALUE!</v>
      </c>
      <c r="BI4" s="117" t="s">
        <v>37</v>
      </c>
      <c r="BJ4" s="117" t="s">
        <v>38</v>
      </c>
      <c r="BK4" s="117">
        <v>8</v>
      </c>
      <c r="BL4" s="117" t="s">
        <v>39</v>
      </c>
      <c r="BM4" s="124" t="s">
        <v>40</v>
      </c>
      <c r="BN4" s="125" t="s">
        <v>41</v>
      </c>
      <c r="BO4" s="126" t="s">
        <v>42</v>
      </c>
    </row>
    <row r="5" spans="1:75" ht="30.75" hidden="1" thickTop="1" x14ac:dyDescent="0.25">
      <c r="A5" s="116" t="s">
        <v>43</v>
      </c>
      <c r="B5" s="117" t="s">
        <v>27</v>
      </c>
      <c r="C5" s="117">
        <v>2013</v>
      </c>
      <c r="D5" s="117" t="s">
        <v>28</v>
      </c>
      <c r="E5" s="117" t="s">
        <v>29</v>
      </c>
      <c r="F5" s="117" t="s">
        <v>44</v>
      </c>
      <c r="G5" s="118">
        <v>120</v>
      </c>
      <c r="H5" s="118" t="s">
        <v>255</v>
      </c>
      <c r="I5" s="118" t="s">
        <v>306</v>
      </c>
      <c r="J5" s="118"/>
      <c r="K5" s="117">
        <v>52</v>
      </c>
      <c r="L5" s="117" t="s">
        <v>1986</v>
      </c>
      <c r="M5" s="117" t="s">
        <v>1996</v>
      </c>
      <c r="N5" s="117"/>
      <c r="O5" s="117"/>
      <c r="P5" s="117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20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8">
        <v>31227</v>
      </c>
      <c r="AT5" s="121" t="s">
        <v>31</v>
      </c>
      <c r="AU5" s="117" t="s">
        <v>32</v>
      </c>
      <c r="AV5" s="117">
        <v>75</v>
      </c>
      <c r="AW5" s="117"/>
      <c r="AX5" s="117"/>
      <c r="AY5" s="117" t="s">
        <v>2124</v>
      </c>
      <c r="AZ5" s="117" t="s">
        <v>33</v>
      </c>
      <c r="BA5" s="122">
        <v>242840</v>
      </c>
      <c r="BB5" s="122">
        <v>256196</v>
      </c>
      <c r="BC5" s="117" t="s">
        <v>45</v>
      </c>
      <c r="BD5" s="122">
        <f>BB5/G5</f>
        <v>2134.9666666666667</v>
      </c>
      <c r="BE5" s="117" t="s">
        <v>35</v>
      </c>
      <c r="BF5" s="122">
        <f>BB5/K5</f>
        <v>4926.8461538461543</v>
      </c>
      <c r="BG5" s="117" t="s">
        <v>36</v>
      </c>
      <c r="BH5" s="123" t="e">
        <f t="shared" si="0"/>
        <v>#VALUE!</v>
      </c>
      <c r="BI5" s="117" t="s">
        <v>37</v>
      </c>
      <c r="BJ5" s="117" t="s">
        <v>38</v>
      </c>
      <c r="BK5" s="117">
        <v>8</v>
      </c>
      <c r="BL5" s="117" t="s">
        <v>39</v>
      </c>
      <c r="BM5" s="124" t="s">
        <v>40</v>
      </c>
      <c r="BN5" s="125" t="s">
        <v>41</v>
      </c>
      <c r="BO5" s="126" t="s">
        <v>46</v>
      </c>
    </row>
    <row r="6" spans="1:75" ht="30.75" hidden="1" thickTop="1" x14ac:dyDescent="0.25">
      <c r="A6" s="127" t="s">
        <v>47</v>
      </c>
      <c r="B6" s="117" t="s">
        <v>27</v>
      </c>
      <c r="C6" s="117">
        <v>2013</v>
      </c>
      <c r="D6" s="117" t="s">
        <v>28</v>
      </c>
      <c r="E6" s="117" t="s">
        <v>29</v>
      </c>
      <c r="F6" s="117" t="s">
        <v>44</v>
      </c>
      <c r="G6" s="118">
        <v>66</v>
      </c>
      <c r="H6" s="118" t="s">
        <v>255</v>
      </c>
      <c r="I6" s="118" t="s">
        <v>306</v>
      </c>
      <c r="J6" s="118"/>
      <c r="K6" s="117">
        <v>9</v>
      </c>
      <c r="L6" s="117" t="s">
        <v>1986</v>
      </c>
      <c r="M6" s="117" t="s">
        <v>1996</v>
      </c>
      <c r="N6" s="117"/>
      <c r="O6" s="117"/>
      <c r="P6" s="117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20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8">
        <v>31227</v>
      </c>
      <c r="AT6" s="121" t="s">
        <v>31</v>
      </c>
      <c r="AU6" s="117" t="s">
        <v>32</v>
      </c>
      <c r="AV6" s="117">
        <v>75</v>
      </c>
      <c r="AW6" s="117"/>
      <c r="AX6" s="117"/>
      <c r="AY6" s="117" t="s">
        <v>2124</v>
      </c>
      <c r="AZ6" s="117" t="s">
        <v>33</v>
      </c>
      <c r="BA6" s="122">
        <v>168210</v>
      </c>
      <c r="BB6" s="122">
        <v>177462</v>
      </c>
      <c r="BC6" s="117" t="s">
        <v>48</v>
      </c>
      <c r="BD6" s="122">
        <f>BB6/G6</f>
        <v>2688.818181818182</v>
      </c>
      <c r="BE6" s="117" t="s">
        <v>35</v>
      </c>
      <c r="BF6" s="122">
        <f>BA6/K6</f>
        <v>18690</v>
      </c>
      <c r="BG6" s="117" t="s">
        <v>36</v>
      </c>
      <c r="BH6" s="123" t="e">
        <f t="shared" si="0"/>
        <v>#VALUE!</v>
      </c>
      <c r="BI6" s="117" t="s">
        <v>37</v>
      </c>
      <c r="BJ6" s="117" t="s">
        <v>38</v>
      </c>
      <c r="BK6" s="117">
        <v>8</v>
      </c>
      <c r="BL6" s="117" t="s">
        <v>39</v>
      </c>
      <c r="BM6" s="124" t="s">
        <v>40</v>
      </c>
      <c r="BN6" s="125" t="s">
        <v>41</v>
      </c>
      <c r="BO6" s="126" t="s">
        <v>49</v>
      </c>
    </row>
    <row r="7" spans="1:75" ht="30.75" hidden="1" thickTop="1" x14ac:dyDescent="0.25">
      <c r="A7" s="128" t="s">
        <v>50</v>
      </c>
      <c r="B7" s="117" t="s">
        <v>51</v>
      </c>
      <c r="C7" s="117">
        <v>2012</v>
      </c>
      <c r="D7" s="117" t="s">
        <v>52</v>
      </c>
      <c r="E7" s="117" t="s">
        <v>53</v>
      </c>
      <c r="F7" s="117" t="s">
        <v>54</v>
      </c>
      <c r="G7" s="129" t="s">
        <v>31</v>
      </c>
      <c r="H7" s="118"/>
      <c r="I7" s="118"/>
      <c r="J7" s="118"/>
      <c r="K7" s="130" t="s">
        <v>31</v>
      </c>
      <c r="L7" s="117"/>
      <c r="M7" s="117"/>
      <c r="N7" s="117"/>
      <c r="O7" s="117"/>
      <c r="P7" s="117" t="s">
        <v>242</v>
      </c>
      <c r="Q7" s="119" t="s">
        <v>267</v>
      </c>
      <c r="R7" s="119" t="s">
        <v>40</v>
      </c>
      <c r="S7" s="119" t="s">
        <v>245</v>
      </c>
      <c r="T7" s="119" t="s">
        <v>259</v>
      </c>
      <c r="U7" s="119" t="s">
        <v>2180</v>
      </c>
      <c r="V7" s="119"/>
      <c r="W7" s="119"/>
      <c r="X7" s="119" t="s">
        <v>2148</v>
      </c>
      <c r="Y7" s="119"/>
      <c r="Z7" s="119"/>
      <c r="AA7" s="119" t="s">
        <v>2170</v>
      </c>
      <c r="AB7" s="119"/>
      <c r="AC7" s="119"/>
      <c r="AD7" s="131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32" t="s">
        <v>31</v>
      </c>
      <c r="AT7" s="121" t="s">
        <v>31</v>
      </c>
      <c r="AU7" s="117" t="s">
        <v>55</v>
      </c>
      <c r="AV7" s="117">
        <v>80</v>
      </c>
      <c r="AW7" s="117"/>
      <c r="AX7" s="117"/>
      <c r="AY7" s="117"/>
      <c r="AZ7" s="117" t="s">
        <v>56</v>
      </c>
      <c r="BA7" s="122">
        <v>15765</v>
      </c>
      <c r="BB7" s="122">
        <v>18855</v>
      </c>
      <c r="BC7" s="117" t="s">
        <v>57</v>
      </c>
      <c r="BD7" s="122">
        <f>BB7</f>
        <v>18855</v>
      </c>
      <c r="BE7" s="117" t="s">
        <v>58</v>
      </c>
      <c r="BF7" s="122" t="s">
        <v>31</v>
      </c>
      <c r="BG7" s="117" t="s">
        <v>31</v>
      </c>
      <c r="BH7" s="123" t="e">
        <f t="shared" si="0"/>
        <v>#VALUE!</v>
      </c>
      <c r="BI7" s="117" t="s">
        <v>37</v>
      </c>
      <c r="BJ7" s="117" t="s">
        <v>59</v>
      </c>
      <c r="BK7" s="117" t="s">
        <v>31</v>
      </c>
      <c r="BL7" s="117" t="s">
        <v>31</v>
      </c>
      <c r="BM7" s="124" t="s">
        <v>31</v>
      </c>
      <c r="BN7" s="125" t="s">
        <v>41</v>
      </c>
      <c r="BO7" s="126" t="s">
        <v>60</v>
      </c>
    </row>
    <row r="8" spans="1:75" ht="38.25" hidden="1" customHeight="1" x14ac:dyDescent="0.25">
      <c r="A8" s="133" t="s">
        <v>61</v>
      </c>
      <c r="B8" s="117" t="s">
        <v>62</v>
      </c>
      <c r="C8" s="117">
        <v>2009</v>
      </c>
      <c r="D8" s="117" t="s">
        <v>63</v>
      </c>
      <c r="E8" s="117" t="s">
        <v>53</v>
      </c>
      <c r="F8" s="117" t="s">
        <v>64</v>
      </c>
      <c r="G8" s="118">
        <v>85</v>
      </c>
      <c r="H8" s="118"/>
      <c r="I8" s="118"/>
      <c r="J8" s="118"/>
      <c r="K8" s="121" t="s">
        <v>31</v>
      </c>
      <c r="L8" s="117"/>
      <c r="M8" s="117"/>
      <c r="N8" s="117"/>
      <c r="O8" s="117"/>
      <c r="P8" s="117"/>
      <c r="Q8" s="119"/>
      <c r="R8" s="119"/>
      <c r="S8" s="119"/>
      <c r="T8" s="119" t="s">
        <v>259</v>
      </c>
      <c r="U8" s="119"/>
      <c r="V8" s="119"/>
      <c r="W8" s="119"/>
      <c r="X8" s="119"/>
      <c r="Y8" s="119"/>
      <c r="Z8" s="119"/>
      <c r="AA8" s="119"/>
      <c r="AB8" s="119"/>
      <c r="AC8" s="119"/>
      <c r="AD8" s="120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32" t="s">
        <v>31</v>
      </c>
      <c r="AT8" s="121" t="s">
        <v>31</v>
      </c>
      <c r="AU8" s="117" t="s">
        <v>65</v>
      </c>
      <c r="AV8" s="117">
        <v>80</v>
      </c>
      <c r="AW8" s="117"/>
      <c r="AX8" s="117"/>
      <c r="AY8" s="117"/>
      <c r="AZ8" s="117" t="s">
        <v>66</v>
      </c>
      <c r="BA8" s="122">
        <v>79245</v>
      </c>
      <c r="BB8" s="122">
        <v>94777</v>
      </c>
      <c r="BC8" s="117">
        <v>40</v>
      </c>
      <c r="BD8" s="122">
        <f>BB8/G8</f>
        <v>1115.0235294117647</v>
      </c>
      <c r="BE8" s="117" t="s">
        <v>35</v>
      </c>
      <c r="BF8" s="122">
        <f>BB8/BC8</f>
        <v>2369.4250000000002</v>
      </c>
      <c r="BG8" s="117" t="s">
        <v>36</v>
      </c>
      <c r="BH8" s="123" t="e">
        <f t="shared" si="0"/>
        <v>#VALUE!</v>
      </c>
      <c r="BI8" s="117" t="s">
        <v>37</v>
      </c>
      <c r="BJ8" s="117" t="s">
        <v>59</v>
      </c>
      <c r="BK8" s="117" t="s">
        <v>31</v>
      </c>
      <c r="BL8" s="117" t="s">
        <v>31</v>
      </c>
      <c r="BM8" s="124" t="s">
        <v>31</v>
      </c>
      <c r="BN8" s="125" t="s">
        <v>41</v>
      </c>
      <c r="BO8" s="134" t="s">
        <v>31</v>
      </c>
    </row>
    <row r="9" spans="1:75" ht="30.75" hidden="1" thickTop="1" x14ac:dyDescent="0.25">
      <c r="A9" s="116" t="s">
        <v>67</v>
      </c>
      <c r="B9" s="117" t="s">
        <v>51</v>
      </c>
      <c r="C9" s="117">
        <v>2013</v>
      </c>
      <c r="D9" s="117" t="s">
        <v>68</v>
      </c>
      <c r="E9" s="117" t="s">
        <v>53</v>
      </c>
      <c r="F9" s="117" t="s">
        <v>64</v>
      </c>
      <c r="G9" s="129" t="s">
        <v>31</v>
      </c>
      <c r="H9" s="118"/>
      <c r="I9" s="118"/>
      <c r="J9" s="118"/>
      <c r="K9" s="130" t="s">
        <v>31</v>
      </c>
      <c r="L9" s="117"/>
      <c r="M9" s="117"/>
      <c r="N9" s="117"/>
      <c r="O9" s="117"/>
      <c r="P9" s="117"/>
      <c r="Q9" s="119"/>
      <c r="R9" s="119" t="s">
        <v>40</v>
      </c>
      <c r="S9" s="119" t="s">
        <v>245</v>
      </c>
      <c r="T9" s="119" t="s">
        <v>259</v>
      </c>
      <c r="U9" s="119"/>
      <c r="V9" s="119"/>
      <c r="W9" s="119"/>
      <c r="X9" s="119" t="s">
        <v>2145</v>
      </c>
      <c r="Y9" s="119"/>
      <c r="Z9" s="119"/>
      <c r="AA9" s="119"/>
      <c r="AB9" s="119" t="s">
        <v>2143</v>
      </c>
      <c r="AC9" s="119"/>
      <c r="AD9" s="135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32" t="s">
        <v>31</v>
      </c>
      <c r="AT9" s="121" t="s">
        <v>31</v>
      </c>
      <c r="AU9" s="117" t="s">
        <v>69</v>
      </c>
      <c r="AV9" s="117">
        <v>80</v>
      </c>
      <c r="AW9" s="117"/>
      <c r="AX9" s="117"/>
      <c r="AY9" s="117"/>
      <c r="AZ9" s="117" t="s">
        <v>70</v>
      </c>
      <c r="BA9" s="122">
        <v>16270</v>
      </c>
      <c r="BB9" s="122">
        <v>17409</v>
      </c>
      <c r="BC9" s="117" t="s">
        <v>71</v>
      </c>
      <c r="BD9" s="122">
        <f>BB9</f>
        <v>17409</v>
      </c>
      <c r="BE9" s="117" t="s">
        <v>36</v>
      </c>
      <c r="BF9" s="122" t="s">
        <v>31</v>
      </c>
      <c r="BG9" s="117" t="s">
        <v>31</v>
      </c>
      <c r="BH9" s="123" t="e">
        <f t="shared" si="0"/>
        <v>#VALUE!</v>
      </c>
      <c r="BI9" s="117" t="s">
        <v>37</v>
      </c>
      <c r="BJ9" s="117" t="s">
        <v>59</v>
      </c>
      <c r="BK9" s="117" t="s">
        <v>31</v>
      </c>
      <c r="BL9" s="117" t="s">
        <v>31</v>
      </c>
      <c r="BM9" s="124" t="s">
        <v>31</v>
      </c>
      <c r="BN9" s="125" t="s">
        <v>41</v>
      </c>
      <c r="BO9" s="134" t="s">
        <v>31</v>
      </c>
    </row>
    <row r="10" spans="1:75" ht="30.75" hidden="1" thickTop="1" x14ac:dyDescent="0.25">
      <c r="A10" s="136" t="s">
        <v>31</v>
      </c>
      <c r="B10" s="117" t="s">
        <v>51</v>
      </c>
      <c r="C10" s="117"/>
      <c r="D10" s="117" t="s">
        <v>73</v>
      </c>
      <c r="E10" s="117" t="s">
        <v>53</v>
      </c>
      <c r="F10" s="117" t="s">
        <v>64</v>
      </c>
      <c r="G10" s="129" t="s">
        <v>31</v>
      </c>
      <c r="H10" s="118" t="s">
        <v>255</v>
      </c>
      <c r="I10" s="118"/>
      <c r="J10" s="118"/>
      <c r="K10" s="130" t="s">
        <v>31</v>
      </c>
      <c r="L10" s="117"/>
      <c r="M10" s="117"/>
      <c r="N10" s="117"/>
      <c r="O10" s="117"/>
      <c r="P10" s="117"/>
      <c r="Q10" s="119" t="s">
        <v>269</v>
      </c>
      <c r="R10" s="119"/>
      <c r="S10" s="119" t="s">
        <v>245</v>
      </c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35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32" t="s">
        <v>31</v>
      </c>
      <c r="AT10" s="121" t="s">
        <v>31</v>
      </c>
      <c r="AU10" s="117" t="s">
        <v>69</v>
      </c>
      <c r="AV10" s="117">
        <v>80</v>
      </c>
      <c r="AW10" s="117"/>
      <c r="AX10" s="117"/>
      <c r="AY10" s="117"/>
      <c r="AZ10" s="117" t="s">
        <v>74</v>
      </c>
      <c r="BA10" s="122">
        <v>29828</v>
      </c>
      <c r="BB10" s="122">
        <v>31916</v>
      </c>
      <c r="BC10" s="117" t="s">
        <v>71</v>
      </c>
      <c r="BD10" s="122">
        <f>BB10</f>
        <v>31916</v>
      </c>
      <c r="BE10" s="117" t="s">
        <v>36</v>
      </c>
      <c r="BF10" s="122" t="s">
        <v>31</v>
      </c>
      <c r="BG10" s="117" t="s">
        <v>31</v>
      </c>
      <c r="BH10" s="123" t="e">
        <f t="shared" si="0"/>
        <v>#VALUE!</v>
      </c>
      <c r="BI10" s="117" t="s">
        <v>37</v>
      </c>
      <c r="BJ10" s="117" t="s">
        <v>59</v>
      </c>
      <c r="BK10" s="117" t="s">
        <v>31</v>
      </c>
      <c r="BL10" s="117" t="s">
        <v>31</v>
      </c>
      <c r="BM10" s="124" t="s">
        <v>31</v>
      </c>
      <c r="BN10" s="125" t="s">
        <v>41</v>
      </c>
      <c r="BO10" s="134" t="s">
        <v>31</v>
      </c>
    </row>
    <row r="11" spans="1:75" ht="18" hidden="1" thickTop="1" x14ac:dyDescent="0.25">
      <c r="A11" s="116" t="s">
        <v>75</v>
      </c>
      <c r="B11" s="117" t="s">
        <v>76</v>
      </c>
      <c r="C11" s="117">
        <v>2011</v>
      </c>
      <c r="D11" s="117" t="s">
        <v>77</v>
      </c>
      <c r="E11" s="117" t="s">
        <v>29</v>
      </c>
      <c r="F11" s="117" t="s">
        <v>78</v>
      </c>
      <c r="G11" s="118">
        <v>378</v>
      </c>
      <c r="H11" s="118"/>
      <c r="I11" s="118"/>
      <c r="J11" s="118"/>
      <c r="K11" s="130" t="s">
        <v>31</v>
      </c>
      <c r="L11" s="117"/>
      <c r="M11" s="117"/>
      <c r="N11" s="117"/>
      <c r="O11" s="117"/>
      <c r="P11" s="117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20"/>
      <c r="AE11" s="119" t="s">
        <v>299</v>
      </c>
      <c r="AF11" s="119" t="s">
        <v>302</v>
      </c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8">
        <v>4356</v>
      </c>
      <c r="AT11" s="121" t="s">
        <v>31</v>
      </c>
      <c r="AU11" s="117" t="s">
        <v>32</v>
      </c>
      <c r="AV11" s="117">
        <v>75</v>
      </c>
      <c r="AW11" s="117"/>
      <c r="AX11" s="117" t="s">
        <v>1951</v>
      </c>
      <c r="AY11" s="117" t="s">
        <v>1965</v>
      </c>
      <c r="AZ11" s="117" t="s">
        <v>79</v>
      </c>
      <c r="BA11" s="122">
        <v>119242.7</v>
      </c>
      <c r="BB11" s="122">
        <v>142613.66</v>
      </c>
      <c r="BC11" s="117">
        <v>378</v>
      </c>
      <c r="BD11" s="122">
        <f>BB11/G11</f>
        <v>377.28481481481481</v>
      </c>
      <c r="BE11" s="117" t="s">
        <v>35</v>
      </c>
      <c r="BF11" s="122">
        <f>BB11/AS11</f>
        <v>32.739591368227735</v>
      </c>
      <c r="BG11" s="117" t="s">
        <v>80</v>
      </c>
      <c r="BH11" s="123" t="e">
        <f t="shared" si="0"/>
        <v>#VALUE!</v>
      </c>
      <c r="BI11" s="117" t="s">
        <v>37</v>
      </c>
      <c r="BJ11" s="117" t="s">
        <v>38</v>
      </c>
      <c r="BK11" s="117">
        <v>7</v>
      </c>
      <c r="BL11" s="117" t="s">
        <v>81</v>
      </c>
      <c r="BM11" s="124" t="s">
        <v>40</v>
      </c>
      <c r="BN11" s="125" t="s">
        <v>41</v>
      </c>
      <c r="BO11" s="134" t="s">
        <v>31</v>
      </c>
    </row>
    <row r="12" spans="1:75" ht="18" hidden="1" thickTop="1" x14ac:dyDescent="0.25">
      <c r="A12" s="116" t="s">
        <v>82</v>
      </c>
      <c r="B12" s="117" t="s">
        <v>83</v>
      </c>
      <c r="C12" s="117">
        <v>2013</v>
      </c>
      <c r="D12" s="117" t="s">
        <v>84</v>
      </c>
      <c r="E12" s="117" t="s">
        <v>29</v>
      </c>
      <c r="F12" s="117" t="s">
        <v>85</v>
      </c>
      <c r="G12" s="132" t="s">
        <v>31</v>
      </c>
      <c r="H12" s="118"/>
      <c r="I12" s="118"/>
      <c r="J12" s="118"/>
      <c r="K12" s="121" t="s">
        <v>31</v>
      </c>
      <c r="L12" s="117"/>
      <c r="M12" s="117"/>
      <c r="N12" s="117"/>
      <c r="O12" s="117"/>
      <c r="P12" s="117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20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8">
        <v>4356</v>
      </c>
      <c r="AT12" s="121" t="s">
        <v>31</v>
      </c>
      <c r="AU12" s="117" t="s">
        <v>32</v>
      </c>
      <c r="AV12" s="117">
        <v>75</v>
      </c>
      <c r="AW12" s="117"/>
      <c r="AX12" s="117"/>
      <c r="AY12" s="117" t="s">
        <v>1965</v>
      </c>
      <c r="AZ12" s="117" t="s">
        <v>79</v>
      </c>
      <c r="BA12" s="122">
        <v>20654</v>
      </c>
      <c r="BB12" s="122">
        <v>24703</v>
      </c>
      <c r="BC12" s="117">
        <v>67</v>
      </c>
      <c r="BD12" s="123">
        <f>BB12/BC12</f>
        <v>368.70149253731341</v>
      </c>
      <c r="BE12" s="117" t="s">
        <v>36</v>
      </c>
      <c r="BF12" s="122">
        <f>BB12/AS12</f>
        <v>5.671028466483012</v>
      </c>
      <c r="BG12" s="117" t="s">
        <v>80</v>
      </c>
      <c r="BH12" s="123" t="e">
        <f t="shared" si="0"/>
        <v>#VALUE!</v>
      </c>
      <c r="BI12" s="117" t="s">
        <v>37</v>
      </c>
      <c r="BJ12" s="117" t="s">
        <v>38</v>
      </c>
      <c r="BK12" s="117">
        <v>7</v>
      </c>
      <c r="BL12" s="117" t="s">
        <v>81</v>
      </c>
      <c r="BM12" s="124" t="s">
        <v>40</v>
      </c>
      <c r="BN12" s="125" t="s">
        <v>41</v>
      </c>
      <c r="BO12" s="134" t="s">
        <v>31</v>
      </c>
    </row>
    <row r="13" spans="1:75" ht="30.75" hidden="1" thickTop="1" x14ac:dyDescent="0.25">
      <c r="A13" s="116" t="s">
        <v>86</v>
      </c>
      <c r="B13" s="117" t="s">
        <v>51</v>
      </c>
      <c r="C13" s="117">
        <v>2013</v>
      </c>
      <c r="D13" s="117" t="s">
        <v>87</v>
      </c>
      <c r="E13" s="117" t="s">
        <v>53</v>
      </c>
      <c r="F13" s="117" t="s">
        <v>88</v>
      </c>
      <c r="G13" s="129" t="s">
        <v>31</v>
      </c>
      <c r="H13" s="118"/>
      <c r="I13" s="118"/>
      <c r="J13" s="118"/>
      <c r="K13" s="121" t="s">
        <v>31</v>
      </c>
      <c r="L13" s="117"/>
      <c r="M13" s="117"/>
      <c r="N13" s="117"/>
      <c r="O13" s="117"/>
      <c r="P13" s="117" t="s">
        <v>242</v>
      </c>
      <c r="Q13" s="119" t="s">
        <v>270</v>
      </c>
      <c r="R13" s="119" t="s">
        <v>228</v>
      </c>
      <c r="S13" s="119" t="s">
        <v>245</v>
      </c>
      <c r="T13" s="119" t="s">
        <v>259</v>
      </c>
      <c r="U13" s="119" t="s">
        <v>2133</v>
      </c>
      <c r="V13" s="119" t="s">
        <v>1980</v>
      </c>
      <c r="W13" s="119" t="s">
        <v>1975</v>
      </c>
      <c r="X13" s="119" t="s">
        <v>2145</v>
      </c>
      <c r="Y13" s="119" t="s">
        <v>2152</v>
      </c>
      <c r="Z13" s="119"/>
      <c r="AA13" s="119" t="s">
        <v>2170</v>
      </c>
      <c r="AB13" s="119" t="s">
        <v>1974</v>
      </c>
      <c r="AC13" s="119"/>
      <c r="AD13" s="131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32" t="s">
        <v>31</v>
      </c>
      <c r="AT13" s="121" t="s">
        <v>31</v>
      </c>
      <c r="AU13" s="117" t="s">
        <v>90</v>
      </c>
      <c r="AV13" s="117">
        <v>91</v>
      </c>
      <c r="AW13" s="117"/>
      <c r="AX13" s="117" t="s">
        <v>1952</v>
      </c>
      <c r="AY13" s="117" t="s">
        <v>1967</v>
      </c>
      <c r="AZ13" s="117" t="s">
        <v>91</v>
      </c>
      <c r="BA13" s="122">
        <v>134372</v>
      </c>
      <c r="BB13" s="122">
        <v>147578</v>
      </c>
      <c r="BC13" s="117">
        <v>2</v>
      </c>
      <c r="BD13" s="122">
        <f>BB13/BC13</f>
        <v>73789</v>
      </c>
      <c r="BE13" s="117" t="s">
        <v>36</v>
      </c>
      <c r="BF13" s="122" t="s">
        <v>31</v>
      </c>
      <c r="BG13" s="117" t="s">
        <v>31</v>
      </c>
      <c r="BH13" s="123" t="e">
        <f t="shared" si="0"/>
        <v>#VALUE!</v>
      </c>
      <c r="BI13" s="117" t="s">
        <v>37</v>
      </c>
      <c r="BJ13" s="117" t="s">
        <v>92</v>
      </c>
      <c r="BK13" s="117" t="s">
        <v>31</v>
      </c>
      <c r="BL13" s="117" t="s">
        <v>31</v>
      </c>
      <c r="BM13" s="124" t="s">
        <v>31</v>
      </c>
      <c r="BN13" s="125" t="s">
        <v>41</v>
      </c>
      <c r="BO13" s="134" t="s">
        <v>31</v>
      </c>
    </row>
    <row r="14" spans="1:75" ht="30.75" hidden="1" thickTop="1" x14ac:dyDescent="0.25">
      <c r="A14" s="137" t="s">
        <v>93</v>
      </c>
      <c r="B14" s="117" t="s">
        <v>51</v>
      </c>
      <c r="C14" s="138">
        <v>2013</v>
      </c>
      <c r="D14" s="138" t="s">
        <v>94</v>
      </c>
      <c r="E14" s="138" t="s">
        <v>53</v>
      </c>
      <c r="F14" s="138" t="s">
        <v>95</v>
      </c>
      <c r="G14" s="139" t="s">
        <v>31</v>
      </c>
      <c r="H14" s="118"/>
      <c r="I14" s="118"/>
      <c r="J14" s="118"/>
      <c r="K14" s="138" t="s">
        <v>31</v>
      </c>
      <c r="L14" s="117"/>
      <c r="M14" s="117"/>
      <c r="N14" s="117"/>
      <c r="O14" s="117"/>
      <c r="P14" s="117" t="s">
        <v>242</v>
      </c>
      <c r="Q14" s="119" t="s">
        <v>1636</v>
      </c>
      <c r="R14" s="119" t="s">
        <v>228</v>
      </c>
      <c r="S14" s="119" t="s">
        <v>245</v>
      </c>
      <c r="T14" s="119" t="s">
        <v>259</v>
      </c>
      <c r="U14" s="119" t="s">
        <v>2025</v>
      </c>
      <c r="V14" s="119" t="s">
        <v>1980</v>
      </c>
      <c r="W14" s="119" t="s">
        <v>1975</v>
      </c>
      <c r="X14" s="119" t="s">
        <v>2146</v>
      </c>
      <c r="Y14" s="119" t="s">
        <v>2152</v>
      </c>
      <c r="Z14" s="119"/>
      <c r="AA14" s="119" t="s">
        <v>2170</v>
      </c>
      <c r="AB14" s="119" t="s">
        <v>1974</v>
      </c>
      <c r="AC14" s="119"/>
      <c r="AD14" s="140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38" t="s">
        <v>31</v>
      </c>
      <c r="AT14" s="138" t="s">
        <v>31</v>
      </c>
      <c r="AU14" s="138" t="s">
        <v>90</v>
      </c>
      <c r="AV14" s="117">
        <v>91</v>
      </c>
      <c r="AW14" s="117"/>
      <c r="AX14" s="117" t="s">
        <v>1952</v>
      </c>
      <c r="AY14" s="117" t="s">
        <v>1967</v>
      </c>
      <c r="AZ14" s="138" t="s">
        <v>91</v>
      </c>
      <c r="BA14" s="141">
        <v>185884</v>
      </c>
      <c r="BB14" s="141">
        <v>202762</v>
      </c>
      <c r="BC14" s="138" t="s">
        <v>96</v>
      </c>
      <c r="BD14" s="138" t="s">
        <v>97</v>
      </c>
      <c r="BE14" s="138" t="s">
        <v>36</v>
      </c>
      <c r="BF14" s="138" t="s">
        <v>31</v>
      </c>
      <c r="BG14" s="138" t="s">
        <v>31</v>
      </c>
      <c r="BH14" s="138" t="e">
        <v>#DIV/0!</v>
      </c>
      <c r="BI14" s="138" t="s">
        <v>37</v>
      </c>
      <c r="BJ14" s="138" t="s">
        <v>98</v>
      </c>
      <c r="BK14" s="142" t="s">
        <v>31</v>
      </c>
      <c r="BL14" s="142" t="s">
        <v>31</v>
      </c>
      <c r="BM14" s="143" t="s">
        <v>31</v>
      </c>
      <c r="BN14" s="125" t="s">
        <v>41</v>
      </c>
      <c r="BO14" s="144" t="s">
        <v>31</v>
      </c>
    </row>
    <row r="15" spans="1:75" ht="30.75" hidden="1" thickTop="1" x14ac:dyDescent="0.25">
      <c r="A15" s="116" t="s">
        <v>99</v>
      </c>
      <c r="B15" s="117" t="s">
        <v>51</v>
      </c>
      <c r="C15" s="117">
        <v>2013</v>
      </c>
      <c r="D15" s="117" t="s">
        <v>100</v>
      </c>
      <c r="E15" s="117" t="s">
        <v>53</v>
      </c>
      <c r="F15" s="117" t="s">
        <v>101</v>
      </c>
      <c r="G15" s="130" t="s">
        <v>31</v>
      </c>
      <c r="H15" s="118"/>
      <c r="I15" s="118"/>
      <c r="J15" s="118"/>
      <c r="K15" s="117" t="s">
        <v>31</v>
      </c>
      <c r="L15" s="117"/>
      <c r="M15" s="117"/>
      <c r="N15" s="117"/>
      <c r="O15" s="117"/>
      <c r="P15" s="117" t="s">
        <v>242</v>
      </c>
      <c r="Q15" s="119" t="s">
        <v>1636</v>
      </c>
      <c r="R15" s="119" t="s">
        <v>228</v>
      </c>
      <c r="S15" s="119" t="s">
        <v>245</v>
      </c>
      <c r="T15" s="119" t="s">
        <v>259</v>
      </c>
      <c r="U15" s="119" t="s">
        <v>2133</v>
      </c>
      <c r="V15" s="119" t="s">
        <v>1980</v>
      </c>
      <c r="W15" s="119" t="s">
        <v>1977</v>
      </c>
      <c r="X15" s="119" t="s">
        <v>2145</v>
      </c>
      <c r="Y15" s="119" t="s">
        <v>2152</v>
      </c>
      <c r="Z15" s="119"/>
      <c r="AA15" s="119"/>
      <c r="AB15" s="119" t="s">
        <v>1974</v>
      </c>
      <c r="AC15" s="119"/>
      <c r="AD15" s="131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7" t="s">
        <v>31</v>
      </c>
      <c r="AT15" s="117" t="s">
        <v>31</v>
      </c>
      <c r="AU15" s="117" t="s">
        <v>90</v>
      </c>
      <c r="AV15" s="117">
        <v>91</v>
      </c>
      <c r="AW15" s="117"/>
      <c r="AX15" s="117" t="s">
        <v>1952</v>
      </c>
      <c r="AY15" s="117" t="s">
        <v>1967</v>
      </c>
      <c r="AZ15" s="117" t="s">
        <v>91</v>
      </c>
      <c r="BA15" s="122">
        <v>165037</v>
      </c>
      <c r="BB15" s="122">
        <v>179740</v>
      </c>
      <c r="BC15" s="117" t="s">
        <v>96</v>
      </c>
      <c r="BD15" s="117" t="s">
        <v>102</v>
      </c>
      <c r="BE15" s="117" t="s">
        <v>36</v>
      </c>
      <c r="BF15" s="117" t="s">
        <v>31</v>
      </c>
      <c r="BG15" s="117" t="s">
        <v>31</v>
      </c>
      <c r="BH15" s="117" t="e">
        <v>#DIV/0!</v>
      </c>
      <c r="BI15" s="117" t="s">
        <v>37</v>
      </c>
      <c r="BJ15" s="117" t="s">
        <v>98</v>
      </c>
      <c r="BK15" s="121" t="s">
        <v>31</v>
      </c>
      <c r="BL15" s="121" t="s">
        <v>31</v>
      </c>
      <c r="BM15" s="124" t="s">
        <v>31</v>
      </c>
      <c r="BN15" s="125" t="s">
        <v>41</v>
      </c>
      <c r="BO15" s="134" t="s">
        <v>31</v>
      </c>
    </row>
    <row r="16" spans="1:75" ht="30.75" hidden="1" thickTop="1" x14ac:dyDescent="0.25">
      <c r="A16" s="116" t="s">
        <v>103</v>
      </c>
      <c r="B16" s="117" t="s">
        <v>104</v>
      </c>
      <c r="C16" s="117"/>
      <c r="D16" s="117" t="s">
        <v>105</v>
      </c>
      <c r="E16" s="117" t="s">
        <v>53</v>
      </c>
      <c r="F16" s="117" t="s">
        <v>106</v>
      </c>
      <c r="G16" s="117" t="s">
        <v>31</v>
      </c>
      <c r="H16" s="118"/>
      <c r="I16" s="118"/>
      <c r="J16" s="118"/>
      <c r="K16" s="130" t="s">
        <v>31</v>
      </c>
      <c r="L16" s="117"/>
      <c r="M16" s="117"/>
      <c r="N16" s="117"/>
      <c r="O16" s="117"/>
      <c r="P16" s="117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20"/>
      <c r="AE16" s="119" t="s">
        <v>300</v>
      </c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7" t="s">
        <v>31</v>
      </c>
      <c r="AT16" s="117">
        <v>95</v>
      </c>
      <c r="AU16" s="117" t="s">
        <v>107</v>
      </c>
      <c r="AV16" s="117">
        <v>93</v>
      </c>
      <c r="AW16" s="117" t="s">
        <v>2058</v>
      </c>
      <c r="AX16" s="117"/>
      <c r="AY16" s="117"/>
      <c r="AZ16" s="117" t="s">
        <v>108</v>
      </c>
      <c r="BA16" s="122" t="s">
        <v>31</v>
      </c>
      <c r="BB16" s="122">
        <v>1200000</v>
      </c>
      <c r="BC16" s="121" t="s">
        <v>31</v>
      </c>
      <c r="BD16" s="117" t="s">
        <v>31</v>
      </c>
      <c r="BE16" s="117" t="s">
        <v>31</v>
      </c>
      <c r="BF16" s="117" t="s">
        <v>31</v>
      </c>
      <c r="BG16" s="117" t="s">
        <v>31</v>
      </c>
      <c r="BH16" s="117">
        <v>12632</v>
      </c>
      <c r="BI16" s="117" t="s">
        <v>37</v>
      </c>
      <c r="BJ16" s="117" t="s">
        <v>98</v>
      </c>
      <c r="BK16" s="121" t="s">
        <v>31</v>
      </c>
      <c r="BL16" s="121" t="s">
        <v>31</v>
      </c>
      <c r="BM16" s="124" t="s">
        <v>31</v>
      </c>
      <c r="BN16" s="125" t="s">
        <v>41</v>
      </c>
      <c r="BO16" s="134" t="s">
        <v>109</v>
      </c>
    </row>
    <row r="17" spans="1:67" ht="30.75" hidden="1" thickTop="1" x14ac:dyDescent="0.25">
      <c r="A17" s="116" t="s">
        <v>110</v>
      </c>
      <c r="B17" s="117" t="s">
        <v>76</v>
      </c>
      <c r="C17" s="117"/>
      <c r="D17" s="117" t="s">
        <v>111</v>
      </c>
      <c r="E17" s="117" t="s">
        <v>53</v>
      </c>
      <c r="F17" s="117" t="s">
        <v>112</v>
      </c>
      <c r="G17" s="117" t="s">
        <v>113</v>
      </c>
      <c r="H17" s="118"/>
      <c r="I17" s="118"/>
      <c r="J17" s="118"/>
      <c r="K17" s="130" t="s">
        <v>31</v>
      </c>
      <c r="L17" s="117"/>
      <c r="M17" s="117"/>
      <c r="N17" s="117"/>
      <c r="O17" s="117"/>
      <c r="P17" s="117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20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7" t="s">
        <v>31</v>
      </c>
      <c r="AT17" s="117">
        <v>55</v>
      </c>
      <c r="AU17" s="117" t="s">
        <v>114</v>
      </c>
      <c r="AV17" s="117">
        <v>93</v>
      </c>
      <c r="AW17" s="117" t="s">
        <v>2054</v>
      </c>
      <c r="AX17" s="117"/>
      <c r="AY17" s="117"/>
      <c r="AZ17" s="117" t="s">
        <v>115</v>
      </c>
      <c r="BA17" s="145" t="s">
        <v>31</v>
      </c>
      <c r="BB17" s="145">
        <v>124800</v>
      </c>
      <c r="BC17" s="121" t="s">
        <v>31</v>
      </c>
      <c r="BD17" s="117">
        <v>109</v>
      </c>
      <c r="BE17" s="117" t="s">
        <v>35</v>
      </c>
      <c r="BF17" s="117" t="s">
        <v>31</v>
      </c>
      <c r="BG17" s="117" t="s">
        <v>31</v>
      </c>
      <c r="BH17" s="117">
        <v>2269</v>
      </c>
      <c r="BI17" s="117" t="s">
        <v>37</v>
      </c>
      <c r="BJ17" s="117" t="s">
        <v>98</v>
      </c>
      <c r="BK17" s="121" t="s">
        <v>31</v>
      </c>
      <c r="BL17" s="121" t="s">
        <v>31</v>
      </c>
      <c r="BM17" s="124" t="s">
        <v>31</v>
      </c>
      <c r="BN17" s="125" t="s">
        <v>41</v>
      </c>
      <c r="BO17" s="134" t="s">
        <v>116</v>
      </c>
    </row>
    <row r="18" spans="1:67" ht="30.75" hidden="1" thickTop="1" x14ac:dyDescent="0.25">
      <c r="A18" s="116" t="s">
        <v>117</v>
      </c>
      <c r="B18" s="117" t="s">
        <v>76</v>
      </c>
      <c r="C18" s="117"/>
      <c r="D18" s="117" t="s">
        <v>111</v>
      </c>
      <c r="E18" s="117" t="s">
        <v>53</v>
      </c>
      <c r="F18" s="117" t="s">
        <v>112</v>
      </c>
      <c r="G18" s="117">
        <v>508</v>
      </c>
      <c r="H18" s="118"/>
      <c r="I18" s="118"/>
      <c r="J18" s="118"/>
      <c r="K18" s="130" t="s">
        <v>31</v>
      </c>
      <c r="L18" s="117"/>
      <c r="M18" s="117"/>
      <c r="N18" s="117"/>
      <c r="O18" s="117"/>
      <c r="P18" s="117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20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7" t="s">
        <v>31</v>
      </c>
      <c r="AT18" s="117">
        <v>24</v>
      </c>
      <c r="AU18" s="117" t="s">
        <v>107</v>
      </c>
      <c r="AV18" s="117">
        <v>93</v>
      </c>
      <c r="AW18" s="117" t="s">
        <v>2051</v>
      </c>
      <c r="AX18" s="146" t="s">
        <v>1953</v>
      </c>
      <c r="AY18" s="117"/>
      <c r="AZ18" s="117" t="s">
        <v>118</v>
      </c>
      <c r="BA18" s="145" t="s">
        <v>31</v>
      </c>
      <c r="BB18" s="145">
        <v>77863</v>
      </c>
      <c r="BC18" s="121" t="s">
        <v>31</v>
      </c>
      <c r="BD18" s="117">
        <v>153</v>
      </c>
      <c r="BE18" s="117" t="s">
        <v>35</v>
      </c>
      <c r="BF18" s="117" t="s">
        <v>31</v>
      </c>
      <c r="BG18" s="117" t="s">
        <v>31</v>
      </c>
      <c r="BH18" s="117">
        <v>3244</v>
      </c>
      <c r="BI18" s="117" t="s">
        <v>37</v>
      </c>
      <c r="BJ18" s="117" t="s">
        <v>98</v>
      </c>
      <c r="BK18" s="121" t="s">
        <v>31</v>
      </c>
      <c r="BL18" s="121" t="s">
        <v>31</v>
      </c>
      <c r="BM18" s="124" t="s">
        <v>31</v>
      </c>
      <c r="BN18" s="125" t="s">
        <v>41</v>
      </c>
      <c r="BO18" s="134" t="s">
        <v>116</v>
      </c>
    </row>
    <row r="19" spans="1:67" ht="30.75" hidden="1" thickTop="1" x14ac:dyDescent="0.25">
      <c r="A19" s="116" t="s">
        <v>119</v>
      </c>
      <c r="B19" s="117" t="s">
        <v>76</v>
      </c>
      <c r="C19" s="117"/>
      <c r="D19" s="117" t="s">
        <v>111</v>
      </c>
      <c r="E19" s="117" t="s">
        <v>53</v>
      </c>
      <c r="F19" s="117" t="s">
        <v>112</v>
      </c>
      <c r="G19" s="117">
        <v>319</v>
      </c>
      <c r="H19" s="118"/>
      <c r="I19" s="118"/>
      <c r="J19" s="118"/>
      <c r="K19" s="130" t="s">
        <v>31</v>
      </c>
      <c r="L19" s="117"/>
      <c r="M19" s="117"/>
      <c r="N19" s="117"/>
      <c r="O19" s="117"/>
      <c r="P19" s="117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20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7" t="s">
        <v>31</v>
      </c>
      <c r="AT19" s="117">
        <v>23</v>
      </c>
      <c r="AU19" s="117" t="s">
        <v>107</v>
      </c>
      <c r="AV19" s="117">
        <v>93</v>
      </c>
      <c r="AW19" s="117" t="s">
        <v>2051</v>
      </c>
      <c r="AX19" s="146" t="s">
        <v>1953</v>
      </c>
      <c r="AY19" s="117"/>
      <c r="AZ19" s="117" t="s">
        <v>120</v>
      </c>
      <c r="BA19" s="145" t="s">
        <v>31</v>
      </c>
      <c r="BB19" s="145">
        <v>39570</v>
      </c>
      <c r="BC19" s="121" t="s">
        <v>31</v>
      </c>
      <c r="BD19" s="147">
        <v>124</v>
      </c>
      <c r="BE19" s="117" t="s">
        <v>35</v>
      </c>
      <c r="BF19" s="117" t="s">
        <v>31</v>
      </c>
      <c r="BG19" s="117" t="s">
        <v>31</v>
      </c>
      <c r="BH19" s="117">
        <v>1720</v>
      </c>
      <c r="BI19" s="117" t="s">
        <v>37</v>
      </c>
      <c r="BJ19" s="117" t="s">
        <v>98</v>
      </c>
      <c r="BK19" s="121" t="s">
        <v>31</v>
      </c>
      <c r="BL19" s="121" t="s">
        <v>31</v>
      </c>
      <c r="BM19" s="124" t="s">
        <v>31</v>
      </c>
      <c r="BN19" s="125" t="s">
        <v>41</v>
      </c>
      <c r="BO19" s="134" t="s">
        <v>116</v>
      </c>
    </row>
    <row r="20" spans="1:67" ht="30.75" hidden="1" thickTop="1" x14ac:dyDescent="0.25">
      <c r="A20" s="116" t="s">
        <v>121</v>
      </c>
      <c r="B20" s="117" t="s">
        <v>27</v>
      </c>
      <c r="C20" s="117"/>
      <c r="D20" s="117" t="s">
        <v>122</v>
      </c>
      <c r="E20" s="117" t="s">
        <v>53</v>
      </c>
      <c r="F20" s="117" t="s">
        <v>112</v>
      </c>
      <c r="G20" s="117">
        <v>900</v>
      </c>
      <c r="H20" s="118"/>
      <c r="I20" s="118"/>
      <c r="J20" s="118"/>
      <c r="K20" s="117">
        <v>395</v>
      </c>
      <c r="L20" s="117"/>
      <c r="M20" s="117" t="s">
        <v>1995</v>
      </c>
      <c r="N20" s="117"/>
      <c r="O20" s="117"/>
      <c r="P20" s="117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20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7" t="s">
        <v>31</v>
      </c>
      <c r="AT20" s="117">
        <v>95</v>
      </c>
      <c r="AU20" s="117" t="s">
        <v>107</v>
      </c>
      <c r="AV20" s="117">
        <v>93</v>
      </c>
      <c r="AW20" s="117" t="s">
        <v>2058</v>
      </c>
      <c r="AX20" s="117"/>
      <c r="AY20" s="117"/>
      <c r="AZ20" s="117" t="s">
        <v>123</v>
      </c>
      <c r="BA20" s="122" t="s">
        <v>31</v>
      </c>
      <c r="BB20" s="122">
        <v>500000</v>
      </c>
      <c r="BC20" s="117" t="s">
        <v>124</v>
      </c>
      <c r="BD20" s="117" t="s">
        <v>125</v>
      </c>
      <c r="BE20" s="117" t="s">
        <v>36</v>
      </c>
      <c r="BF20" s="117">
        <v>556</v>
      </c>
      <c r="BG20" s="117" t="s">
        <v>35</v>
      </c>
      <c r="BH20" s="117">
        <v>5263</v>
      </c>
      <c r="BI20" s="117" t="s">
        <v>37</v>
      </c>
      <c r="BJ20" s="117" t="s">
        <v>98</v>
      </c>
      <c r="BK20" s="121" t="s">
        <v>31</v>
      </c>
      <c r="BL20" s="121" t="s">
        <v>31</v>
      </c>
      <c r="BM20" s="124" t="s">
        <v>31</v>
      </c>
      <c r="BN20" s="125" t="s">
        <v>41</v>
      </c>
      <c r="BO20" s="134" t="s">
        <v>126</v>
      </c>
    </row>
    <row r="21" spans="1:67" ht="30.75" hidden="1" thickTop="1" x14ac:dyDescent="0.25">
      <c r="A21" s="116" t="s">
        <v>127</v>
      </c>
      <c r="B21" s="117" t="s">
        <v>104</v>
      </c>
      <c r="C21" s="117"/>
      <c r="D21" s="117" t="s">
        <v>128</v>
      </c>
      <c r="E21" s="117" t="s">
        <v>53</v>
      </c>
      <c r="F21" s="117" t="s">
        <v>106</v>
      </c>
      <c r="G21" s="117" t="s">
        <v>129</v>
      </c>
      <c r="H21" s="118"/>
      <c r="I21" s="118"/>
      <c r="J21" s="118"/>
      <c r="K21" s="130" t="s">
        <v>31</v>
      </c>
      <c r="L21" s="117"/>
      <c r="M21" s="117"/>
      <c r="N21" s="117"/>
      <c r="O21" s="117"/>
      <c r="P21" s="117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20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7" t="s">
        <v>31</v>
      </c>
      <c r="AT21" s="117">
        <v>95</v>
      </c>
      <c r="AU21" s="117" t="s">
        <v>107</v>
      </c>
      <c r="AV21" s="117">
        <v>93</v>
      </c>
      <c r="AW21" s="117" t="s">
        <v>2058</v>
      </c>
      <c r="AX21" s="146" t="s">
        <v>1955</v>
      </c>
      <c r="AY21" s="117"/>
      <c r="AZ21" s="117" t="s">
        <v>123</v>
      </c>
      <c r="BA21" s="122" t="s">
        <v>31</v>
      </c>
      <c r="BB21" s="122">
        <v>700000</v>
      </c>
      <c r="BC21" s="121" t="s">
        <v>31</v>
      </c>
      <c r="BD21" s="147">
        <v>194</v>
      </c>
      <c r="BE21" s="117" t="s">
        <v>35</v>
      </c>
      <c r="BF21" s="117" t="s">
        <v>31</v>
      </c>
      <c r="BG21" s="117" t="s">
        <v>31</v>
      </c>
      <c r="BH21" s="117">
        <v>7368</v>
      </c>
      <c r="BI21" s="117" t="s">
        <v>37</v>
      </c>
      <c r="BJ21" s="117" t="s">
        <v>98</v>
      </c>
      <c r="BK21" s="121" t="s">
        <v>31</v>
      </c>
      <c r="BL21" s="121" t="s">
        <v>31</v>
      </c>
      <c r="BM21" s="124" t="s">
        <v>31</v>
      </c>
      <c r="BN21" s="125" t="s">
        <v>41</v>
      </c>
      <c r="BO21" s="134" t="s">
        <v>126</v>
      </c>
    </row>
    <row r="22" spans="1:67" ht="18" hidden="1" thickTop="1" x14ac:dyDescent="0.25">
      <c r="A22" s="116" t="s">
        <v>130</v>
      </c>
      <c r="B22" s="117" t="s">
        <v>76</v>
      </c>
      <c r="C22" s="117"/>
      <c r="D22" s="117" t="s">
        <v>131</v>
      </c>
      <c r="E22" s="117" t="s">
        <v>53</v>
      </c>
      <c r="F22" s="117" t="s">
        <v>31</v>
      </c>
      <c r="G22" s="117">
        <v>340</v>
      </c>
      <c r="H22" s="118"/>
      <c r="I22" s="118"/>
      <c r="J22" s="118"/>
      <c r="K22" s="130" t="s">
        <v>31</v>
      </c>
      <c r="L22" s="117"/>
      <c r="M22" s="117"/>
      <c r="N22" s="117"/>
      <c r="O22" s="117"/>
      <c r="P22" s="117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20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7" t="s">
        <v>31</v>
      </c>
      <c r="AT22" s="117" t="s">
        <v>31</v>
      </c>
      <c r="AU22" s="117" t="s">
        <v>132</v>
      </c>
      <c r="AV22" s="117">
        <v>27</v>
      </c>
      <c r="AW22" s="117"/>
      <c r="AX22" s="146" t="s">
        <v>1952</v>
      </c>
      <c r="AY22" s="146" t="s">
        <v>1959</v>
      </c>
      <c r="AZ22" s="117" t="s">
        <v>133</v>
      </c>
      <c r="BA22" s="145" t="s">
        <v>31</v>
      </c>
      <c r="BB22" s="145">
        <v>16786</v>
      </c>
      <c r="BC22" s="121" t="s">
        <v>31</v>
      </c>
      <c r="BD22" s="147">
        <v>49</v>
      </c>
      <c r="BE22" s="117" t="s">
        <v>35</v>
      </c>
      <c r="BF22" s="117" t="s">
        <v>31</v>
      </c>
      <c r="BG22" s="117" t="s">
        <v>31</v>
      </c>
      <c r="BH22" s="117" t="e">
        <v>#DIV/0!</v>
      </c>
      <c r="BI22" s="117" t="s">
        <v>37</v>
      </c>
      <c r="BJ22" s="117" t="s">
        <v>134</v>
      </c>
      <c r="BK22" s="121"/>
      <c r="BL22" s="121"/>
      <c r="BM22" s="124"/>
      <c r="BN22" s="125" t="s">
        <v>41</v>
      </c>
      <c r="BO22" s="134" t="s">
        <v>31</v>
      </c>
    </row>
    <row r="23" spans="1:67" ht="30.75" hidden="1" thickTop="1" x14ac:dyDescent="0.25">
      <c r="A23" s="116" t="s">
        <v>135</v>
      </c>
      <c r="B23" s="117" t="s">
        <v>51</v>
      </c>
      <c r="C23" s="117"/>
      <c r="D23" s="117" t="s">
        <v>136</v>
      </c>
      <c r="E23" s="117" t="s">
        <v>53</v>
      </c>
      <c r="F23" s="121" t="s">
        <v>31</v>
      </c>
      <c r="G23" s="130" t="s">
        <v>31</v>
      </c>
      <c r="H23" s="118"/>
      <c r="I23" s="118"/>
      <c r="J23" s="118"/>
      <c r="K23" s="117" t="s">
        <v>31</v>
      </c>
      <c r="L23" s="117"/>
      <c r="M23" s="117"/>
      <c r="N23" s="117"/>
      <c r="O23" s="117"/>
      <c r="P23" s="117"/>
      <c r="Q23" s="119"/>
      <c r="R23" s="119"/>
      <c r="S23" s="119" t="s">
        <v>245</v>
      </c>
      <c r="T23" s="119" t="s">
        <v>259</v>
      </c>
      <c r="U23" s="119"/>
      <c r="V23" s="119"/>
      <c r="W23" s="119"/>
      <c r="X23" s="119"/>
      <c r="Y23" s="119"/>
      <c r="Z23" s="119"/>
      <c r="AA23" s="119"/>
      <c r="AB23" s="119"/>
      <c r="AC23" s="119"/>
      <c r="AD23" s="131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7" t="s">
        <v>31</v>
      </c>
      <c r="AT23" s="117">
        <v>16</v>
      </c>
      <c r="AU23" s="117" t="s">
        <v>132</v>
      </c>
      <c r="AV23" s="117">
        <v>27</v>
      </c>
      <c r="AW23" s="117" t="s">
        <v>2049</v>
      </c>
      <c r="AX23" s="117"/>
      <c r="AY23" s="117"/>
      <c r="AZ23" s="117" t="s">
        <v>133</v>
      </c>
      <c r="BA23" s="122" t="s">
        <v>31</v>
      </c>
      <c r="BB23" s="122">
        <v>27493</v>
      </c>
      <c r="BC23" s="121" t="s">
        <v>31</v>
      </c>
      <c r="BD23" s="117" t="s">
        <v>31</v>
      </c>
      <c r="BE23" s="117" t="s">
        <v>31</v>
      </c>
      <c r="BF23" s="117" t="s">
        <v>31</v>
      </c>
      <c r="BG23" s="117" t="s">
        <v>31</v>
      </c>
      <c r="BH23" s="117">
        <v>1718</v>
      </c>
      <c r="BI23" s="117" t="s">
        <v>37</v>
      </c>
      <c r="BJ23" s="117" t="s">
        <v>134</v>
      </c>
      <c r="BK23" s="121" t="s">
        <v>31</v>
      </c>
      <c r="BL23" s="121" t="s">
        <v>31</v>
      </c>
      <c r="BM23" s="124" t="s">
        <v>31</v>
      </c>
      <c r="BN23" s="125" t="s">
        <v>41</v>
      </c>
      <c r="BO23" s="134" t="s">
        <v>31</v>
      </c>
    </row>
    <row r="24" spans="1:67" ht="18" hidden="1" thickTop="1" x14ac:dyDescent="0.25">
      <c r="A24" s="116" t="s">
        <v>137</v>
      </c>
      <c r="B24" s="117" t="s">
        <v>27</v>
      </c>
      <c r="C24" s="117"/>
      <c r="D24" s="117" t="s">
        <v>138</v>
      </c>
      <c r="E24" s="117" t="s">
        <v>29</v>
      </c>
      <c r="F24" s="117" t="s">
        <v>139</v>
      </c>
      <c r="G24" s="117">
        <v>152</v>
      </c>
      <c r="H24" s="118" t="s">
        <v>239</v>
      </c>
      <c r="I24" s="118" t="s">
        <v>306</v>
      </c>
      <c r="J24" s="118" t="s">
        <v>249</v>
      </c>
      <c r="K24" s="117">
        <v>40</v>
      </c>
      <c r="L24" s="117" t="s">
        <v>1987</v>
      </c>
      <c r="M24" s="117" t="s">
        <v>1995</v>
      </c>
      <c r="N24" s="117"/>
      <c r="O24" s="117"/>
      <c r="P24" s="117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20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7" t="s">
        <v>31</v>
      </c>
      <c r="AT24" s="117" t="s">
        <v>31</v>
      </c>
      <c r="AU24" s="117" t="s">
        <v>140</v>
      </c>
      <c r="AV24" s="117">
        <v>93</v>
      </c>
      <c r="AW24" s="117"/>
      <c r="AX24" s="117"/>
      <c r="AY24" s="117"/>
      <c r="AZ24" s="117" t="s">
        <v>141</v>
      </c>
      <c r="BA24" s="122">
        <v>43909</v>
      </c>
      <c r="BB24" s="122" t="s">
        <v>31</v>
      </c>
      <c r="BC24" s="117" t="s">
        <v>142</v>
      </c>
      <c r="BD24" s="147">
        <v>290</v>
      </c>
      <c r="BE24" s="117" t="s">
        <v>143</v>
      </c>
      <c r="BF24" s="117" t="s">
        <v>144</v>
      </c>
      <c r="BG24" s="117" t="s">
        <v>145</v>
      </c>
      <c r="BH24" s="117" t="e">
        <v>#DIV/0!</v>
      </c>
      <c r="BI24" s="117" t="s">
        <v>37</v>
      </c>
      <c r="BJ24" s="117" t="s">
        <v>98</v>
      </c>
      <c r="BK24" s="121" t="s">
        <v>31</v>
      </c>
      <c r="BL24" s="121" t="s">
        <v>31</v>
      </c>
      <c r="BM24" s="124" t="s">
        <v>31</v>
      </c>
      <c r="BN24" s="125" t="s">
        <v>41</v>
      </c>
      <c r="BO24" s="134" t="s">
        <v>146</v>
      </c>
    </row>
    <row r="25" spans="1:67" ht="45.75" hidden="1" thickTop="1" x14ac:dyDescent="0.25">
      <c r="A25" s="116" t="s">
        <v>147</v>
      </c>
      <c r="B25" s="117" t="s">
        <v>51</v>
      </c>
      <c r="C25" s="117">
        <v>2013</v>
      </c>
      <c r="D25" s="117" t="s">
        <v>148</v>
      </c>
      <c r="E25" s="117" t="s">
        <v>53</v>
      </c>
      <c r="F25" s="117" t="s">
        <v>54</v>
      </c>
      <c r="G25" s="117" t="s">
        <v>149</v>
      </c>
      <c r="H25" s="118"/>
      <c r="I25" s="118"/>
      <c r="J25" s="118"/>
      <c r="K25" s="117" t="s">
        <v>31</v>
      </c>
      <c r="L25" s="117"/>
      <c r="M25" s="117"/>
      <c r="N25" s="117"/>
      <c r="O25" s="117"/>
      <c r="P25" s="117" t="s">
        <v>242</v>
      </c>
      <c r="Q25" s="119" t="s">
        <v>269</v>
      </c>
      <c r="R25" s="119" t="s">
        <v>228</v>
      </c>
      <c r="S25" s="119" t="s">
        <v>245</v>
      </c>
      <c r="T25" s="119" t="s">
        <v>259</v>
      </c>
      <c r="U25" s="119" t="s">
        <v>1981</v>
      </c>
      <c r="V25" s="119" t="s">
        <v>2016</v>
      </c>
      <c r="W25" s="119" t="s">
        <v>1977</v>
      </c>
      <c r="X25" s="119" t="s">
        <v>2145</v>
      </c>
      <c r="Y25" s="119"/>
      <c r="Z25" s="119"/>
      <c r="AA25" s="119" t="s">
        <v>2170</v>
      </c>
      <c r="AB25" s="119" t="s">
        <v>1974</v>
      </c>
      <c r="AC25" s="119"/>
      <c r="AD25" s="131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7" t="s">
        <v>31</v>
      </c>
      <c r="AT25" s="117">
        <v>22</v>
      </c>
      <c r="AU25" s="117" t="s">
        <v>151</v>
      </c>
      <c r="AV25" s="117">
        <v>69</v>
      </c>
      <c r="AW25" s="117" t="s">
        <v>2051</v>
      </c>
      <c r="AX25" s="117"/>
      <c r="AY25" s="117"/>
      <c r="AZ25" s="117" t="s">
        <v>152</v>
      </c>
      <c r="BA25" s="122">
        <v>62140</v>
      </c>
      <c r="BB25" s="122">
        <v>67805</v>
      </c>
      <c r="BC25" s="117" t="s">
        <v>71</v>
      </c>
      <c r="BD25" s="147">
        <v>20</v>
      </c>
      <c r="BE25" s="117" t="s">
        <v>35</v>
      </c>
      <c r="BF25" s="117" t="s">
        <v>153</v>
      </c>
      <c r="BG25" s="117" t="s">
        <v>36</v>
      </c>
      <c r="BH25" s="117">
        <v>3082</v>
      </c>
      <c r="BI25" s="117" t="s">
        <v>37</v>
      </c>
      <c r="BJ25" s="117" t="s">
        <v>154</v>
      </c>
      <c r="BK25" s="121" t="s">
        <v>31</v>
      </c>
      <c r="BL25" s="121" t="s">
        <v>31</v>
      </c>
      <c r="BM25" s="124" t="s">
        <v>31</v>
      </c>
      <c r="BN25" s="148" t="s">
        <v>155</v>
      </c>
      <c r="BO25" s="134" t="s">
        <v>156</v>
      </c>
    </row>
    <row r="26" spans="1:67" ht="45.75" hidden="1" thickTop="1" x14ac:dyDescent="0.25">
      <c r="A26" s="116" t="s">
        <v>157</v>
      </c>
      <c r="B26" s="117" t="s">
        <v>51</v>
      </c>
      <c r="C26" s="117">
        <v>2013</v>
      </c>
      <c r="D26" s="117" t="s">
        <v>148</v>
      </c>
      <c r="E26" s="117" t="s">
        <v>53</v>
      </c>
      <c r="F26" s="117" t="s">
        <v>158</v>
      </c>
      <c r="G26" s="117" t="s">
        <v>149</v>
      </c>
      <c r="H26" s="118"/>
      <c r="I26" s="118"/>
      <c r="J26" s="118"/>
      <c r="K26" s="117" t="s">
        <v>31</v>
      </c>
      <c r="L26" s="117"/>
      <c r="M26" s="117"/>
      <c r="N26" s="117"/>
      <c r="O26" s="117"/>
      <c r="P26" s="117" t="s">
        <v>242</v>
      </c>
      <c r="Q26" s="119" t="s">
        <v>270</v>
      </c>
      <c r="R26" s="119" t="s">
        <v>228</v>
      </c>
      <c r="S26" s="119" t="s">
        <v>245</v>
      </c>
      <c r="T26" s="119" t="s">
        <v>259</v>
      </c>
      <c r="U26" s="119" t="s">
        <v>2132</v>
      </c>
      <c r="V26" s="119"/>
      <c r="W26" s="119" t="s">
        <v>1977</v>
      </c>
      <c r="X26" s="119" t="s">
        <v>2145</v>
      </c>
      <c r="Y26" s="119"/>
      <c r="Z26" s="119"/>
      <c r="AA26" s="119" t="s">
        <v>2170</v>
      </c>
      <c r="AB26" s="119" t="s">
        <v>1974</v>
      </c>
      <c r="AC26" s="119"/>
      <c r="AD26" s="131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7" t="s">
        <v>31</v>
      </c>
      <c r="AT26" s="117">
        <v>22</v>
      </c>
      <c r="AU26" s="117" t="s">
        <v>151</v>
      </c>
      <c r="AV26" s="117">
        <v>69</v>
      </c>
      <c r="AW26" s="117" t="s">
        <v>2051</v>
      </c>
      <c r="AX26" s="117"/>
      <c r="AY26" s="117"/>
      <c r="AZ26" s="117" t="s">
        <v>152</v>
      </c>
      <c r="BA26" s="122">
        <v>53483</v>
      </c>
      <c r="BB26" s="122">
        <v>60172</v>
      </c>
      <c r="BC26" s="117" t="s">
        <v>71</v>
      </c>
      <c r="BD26" s="147">
        <v>17</v>
      </c>
      <c r="BE26" s="117" t="s">
        <v>35</v>
      </c>
      <c r="BF26" s="117" t="s">
        <v>31</v>
      </c>
      <c r="BG26" s="117" t="s">
        <v>31</v>
      </c>
      <c r="BH26" s="117">
        <v>2735</v>
      </c>
      <c r="BI26" s="117" t="s">
        <v>37</v>
      </c>
      <c r="BJ26" s="117" t="s">
        <v>154</v>
      </c>
      <c r="BK26" s="121" t="s">
        <v>31</v>
      </c>
      <c r="BL26" s="121" t="s">
        <v>31</v>
      </c>
      <c r="BM26" s="124" t="s">
        <v>31</v>
      </c>
      <c r="BN26" s="148" t="s">
        <v>155</v>
      </c>
      <c r="BO26" s="134" t="s">
        <v>159</v>
      </c>
    </row>
    <row r="27" spans="1:67" ht="45.75" hidden="1" thickTop="1" x14ac:dyDescent="0.25">
      <c r="A27" s="116" t="s">
        <v>160</v>
      </c>
      <c r="B27" s="117" t="s">
        <v>51</v>
      </c>
      <c r="C27" s="117">
        <v>2013</v>
      </c>
      <c r="D27" s="117" t="s">
        <v>148</v>
      </c>
      <c r="E27" s="117" t="s">
        <v>53</v>
      </c>
      <c r="F27" s="117" t="s">
        <v>161</v>
      </c>
      <c r="G27" s="117" t="s">
        <v>149</v>
      </c>
      <c r="H27" s="118"/>
      <c r="I27" s="118"/>
      <c r="J27" s="118"/>
      <c r="K27" s="117" t="s">
        <v>31</v>
      </c>
      <c r="L27" s="117"/>
      <c r="M27" s="117"/>
      <c r="N27" s="117"/>
      <c r="O27" s="117"/>
      <c r="P27" s="117" t="s">
        <v>242</v>
      </c>
      <c r="Q27" s="119" t="s">
        <v>270</v>
      </c>
      <c r="R27" s="119" t="s">
        <v>228</v>
      </c>
      <c r="S27" s="119" t="s">
        <v>245</v>
      </c>
      <c r="T27" s="119" t="s">
        <v>259</v>
      </c>
      <c r="U27" s="119"/>
      <c r="V27" s="119"/>
      <c r="W27" s="119"/>
      <c r="X27" s="119" t="s">
        <v>2145</v>
      </c>
      <c r="Y27" s="119"/>
      <c r="Z27" s="119"/>
      <c r="AA27" s="119" t="s">
        <v>2171</v>
      </c>
      <c r="AB27" s="119" t="s">
        <v>2141</v>
      </c>
      <c r="AC27" s="119"/>
      <c r="AD27" s="131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7" t="s">
        <v>31</v>
      </c>
      <c r="AT27" s="117">
        <v>22</v>
      </c>
      <c r="AU27" s="117" t="s">
        <v>151</v>
      </c>
      <c r="AV27" s="117">
        <v>69</v>
      </c>
      <c r="AW27" s="117" t="s">
        <v>2051</v>
      </c>
      <c r="AX27" s="117"/>
      <c r="AY27" s="117"/>
      <c r="AZ27" s="117" t="s">
        <v>152</v>
      </c>
      <c r="BA27" s="122">
        <v>49294</v>
      </c>
      <c r="BB27" s="122">
        <v>55060</v>
      </c>
      <c r="BC27" s="117" t="s">
        <v>71</v>
      </c>
      <c r="BD27" s="147">
        <v>16</v>
      </c>
      <c r="BE27" s="117" t="s">
        <v>35</v>
      </c>
      <c r="BF27" s="117" t="s">
        <v>31</v>
      </c>
      <c r="BG27" s="117" t="s">
        <v>31</v>
      </c>
      <c r="BH27" s="117">
        <v>2503</v>
      </c>
      <c r="BI27" s="117" t="s">
        <v>37</v>
      </c>
      <c r="BJ27" s="117" t="s">
        <v>154</v>
      </c>
      <c r="BK27" s="121" t="s">
        <v>31</v>
      </c>
      <c r="BL27" s="121" t="s">
        <v>31</v>
      </c>
      <c r="BM27" s="124" t="s">
        <v>31</v>
      </c>
      <c r="BN27" s="148" t="s">
        <v>155</v>
      </c>
      <c r="BO27" s="134" t="s">
        <v>162</v>
      </c>
    </row>
    <row r="28" spans="1:67" ht="45.75" hidden="1" thickTop="1" x14ac:dyDescent="0.25">
      <c r="A28" s="116" t="s">
        <v>163</v>
      </c>
      <c r="B28" s="117" t="s">
        <v>51</v>
      </c>
      <c r="C28" s="117">
        <v>2011</v>
      </c>
      <c r="D28" s="117" t="s">
        <v>164</v>
      </c>
      <c r="E28" s="117" t="s">
        <v>53</v>
      </c>
      <c r="F28" s="117" t="s">
        <v>54</v>
      </c>
      <c r="G28" s="117" t="s">
        <v>165</v>
      </c>
      <c r="H28" s="118"/>
      <c r="I28" s="118"/>
      <c r="J28" s="118"/>
      <c r="K28" s="117" t="s">
        <v>31</v>
      </c>
      <c r="L28" s="117"/>
      <c r="M28" s="117"/>
      <c r="N28" s="117"/>
      <c r="O28" s="117"/>
      <c r="P28" s="117" t="s">
        <v>242</v>
      </c>
      <c r="Q28" s="119" t="s">
        <v>1636</v>
      </c>
      <c r="R28" s="119" t="s">
        <v>228</v>
      </c>
      <c r="S28" s="119" t="s">
        <v>245</v>
      </c>
      <c r="T28" s="119" t="s">
        <v>259</v>
      </c>
      <c r="U28" s="119" t="s">
        <v>2132</v>
      </c>
      <c r="V28" s="119" t="s">
        <v>1980</v>
      </c>
      <c r="W28" s="119" t="s">
        <v>1977</v>
      </c>
      <c r="X28" s="119" t="s">
        <v>2146</v>
      </c>
      <c r="Y28" s="119" t="s">
        <v>2152</v>
      </c>
      <c r="Z28" s="119"/>
      <c r="AA28" s="119" t="s">
        <v>2170</v>
      </c>
      <c r="AB28" s="119" t="s">
        <v>1974</v>
      </c>
      <c r="AC28" s="119"/>
      <c r="AD28" s="131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7" t="s">
        <v>31</v>
      </c>
      <c r="AT28" s="117">
        <v>25</v>
      </c>
      <c r="AU28" s="117" t="s">
        <v>166</v>
      </c>
      <c r="AV28" s="117">
        <v>69</v>
      </c>
      <c r="AW28" s="117" t="s">
        <v>2051</v>
      </c>
      <c r="AX28" s="117"/>
      <c r="AY28" s="117"/>
      <c r="AZ28" s="117" t="s">
        <v>167</v>
      </c>
      <c r="BA28" s="122">
        <v>87718</v>
      </c>
      <c r="BB28" s="122">
        <v>94481</v>
      </c>
      <c r="BC28" s="117" t="s">
        <v>71</v>
      </c>
      <c r="BD28" s="147">
        <v>59</v>
      </c>
      <c r="BE28" s="117" t="s">
        <v>35</v>
      </c>
      <c r="BF28" s="117" t="s">
        <v>31</v>
      </c>
      <c r="BG28" s="117" t="s">
        <v>31</v>
      </c>
      <c r="BH28" s="117">
        <v>3779</v>
      </c>
      <c r="BI28" s="117" t="s">
        <v>37</v>
      </c>
      <c r="BJ28" s="117" t="s">
        <v>154</v>
      </c>
      <c r="BK28" s="121" t="s">
        <v>31</v>
      </c>
      <c r="BL28" s="121" t="s">
        <v>31</v>
      </c>
      <c r="BM28" s="124" t="s">
        <v>31</v>
      </c>
      <c r="BN28" s="148" t="s">
        <v>155</v>
      </c>
      <c r="BO28" s="134" t="s">
        <v>168</v>
      </c>
    </row>
    <row r="29" spans="1:67" ht="30.75" hidden="1" thickTop="1" x14ac:dyDescent="0.25">
      <c r="A29" s="116" t="s">
        <v>169</v>
      </c>
      <c r="B29" s="117" t="s">
        <v>51</v>
      </c>
      <c r="C29" s="117">
        <v>2013</v>
      </c>
      <c r="D29" s="117" t="s">
        <v>170</v>
      </c>
      <c r="E29" s="117" t="s">
        <v>53</v>
      </c>
      <c r="F29" s="121" t="s">
        <v>31</v>
      </c>
      <c r="G29" s="130" t="s">
        <v>31</v>
      </c>
      <c r="H29" s="118"/>
      <c r="I29" s="118"/>
      <c r="J29" s="118"/>
      <c r="K29" s="117" t="s">
        <v>31</v>
      </c>
      <c r="L29" s="117"/>
      <c r="M29" s="117"/>
      <c r="N29" s="117"/>
      <c r="O29" s="117"/>
      <c r="P29" s="117" t="s">
        <v>242</v>
      </c>
      <c r="Q29" s="119" t="s">
        <v>268</v>
      </c>
      <c r="R29" s="119" t="s">
        <v>228</v>
      </c>
      <c r="S29" s="119" t="s">
        <v>245</v>
      </c>
      <c r="T29" s="119" t="s">
        <v>259</v>
      </c>
      <c r="U29" s="119" t="s">
        <v>2027</v>
      </c>
      <c r="V29" s="119" t="s">
        <v>1980</v>
      </c>
      <c r="W29" s="119" t="s">
        <v>1977</v>
      </c>
      <c r="X29" s="119" t="s">
        <v>2145</v>
      </c>
      <c r="Y29" s="119" t="s">
        <v>2173</v>
      </c>
      <c r="Z29" s="119"/>
      <c r="AA29" s="119" t="s">
        <v>2170</v>
      </c>
      <c r="AB29" s="119" t="s">
        <v>2143</v>
      </c>
      <c r="AC29" s="119"/>
      <c r="AD29" s="131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7" t="s">
        <v>31</v>
      </c>
      <c r="AT29" s="117" t="s">
        <v>31</v>
      </c>
      <c r="AU29" s="117" t="s">
        <v>32</v>
      </c>
      <c r="AV29" s="117">
        <v>75</v>
      </c>
      <c r="AW29" s="117"/>
      <c r="AX29" s="117" t="s">
        <v>1950</v>
      </c>
      <c r="AY29" s="117" t="s">
        <v>1964</v>
      </c>
      <c r="AZ29" s="117" t="s">
        <v>171</v>
      </c>
      <c r="BA29" s="122">
        <v>108036</v>
      </c>
      <c r="BB29" s="122">
        <v>117727</v>
      </c>
      <c r="BC29" s="117" t="s">
        <v>96</v>
      </c>
      <c r="BD29" s="117" t="s">
        <v>31</v>
      </c>
      <c r="BE29" s="117" t="s">
        <v>31</v>
      </c>
      <c r="BF29" s="117" t="s">
        <v>31</v>
      </c>
      <c r="BG29" s="117" t="s">
        <v>31</v>
      </c>
      <c r="BH29" s="117" t="e">
        <v>#DIV/0!</v>
      </c>
      <c r="BI29" s="117" t="s">
        <v>37</v>
      </c>
      <c r="BJ29" s="117" t="s">
        <v>32</v>
      </c>
      <c r="BK29" s="121" t="s">
        <v>31</v>
      </c>
      <c r="BL29" s="121" t="s">
        <v>31</v>
      </c>
      <c r="BM29" s="124" t="s">
        <v>31</v>
      </c>
      <c r="BN29" s="125" t="s">
        <v>41</v>
      </c>
      <c r="BO29" s="134" t="s">
        <v>31</v>
      </c>
    </row>
    <row r="30" spans="1:67" ht="30.75" hidden="1" thickTop="1" x14ac:dyDescent="0.25">
      <c r="A30" s="116" t="s">
        <v>172</v>
      </c>
      <c r="B30" s="117" t="s">
        <v>51</v>
      </c>
      <c r="C30" s="117"/>
      <c r="D30" s="117" t="s">
        <v>173</v>
      </c>
      <c r="E30" s="117" t="s">
        <v>53</v>
      </c>
      <c r="F30" s="117" t="s">
        <v>106</v>
      </c>
      <c r="G30" s="130" t="s">
        <v>31</v>
      </c>
      <c r="H30" s="118"/>
      <c r="I30" s="118"/>
      <c r="J30" s="118"/>
      <c r="K30" s="117" t="s">
        <v>31</v>
      </c>
      <c r="L30" s="117"/>
      <c r="M30" s="117"/>
      <c r="N30" s="117"/>
      <c r="O30" s="117"/>
      <c r="P30" s="117" t="s">
        <v>242</v>
      </c>
      <c r="Q30" s="119" t="s">
        <v>1638</v>
      </c>
      <c r="R30" s="119" t="s">
        <v>228</v>
      </c>
      <c r="S30" s="119" t="s">
        <v>245</v>
      </c>
      <c r="T30" s="119" t="s">
        <v>259</v>
      </c>
      <c r="U30" s="119" t="s">
        <v>1981</v>
      </c>
      <c r="V30" s="119" t="s">
        <v>2016</v>
      </c>
      <c r="W30" s="119" t="s">
        <v>1983</v>
      </c>
      <c r="X30" s="119" t="s">
        <v>2146</v>
      </c>
      <c r="Y30" s="119" t="s">
        <v>2173</v>
      </c>
      <c r="Z30" s="119"/>
      <c r="AA30" s="119"/>
      <c r="AB30" s="119" t="s">
        <v>1974</v>
      </c>
      <c r="AC30" s="119"/>
      <c r="AD30" s="131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7" t="s">
        <v>31</v>
      </c>
      <c r="AT30" s="117">
        <v>85</v>
      </c>
      <c r="AU30" s="117" t="s">
        <v>174</v>
      </c>
      <c r="AV30" s="117">
        <v>93</v>
      </c>
      <c r="AW30" s="117" t="s">
        <v>2057</v>
      </c>
      <c r="AX30" s="117"/>
      <c r="AY30" s="117"/>
      <c r="AZ30" s="117" t="s">
        <v>31</v>
      </c>
      <c r="BA30" s="122">
        <v>140590</v>
      </c>
      <c r="BB30" s="122">
        <v>157000</v>
      </c>
      <c r="BC30" s="117" t="s">
        <v>96</v>
      </c>
      <c r="BD30" s="117" t="s">
        <v>31</v>
      </c>
      <c r="BE30" s="117" t="s">
        <v>31</v>
      </c>
      <c r="BF30" s="117" t="s">
        <v>31</v>
      </c>
      <c r="BG30" s="117" t="s">
        <v>31</v>
      </c>
      <c r="BH30" s="117">
        <v>1847</v>
      </c>
      <c r="BI30" s="117" t="s">
        <v>37</v>
      </c>
      <c r="BJ30" s="117" t="s">
        <v>98</v>
      </c>
      <c r="BK30" s="121" t="s">
        <v>31</v>
      </c>
      <c r="BL30" s="121" t="s">
        <v>31</v>
      </c>
      <c r="BM30" s="124" t="s">
        <v>31</v>
      </c>
      <c r="BN30" s="125" t="s">
        <v>41</v>
      </c>
      <c r="BO30" s="134" t="s">
        <v>31</v>
      </c>
    </row>
    <row r="31" spans="1:67" ht="30.75" hidden="1" thickTop="1" x14ac:dyDescent="0.25">
      <c r="A31" s="116" t="s">
        <v>175</v>
      </c>
      <c r="B31" s="117" t="s">
        <v>27</v>
      </c>
      <c r="C31" s="117">
        <v>2013</v>
      </c>
      <c r="D31" s="117" t="s">
        <v>176</v>
      </c>
      <c r="E31" s="117" t="s">
        <v>29</v>
      </c>
      <c r="F31" s="117" t="s">
        <v>177</v>
      </c>
      <c r="G31" s="117">
        <v>411</v>
      </c>
      <c r="H31" s="118" t="s">
        <v>255</v>
      </c>
      <c r="I31" s="118" t="s">
        <v>306</v>
      </c>
      <c r="J31" s="118" t="s">
        <v>251</v>
      </c>
      <c r="K31" s="117">
        <v>156</v>
      </c>
      <c r="L31" s="117" t="s">
        <v>1986</v>
      </c>
      <c r="M31" s="117" t="s">
        <v>1995</v>
      </c>
      <c r="N31" s="117"/>
      <c r="O31" s="117"/>
      <c r="P31" s="117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20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7">
        <v>31227</v>
      </c>
      <c r="AT31" s="117" t="s">
        <v>31</v>
      </c>
      <c r="AU31" s="117" t="s">
        <v>32</v>
      </c>
      <c r="AV31" s="117">
        <v>75</v>
      </c>
      <c r="AW31" s="117"/>
      <c r="AX31" s="117"/>
      <c r="AY31" s="117" t="s">
        <v>2124</v>
      </c>
      <c r="AZ31" s="117" t="s">
        <v>33</v>
      </c>
      <c r="BA31" s="122">
        <v>408907</v>
      </c>
      <c r="BB31" s="122">
        <v>437531</v>
      </c>
      <c r="BC31" s="117">
        <v>156</v>
      </c>
      <c r="BD31" s="117" t="s">
        <v>178</v>
      </c>
      <c r="BE31" s="117" t="s">
        <v>35</v>
      </c>
      <c r="BF31" s="117" t="s">
        <v>31</v>
      </c>
      <c r="BG31" s="117" t="s">
        <v>31</v>
      </c>
      <c r="BH31" s="117" t="e">
        <v>#DIV/0!</v>
      </c>
      <c r="BI31" s="117" t="s">
        <v>37</v>
      </c>
      <c r="BJ31" s="117" t="s">
        <v>32</v>
      </c>
      <c r="BK31" s="121" t="s">
        <v>31</v>
      </c>
      <c r="BL31" s="121" t="s">
        <v>31</v>
      </c>
      <c r="BM31" s="124" t="s">
        <v>31</v>
      </c>
      <c r="BN31" s="125" t="s">
        <v>41</v>
      </c>
      <c r="BO31" s="126" t="s">
        <v>31</v>
      </c>
    </row>
    <row r="32" spans="1:67" ht="30.75" hidden="1" thickTop="1" x14ac:dyDescent="0.25">
      <c r="A32" s="116" t="s">
        <v>179</v>
      </c>
      <c r="B32" s="117" t="s">
        <v>180</v>
      </c>
      <c r="C32" s="117">
        <v>2013</v>
      </c>
      <c r="D32" s="117" t="s">
        <v>181</v>
      </c>
      <c r="E32" s="117" t="s">
        <v>29</v>
      </c>
      <c r="F32" s="117" t="s">
        <v>182</v>
      </c>
      <c r="G32" s="117" t="s">
        <v>31</v>
      </c>
      <c r="H32" s="118"/>
      <c r="I32" s="118"/>
      <c r="J32" s="118"/>
      <c r="K32" s="117" t="s">
        <v>31</v>
      </c>
      <c r="L32" s="117"/>
      <c r="M32" s="117"/>
      <c r="N32" s="117"/>
      <c r="O32" s="117"/>
      <c r="P32" s="117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20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 t="s">
        <v>259</v>
      </c>
      <c r="AR32" s="119" t="s">
        <v>2031</v>
      </c>
      <c r="AS32" s="117">
        <v>31227</v>
      </c>
      <c r="AT32" s="130" t="s">
        <v>31</v>
      </c>
      <c r="AU32" s="117" t="s">
        <v>32</v>
      </c>
      <c r="AV32" s="117">
        <v>75</v>
      </c>
      <c r="AW32" s="117"/>
      <c r="AX32" s="117"/>
      <c r="AY32" s="117" t="s">
        <v>2124</v>
      </c>
      <c r="AZ32" s="117" t="s">
        <v>33</v>
      </c>
      <c r="BA32" s="122">
        <v>192914</v>
      </c>
      <c r="BB32" s="122" t="s">
        <v>31</v>
      </c>
      <c r="BC32" s="117">
        <v>1</v>
      </c>
      <c r="BD32" s="117" t="s">
        <v>31</v>
      </c>
      <c r="BE32" s="117" t="s">
        <v>31</v>
      </c>
      <c r="BF32" s="117" t="s">
        <v>31</v>
      </c>
      <c r="BG32" s="117" t="s">
        <v>31</v>
      </c>
      <c r="BH32" s="117" t="e">
        <v>#VALUE!</v>
      </c>
      <c r="BI32" s="117" t="s">
        <v>37</v>
      </c>
      <c r="BJ32" s="117" t="s">
        <v>32</v>
      </c>
      <c r="BK32" s="121" t="s">
        <v>31</v>
      </c>
      <c r="BL32" s="121" t="s">
        <v>31</v>
      </c>
      <c r="BM32" s="124" t="s">
        <v>31</v>
      </c>
      <c r="BN32" s="125" t="s">
        <v>41</v>
      </c>
      <c r="BO32" s="134" t="s">
        <v>183</v>
      </c>
    </row>
    <row r="33" spans="1:67" ht="45.75" hidden="1" thickTop="1" x14ac:dyDescent="0.25">
      <c r="A33" s="116" t="s">
        <v>184</v>
      </c>
      <c r="B33" s="117" t="s">
        <v>180</v>
      </c>
      <c r="C33" s="117">
        <v>2013</v>
      </c>
      <c r="D33" s="117" t="s">
        <v>181</v>
      </c>
      <c r="E33" s="117" t="s">
        <v>29</v>
      </c>
      <c r="F33" s="121" t="s">
        <v>31</v>
      </c>
      <c r="G33" s="117" t="s">
        <v>31</v>
      </c>
      <c r="H33" s="118"/>
      <c r="I33" s="118"/>
      <c r="J33" s="118"/>
      <c r="K33" s="117" t="s">
        <v>31</v>
      </c>
      <c r="L33" s="117"/>
      <c r="M33" s="117"/>
      <c r="N33" s="117"/>
      <c r="O33" s="117"/>
      <c r="P33" s="117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20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 t="s">
        <v>259</v>
      </c>
      <c r="AR33" s="119" t="s">
        <v>2031</v>
      </c>
      <c r="AS33" s="117">
        <v>31227</v>
      </c>
      <c r="AT33" s="130" t="s">
        <v>31</v>
      </c>
      <c r="AU33" s="117" t="s">
        <v>32</v>
      </c>
      <c r="AV33" s="117">
        <v>75</v>
      </c>
      <c r="AW33" s="117"/>
      <c r="AX33" s="117"/>
      <c r="AY33" s="117" t="s">
        <v>2124</v>
      </c>
      <c r="AZ33" s="117" t="s">
        <v>33</v>
      </c>
      <c r="BA33" s="122">
        <v>267129</v>
      </c>
      <c r="BB33" s="122" t="s">
        <v>31</v>
      </c>
      <c r="BC33" s="117">
        <v>1</v>
      </c>
      <c r="BD33" s="117" t="s">
        <v>31</v>
      </c>
      <c r="BE33" s="117" t="s">
        <v>31</v>
      </c>
      <c r="BF33" s="117" t="s">
        <v>31</v>
      </c>
      <c r="BG33" s="117" t="s">
        <v>31</v>
      </c>
      <c r="BH33" s="117" t="e">
        <v>#VALUE!</v>
      </c>
      <c r="BI33" s="117" t="s">
        <v>37</v>
      </c>
      <c r="BJ33" s="117" t="s">
        <v>32</v>
      </c>
      <c r="BK33" s="121" t="s">
        <v>31</v>
      </c>
      <c r="BL33" s="121" t="s">
        <v>31</v>
      </c>
      <c r="BM33" s="124" t="s">
        <v>31</v>
      </c>
      <c r="BN33" s="125" t="s">
        <v>41</v>
      </c>
      <c r="BO33" s="134" t="s">
        <v>185</v>
      </c>
    </row>
    <row r="34" spans="1:67" ht="30.75" hidden="1" thickTop="1" x14ac:dyDescent="0.25">
      <c r="A34" s="116" t="s">
        <v>186</v>
      </c>
      <c r="B34" s="117" t="s">
        <v>180</v>
      </c>
      <c r="C34" s="117">
        <v>2013</v>
      </c>
      <c r="D34" s="117" t="s">
        <v>187</v>
      </c>
      <c r="E34" s="117" t="s">
        <v>29</v>
      </c>
      <c r="F34" s="121" t="s">
        <v>31</v>
      </c>
      <c r="G34" s="117" t="s">
        <v>31</v>
      </c>
      <c r="H34" s="118"/>
      <c r="I34" s="118"/>
      <c r="J34" s="118"/>
      <c r="K34" s="117" t="s">
        <v>31</v>
      </c>
      <c r="L34" s="117"/>
      <c r="M34" s="117"/>
      <c r="N34" s="117"/>
      <c r="O34" s="117"/>
      <c r="P34" s="117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 t="s">
        <v>259</v>
      </c>
      <c r="AR34" s="119" t="s">
        <v>2031</v>
      </c>
      <c r="AS34" s="117">
        <v>31227</v>
      </c>
      <c r="AT34" s="130" t="s">
        <v>31</v>
      </c>
      <c r="AU34" s="117" t="s">
        <v>32</v>
      </c>
      <c r="AV34" s="117">
        <v>75</v>
      </c>
      <c r="AW34" s="117"/>
      <c r="AX34" s="117"/>
      <c r="AY34" s="117" t="s">
        <v>2124</v>
      </c>
      <c r="AZ34" s="117" t="s">
        <v>33</v>
      </c>
      <c r="BA34" s="122">
        <v>430000</v>
      </c>
      <c r="BB34" s="122" t="s">
        <v>31</v>
      </c>
      <c r="BC34" s="117">
        <v>1</v>
      </c>
      <c r="BD34" s="117" t="s">
        <v>31</v>
      </c>
      <c r="BE34" s="117" t="s">
        <v>31</v>
      </c>
      <c r="BF34" s="117" t="s">
        <v>31</v>
      </c>
      <c r="BG34" s="117" t="s">
        <v>31</v>
      </c>
      <c r="BH34" s="117" t="e">
        <v>#VALUE!</v>
      </c>
      <c r="BI34" s="117" t="s">
        <v>37</v>
      </c>
      <c r="BJ34" s="117" t="s">
        <v>32</v>
      </c>
      <c r="BK34" s="121" t="s">
        <v>31</v>
      </c>
      <c r="BL34" s="121" t="s">
        <v>31</v>
      </c>
      <c r="BM34" s="124" t="s">
        <v>31</v>
      </c>
      <c r="BN34" s="125" t="s">
        <v>41</v>
      </c>
      <c r="BO34" s="134" t="s">
        <v>31</v>
      </c>
    </row>
    <row r="35" spans="1:67" ht="30.75" hidden="1" thickTop="1" x14ac:dyDescent="0.25">
      <c r="A35" s="116" t="s">
        <v>1627</v>
      </c>
      <c r="B35" s="117" t="s">
        <v>180</v>
      </c>
      <c r="C35" s="117">
        <v>2013</v>
      </c>
      <c r="D35" s="117" t="s">
        <v>1626</v>
      </c>
      <c r="E35" s="117" t="s">
        <v>29</v>
      </c>
      <c r="F35" s="117" t="s">
        <v>1625</v>
      </c>
      <c r="G35" s="117" t="s">
        <v>31</v>
      </c>
      <c r="H35" s="118"/>
      <c r="I35" s="118"/>
      <c r="J35" s="118"/>
      <c r="K35" s="117" t="s">
        <v>31</v>
      </c>
      <c r="L35" s="117"/>
      <c r="M35" s="117"/>
      <c r="N35" s="117"/>
      <c r="O35" s="117"/>
      <c r="P35" s="117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 t="s">
        <v>259</v>
      </c>
      <c r="AR35" s="119" t="s">
        <v>262</v>
      </c>
      <c r="AS35" s="117" t="s">
        <v>31</v>
      </c>
      <c r="AT35" s="130" t="s">
        <v>31</v>
      </c>
      <c r="AU35" s="117" t="s">
        <v>1624</v>
      </c>
      <c r="AV35" s="117">
        <v>92</v>
      </c>
      <c r="AW35" s="117"/>
      <c r="AX35" s="117"/>
      <c r="AY35" s="117"/>
      <c r="AZ35" s="117" t="s">
        <v>1623</v>
      </c>
      <c r="BA35" s="122">
        <v>16718</v>
      </c>
      <c r="BB35" s="122" t="s">
        <v>31</v>
      </c>
      <c r="BC35" s="117">
        <v>1</v>
      </c>
      <c r="BD35" s="117" t="s">
        <v>31</v>
      </c>
      <c r="BE35" s="117" t="s">
        <v>31</v>
      </c>
      <c r="BF35" s="117" t="s">
        <v>31</v>
      </c>
      <c r="BG35" s="117" t="s">
        <v>31</v>
      </c>
      <c r="BH35" s="117" t="e">
        <v>#VALUE!</v>
      </c>
      <c r="BI35" s="117" t="s">
        <v>37</v>
      </c>
      <c r="BJ35" s="117" t="s">
        <v>98</v>
      </c>
      <c r="BK35" s="121" t="s">
        <v>31</v>
      </c>
      <c r="BL35" s="121" t="s">
        <v>31</v>
      </c>
      <c r="BM35" s="124" t="s">
        <v>31</v>
      </c>
      <c r="BN35" s="125" t="s">
        <v>41</v>
      </c>
      <c r="BO35" s="126" t="s">
        <v>1622</v>
      </c>
    </row>
    <row r="36" spans="1:67" ht="45.75" hidden="1" thickTop="1" x14ac:dyDescent="0.25">
      <c r="A36" s="116" t="s">
        <v>1621</v>
      </c>
      <c r="B36" s="117" t="s">
        <v>76</v>
      </c>
      <c r="C36" s="117">
        <v>2013</v>
      </c>
      <c r="D36" s="117" t="s">
        <v>1611</v>
      </c>
      <c r="E36" s="117" t="s">
        <v>53</v>
      </c>
      <c r="F36" s="117" t="s">
        <v>1620</v>
      </c>
      <c r="G36" s="117">
        <v>522</v>
      </c>
      <c r="H36" s="118"/>
      <c r="I36" s="118"/>
      <c r="J36" s="118"/>
      <c r="K36" s="130" t="s">
        <v>31</v>
      </c>
      <c r="L36" s="117"/>
      <c r="M36" s="117"/>
      <c r="N36" s="117"/>
      <c r="O36" s="117"/>
      <c r="P36" s="117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 t="s">
        <v>289</v>
      </c>
      <c r="AD36" s="120">
        <v>140</v>
      </c>
      <c r="AE36" s="119" t="s">
        <v>300</v>
      </c>
      <c r="AF36" s="119" t="s">
        <v>1645</v>
      </c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7" t="s">
        <v>31</v>
      </c>
      <c r="AT36" s="117" t="s">
        <v>31</v>
      </c>
      <c r="AU36" s="117" t="s">
        <v>166</v>
      </c>
      <c r="AV36" s="117">
        <v>69</v>
      </c>
      <c r="AW36" s="117"/>
      <c r="AX36" s="146" t="s">
        <v>1951</v>
      </c>
      <c r="AY36" s="146" t="s">
        <v>1965</v>
      </c>
      <c r="AZ36" s="117" t="s">
        <v>1609</v>
      </c>
      <c r="BA36" s="145">
        <v>81768.800000000003</v>
      </c>
      <c r="BB36" s="145">
        <v>87492.62</v>
      </c>
      <c r="BC36" s="117" t="s">
        <v>31</v>
      </c>
      <c r="BD36" s="147">
        <v>168</v>
      </c>
      <c r="BE36" s="117" t="s">
        <v>35</v>
      </c>
      <c r="BF36" s="117" t="s">
        <v>31</v>
      </c>
      <c r="BG36" s="117" t="s">
        <v>31</v>
      </c>
      <c r="BH36" s="117" t="e">
        <v>#DIV/0!</v>
      </c>
      <c r="BI36" s="117" t="s">
        <v>37</v>
      </c>
      <c r="BJ36" s="117" t="s">
        <v>154</v>
      </c>
      <c r="BK36" s="121">
        <v>8</v>
      </c>
      <c r="BL36" s="121" t="s">
        <v>39</v>
      </c>
      <c r="BM36" s="124" t="s">
        <v>228</v>
      </c>
      <c r="BN36" s="148" t="s">
        <v>155</v>
      </c>
      <c r="BO36" s="134" t="s">
        <v>1241</v>
      </c>
    </row>
    <row r="37" spans="1:67" ht="45.75" hidden="1" thickTop="1" x14ac:dyDescent="0.25">
      <c r="A37" s="116" t="s">
        <v>1619</v>
      </c>
      <c r="B37" s="117" t="s">
        <v>76</v>
      </c>
      <c r="C37" s="117">
        <v>2013</v>
      </c>
      <c r="D37" s="117" t="s">
        <v>1611</v>
      </c>
      <c r="E37" s="117" t="s">
        <v>53</v>
      </c>
      <c r="F37" s="117" t="s">
        <v>1618</v>
      </c>
      <c r="G37" s="117">
        <v>517</v>
      </c>
      <c r="H37" s="118"/>
      <c r="I37" s="118"/>
      <c r="J37" s="118"/>
      <c r="K37" s="130" t="s">
        <v>31</v>
      </c>
      <c r="L37" s="117"/>
      <c r="M37" s="117"/>
      <c r="N37" s="117"/>
      <c r="O37" s="117"/>
      <c r="P37" s="117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 t="s">
        <v>289</v>
      </c>
      <c r="AD37" s="120">
        <v>150</v>
      </c>
      <c r="AE37" s="119" t="s">
        <v>300</v>
      </c>
      <c r="AF37" s="119" t="s">
        <v>1645</v>
      </c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7" t="s">
        <v>31</v>
      </c>
      <c r="AT37" s="117" t="s">
        <v>31</v>
      </c>
      <c r="AU37" s="117" t="s">
        <v>166</v>
      </c>
      <c r="AV37" s="117">
        <v>69</v>
      </c>
      <c r="AW37" s="117"/>
      <c r="AX37" s="146" t="s">
        <v>1951</v>
      </c>
      <c r="AY37" s="146" t="s">
        <v>1965</v>
      </c>
      <c r="AZ37" s="117" t="s">
        <v>1609</v>
      </c>
      <c r="BA37" s="145">
        <v>75593.45</v>
      </c>
      <c r="BB37" s="145">
        <v>90409.77</v>
      </c>
      <c r="BC37" s="117" t="s">
        <v>31</v>
      </c>
      <c r="BD37" s="147">
        <v>156</v>
      </c>
      <c r="BE37" s="117" t="s">
        <v>35</v>
      </c>
      <c r="BF37" s="117" t="s">
        <v>31</v>
      </c>
      <c r="BG37" s="117" t="s">
        <v>31</v>
      </c>
      <c r="BH37" s="117" t="e">
        <v>#DIV/0!</v>
      </c>
      <c r="BI37" s="117" t="s">
        <v>37</v>
      </c>
      <c r="BJ37" s="117" t="s">
        <v>154</v>
      </c>
      <c r="BK37" s="121" t="s">
        <v>31</v>
      </c>
      <c r="BL37" s="121" t="s">
        <v>31</v>
      </c>
      <c r="BM37" s="124" t="s">
        <v>31</v>
      </c>
      <c r="BN37" s="148" t="s">
        <v>155</v>
      </c>
      <c r="BO37" s="134" t="s">
        <v>1617</v>
      </c>
    </row>
    <row r="38" spans="1:67" ht="45.75" hidden="1" thickTop="1" x14ac:dyDescent="0.25">
      <c r="A38" s="116" t="s">
        <v>1616</v>
      </c>
      <c r="B38" s="117" t="s">
        <v>76</v>
      </c>
      <c r="C38" s="117">
        <v>2013</v>
      </c>
      <c r="D38" s="117" t="s">
        <v>1611</v>
      </c>
      <c r="E38" s="117" t="s">
        <v>53</v>
      </c>
      <c r="F38" s="117" t="s">
        <v>1615</v>
      </c>
      <c r="G38" s="117">
        <v>590</v>
      </c>
      <c r="H38" s="118"/>
      <c r="I38" s="118"/>
      <c r="J38" s="118"/>
      <c r="K38" s="130" t="s">
        <v>31</v>
      </c>
      <c r="L38" s="117"/>
      <c r="M38" s="117"/>
      <c r="N38" s="117"/>
      <c r="O38" s="117"/>
      <c r="P38" s="117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 t="s">
        <v>289</v>
      </c>
      <c r="AD38" s="120">
        <v>160</v>
      </c>
      <c r="AE38" s="119" t="s">
        <v>300</v>
      </c>
      <c r="AF38" s="119" t="s">
        <v>1645</v>
      </c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7" t="s">
        <v>31</v>
      </c>
      <c r="AT38" s="117" t="s">
        <v>31</v>
      </c>
      <c r="AU38" s="117" t="s">
        <v>166</v>
      </c>
      <c r="AV38" s="117">
        <v>69</v>
      </c>
      <c r="AW38" s="117"/>
      <c r="AX38" s="146" t="s">
        <v>1951</v>
      </c>
      <c r="AY38" s="146" t="s">
        <v>1965</v>
      </c>
      <c r="AZ38" s="117" t="s">
        <v>1609</v>
      </c>
      <c r="BA38" s="145">
        <v>80323.73</v>
      </c>
      <c r="BB38" s="145" t="s">
        <v>1614</v>
      </c>
      <c r="BC38" s="117" t="s">
        <v>31</v>
      </c>
      <c r="BD38" s="147">
        <v>146</v>
      </c>
      <c r="BE38" s="117" t="s">
        <v>35</v>
      </c>
      <c r="BF38" s="117" t="s">
        <v>31</v>
      </c>
      <c r="BG38" s="117" t="s">
        <v>31</v>
      </c>
      <c r="BH38" s="117" t="e">
        <v>#DIV/0!</v>
      </c>
      <c r="BI38" s="117" t="s">
        <v>37</v>
      </c>
      <c r="BJ38" s="117" t="s">
        <v>154</v>
      </c>
      <c r="BK38" s="121" t="s">
        <v>31</v>
      </c>
      <c r="BL38" s="121" t="s">
        <v>31</v>
      </c>
      <c r="BM38" s="124" t="s">
        <v>31</v>
      </c>
      <c r="BN38" s="148" t="s">
        <v>155</v>
      </c>
      <c r="BO38" s="134" t="s">
        <v>1613</v>
      </c>
    </row>
    <row r="39" spans="1:67" ht="45.75" hidden="1" thickTop="1" x14ac:dyDescent="0.25">
      <c r="A39" s="116" t="s">
        <v>1612</v>
      </c>
      <c r="B39" s="117" t="s">
        <v>76</v>
      </c>
      <c r="C39" s="117">
        <v>2013</v>
      </c>
      <c r="D39" s="117" t="s">
        <v>1611</v>
      </c>
      <c r="E39" s="117" t="s">
        <v>53</v>
      </c>
      <c r="F39" s="117" t="s">
        <v>1610</v>
      </c>
      <c r="G39" s="117">
        <v>523</v>
      </c>
      <c r="H39" s="118"/>
      <c r="I39" s="118"/>
      <c r="J39" s="118"/>
      <c r="K39" s="130" t="s">
        <v>31</v>
      </c>
      <c r="L39" s="117"/>
      <c r="M39" s="117"/>
      <c r="N39" s="117"/>
      <c r="O39" s="117"/>
      <c r="P39" s="117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 t="s">
        <v>289</v>
      </c>
      <c r="AD39" s="120">
        <v>170</v>
      </c>
      <c r="AE39" s="119" t="s">
        <v>300</v>
      </c>
      <c r="AF39" s="119" t="s">
        <v>1645</v>
      </c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7" t="s">
        <v>31</v>
      </c>
      <c r="AT39" s="117" t="s">
        <v>31</v>
      </c>
      <c r="AU39" s="117" t="s">
        <v>166</v>
      </c>
      <c r="AV39" s="117">
        <v>69</v>
      </c>
      <c r="AW39" s="117"/>
      <c r="AX39" s="146" t="s">
        <v>1951</v>
      </c>
      <c r="AY39" s="146" t="s">
        <v>1965</v>
      </c>
      <c r="AZ39" s="117" t="s">
        <v>1609</v>
      </c>
      <c r="BA39" s="145" t="s">
        <v>1608</v>
      </c>
      <c r="BB39" s="145">
        <v>79923.539999999994</v>
      </c>
      <c r="BC39" s="117" t="s">
        <v>31</v>
      </c>
      <c r="BD39" s="147">
        <v>153</v>
      </c>
      <c r="BE39" s="117" t="s">
        <v>35</v>
      </c>
      <c r="BF39" s="117" t="s">
        <v>31</v>
      </c>
      <c r="BG39" s="117" t="s">
        <v>31</v>
      </c>
      <c r="BH39" s="117" t="e">
        <v>#DIV/0!</v>
      </c>
      <c r="BI39" s="117" t="s">
        <v>37</v>
      </c>
      <c r="BJ39" s="117" t="s">
        <v>154</v>
      </c>
      <c r="BK39" s="121" t="s">
        <v>31</v>
      </c>
      <c r="BL39" s="121" t="s">
        <v>31</v>
      </c>
      <c r="BM39" s="124" t="s">
        <v>31</v>
      </c>
      <c r="BN39" s="148" t="s">
        <v>155</v>
      </c>
      <c r="BO39" s="134" t="s">
        <v>1607</v>
      </c>
    </row>
    <row r="40" spans="1:67" ht="45.75" hidden="1" thickTop="1" x14ac:dyDescent="0.25">
      <c r="A40" s="116" t="s">
        <v>1606</v>
      </c>
      <c r="B40" s="117" t="s">
        <v>76</v>
      </c>
      <c r="C40" s="117">
        <v>2013</v>
      </c>
      <c r="D40" s="117" t="s">
        <v>1605</v>
      </c>
      <c r="E40" s="117" t="s">
        <v>53</v>
      </c>
      <c r="F40" s="117" t="s">
        <v>1604</v>
      </c>
      <c r="G40" s="117">
        <v>57</v>
      </c>
      <c r="H40" s="118"/>
      <c r="I40" s="118"/>
      <c r="J40" s="118"/>
      <c r="K40" s="130" t="s">
        <v>31</v>
      </c>
      <c r="L40" s="117"/>
      <c r="M40" s="117"/>
      <c r="N40" s="117"/>
      <c r="O40" s="117"/>
      <c r="P40" s="117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  <c r="AE40" s="119" t="s">
        <v>300</v>
      </c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7" t="s">
        <v>31</v>
      </c>
      <c r="AT40" s="130" t="s">
        <v>31</v>
      </c>
      <c r="AU40" s="117" t="s">
        <v>32</v>
      </c>
      <c r="AV40" s="117">
        <v>75</v>
      </c>
      <c r="AW40" s="117"/>
      <c r="AX40" s="117" t="s">
        <v>1949</v>
      </c>
      <c r="AY40" s="117" t="s">
        <v>1958</v>
      </c>
      <c r="AZ40" s="117" t="s">
        <v>1603</v>
      </c>
      <c r="BA40" s="122">
        <v>24244.400000000001</v>
      </c>
      <c r="BB40" s="122">
        <v>25941.51</v>
      </c>
      <c r="BC40" s="117" t="s">
        <v>31</v>
      </c>
      <c r="BD40" s="147">
        <v>455</v>
      </c>
      <c r="BE40" s="117" t="s">
        <v>35</v>
      </c>
      <c r="BF40" s="117" t="s">
        <v>31</v>
      </c>
      <c r="BG40" s="117" t="s">
        <v>31</v>
      </c>
      <c r="BH40" s="117" t="e">
        <v>#VALUE!</v>
      </c>
      <c r="BI40" s="117" t="s">
        <v>37</v>
      </c>
      <c r="BJ40" s="117" t="s">
        <v>32</v>
      </c>
      <c r="BK40" s="121" t="s">
        <v>31</v>
      </c>
      <c r="BL40" s="121" t="s">
        <v>31</v>
      </c>
      <c r="BM40" s="124" t="s">
        <v>31</v>
      </c>
      <c r="BN40" s="125" t="s">
        <v>41</v>
      </c>
      <c r="BO40" s="126" t="s">
        <v>1602</v>
      </c>
    </row>
    <row r="41" spans="1:67" ht="45.75" hidden="1" thickTop="1" x14ac:dyDescent="0.25">
      <c r="A41" s="149" t="s">
        <v>1601</v>
      </c>
      <c r="B41" s="117" t="s">
        <v>104</v>
      </c>
      <c r="C41" s="117"/>
      <c r="D41" s="117" t="s">
        <v>1600</v>
      </c>
      <c r="E41" s="117" t="s">
        <v>53</v>
      </c>
      <c r="F41" s="117" t="s">
        <v>31</v>
      </c>
      <c r="G41" s="117" t="s">
        <v>31</v>
      </c>
      <c r="H41" s="118"/>
      <c r="I41" s="118"/>
      <c r="J41" s="118"/>
      <c r="K41" s="130" t="s">
        <v>31</v>
      </c>
      <c r="L41" s="117"/>
      <c r="M41" s="117"/>
      <c r="N41" s="117"/>
      <c r="O41" s="117"/>
      <c r="P41" s="117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7" t="s">
        <v>1599</v>
      </c>
      <c r="AT41" s="117">
        <v>81</v>
      </c>
      <c r="AU41" s="117" t="s">
        <v>1598</v>
      </c>
      <c r="AV41" s="117">
        <v>42</v>
      </c>
      <c r="AW41" s="117" t="s">
        <v>2057</v>
      </c>
      <c r="AX41" s="117" t="s">
        <v>1953</v>
      </c>
      <c r="AY41" s="117" t="s">
        <v>2106</v>
      </c>
      <c r="AZ41" s="117" t="s">
        <v>1597</v>
      </c>
      <c r="BA41" s="122">
        <v>154440</v>
      </c>
      <c r="BB41" s="122">
        <v>169884</v>
      </c>
      <c r="BC41" s="121" t="s">
        <v>31</v>
      </c>
      <c r="BD41" s="117" t="s">
        <v>31</v>
      </c>
      <c r="BE41" s="117" t="s">
        <v>31</v>
      </c>
      <c r="BF41" s="117" t="s">
        <v>31</v>
      </c>
      <c r="BG41" s="117" t="s">
        <v>31</v>
      </c>
      <c r="BH41" s="117">
        <v>2097</v>
      </c>
      <c r="BI41" s="117" t="s">
        <v>37</v>
      </c>
      <c r="BJ41" s="117" t="s">
        <v>154</v>
      </c>
      <c r="BK41" s="117">
        <v>18</v>
      </c>
      <c r="BL41" s="117" t="s">
        <v>205</v>
      </c>
      <c r="BM41" s="150" t="s">
        <v>1570</v>
      </c>
      <c r="BN41" s="148" t="s">
        <v>155</v>
      </c>
      <c r="BO41" s="134" t="s">
        <v>1596</v>
      </c>
    </row>
    <row r="42" spans="1:67" ht="75.75" hidden="1" thickTop="1" x14ac:dyDescent="0.25">
      <c r="A42" s="149" t="s">
        <v>1595</v>
      </c>
      <c r="B42" s="117" t="s">
        <v>104</v>
      </c>
      <c r="C42" s="117"/>
      <c r="D42" s="117" t="s">
        <v>1577</v>
      </c>
      <c r="E42" s="117" t="s">
        <v>53</v>
      </c>
      <c r="F42" s="121" t="s">
        <v>31</v>
      </c>
      <c r="G42" s="117" t="s">
        <v>31</v>
      </c>
      <c r="H42" s="118"/>
      <c r="I42" s="118"/>
      <c r="J42" s="118"/>
      <c r="K42" s="130" t="s">
        <v>31</v>
      </c>
      <c r="L42" s="117"/>
      <c r="M42" s="117"/>
      <c r="N42" s="117"/>
      <c r="O42" s="117"/>
      <c r="P42" s="117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7" t="s">
        <v>31</v>
      </c>
      <c r="AT42" s="117" t="s">
        <v>31</v>
      </c>
      <c r="AU42" s="117" t="s">
        <v>1594</v>
      </c>
      <c r="AV42" s="117">
        <v>69</v>
      </c>
      <c r="AW42" s="117"/>
      <c r="AX42" s="117"/>
      <c r="AY42" s="117"/>
      <c r="AZ42" s="117" t="s">
        <v>1593</v>
      </c>
      <c r="BA42" s="122">
        <v>103684</v>
      </c>
      <c r="BB42" s="122">
        <v>114053</v>
      </c>
      <c r="BC42" s="117" t="s">
        <v>31</v>
      </c>
      <c r="BD42" s="117" t="s">
        <v>31</v>
      </c>
      <c r="BE42" s="117" t="s">
        <v>31</v>
      </c>
      <c r="BF42" s="117" t="s">
        <v>31</v>
      </c>
      <c r="BG42" s="117" t="s">
        <v>31</v>
      </c>
      <c r="BH42" s="117" t="e">
        <v>#DIV/0!</v>
      </c>
      <c r="BI42" s="117" t="s">
        <v>37</v>
      </c>
      <c r="BJ42" s="117" t="s">
        <v>154</v>
      </c>
      <c r="BK42" s="121" t="s">
        <v>31</v>
      </c>
      <c r="BL42" s="121" t="s">
        <v>31</v>
      </c>
      <c r="BM42" s="124" t="s">
        <v>31</v>
      </c>
      <c r="BN42" s="148" t="s">
        <v>155</v>
      </c>
      <c r="BO42" s="134" t="s">
        <v>1592</v>
      </c>
    </row>
    <row r="43" spans="1:67" ht="90.75" hidden="1" thickTop="1" x14ac:dyDescent="0.25">
      <c r="A43" s="116" t="s">
        <v>1591</v>
      </c>
      <c r="B43" s="117" t="s">
        <v>104</v>
      </c>
      <c r="C43" s="117">
        <v>2014</v>
      </c>
      <c r="D43" s="117" t="s">
        <v>1577</v>
      </c>
      <c r="E43" s="117" t="s">
        <v>53</v>
      </c>
      <c r="F43" s="117" t="s">
        <v>864</v>
      </c>
      <c r="G43" s="117" t="s">
        <v>31</v>
      </c>
      <c r="H43" s="118"/>
      <c r="I43" s="118"/>
      <c r="J43" s="118"/>
      <c r="K43" s="130" t="s">
        <v>31</v>
      </c>
      <c r="L43" s="117"/>
      <c r="M43" s="117"/>
      <c r="N43" s="117"/>
      <c r="O43" s="117"/>
      <c r="P43" s="117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7" t="s">
        <v>863</v>
      </c>
      <c r="AT43" s="117">
        <v>50</v>
      </c>
      <c r="AU43" s="117" t="s">
        <v>862</v>
      </c>
      <c r="AV43" s="117">
        <v>91</v>
      </c>
      <c r="AW43" s="117" t="s">
        <v>2053</v>
      </c>
      <c r="AX43" s="146" t="s">
        <v>1952</v>
      </c>
      <c r="AY43" s="117" t="s">
        <v>1966</v>
      </c>
      <c r="AZ43" s="117" t="s">
        <v>1571</v>
      </c>
      <c r="BA43" s="122">
        <v>231412</v>
      </c>
      <c r="BB43" s="122">
        <v>254563</v>
      </c>
      <c r="BC43" s="117" t="s">
        <v>31</v>
      </c>
      <c r="BD43" s="117" t="e">
        <v>#DIV/0!</v>
      </c>
      <c r="BE43" s="117" t="s">
        <v>35</v>
      </c>
      <c r="BF43" s="117" t="s">
        <v>31</v>
      </c>
      <c r="BG43" s="117" t="s">
        <v>31</v>
      </c>
      <c r="BH43" s="117">
        <v>5091</v>
      </c>
      <c r="BI43" s="117" t="s">
        <v>37</v>
      </c>
      <c r="BJ43" s="117" t="s">
        <v>98</v>
      </c>
      <c r="BK43" s="117">
        <v>9</v>
      </c>
      <c r="BL43" s="117" t="s">
        <v>39</v>
      </c>
      <c r="BM43" s="150" t="s">
        <v>1570</v>
      </c>
      <c r="BN43" s="125" t="s">
        <v>41</v>
      </c>
      <c r="BO43" s="134" t="s">
        <v>1590</v>
      </c>
    </row>
    <row r="44" spans="1:67" ht="105.75" hidden="1" thickTop="1" x14ac:dyDescent="0.25">
      <c r="A44" s="116" t="s">
        <v>1589</v>
      </c>
      <c r="B44" s="117" t="s">
        <v>104</v>
      </c>
      <c r="C44" s="117">
        <v>2014</v>
      </c>
      <c r="D44" s="117" t="s">
        <v>1574</v>
      </c>
      <c r="E44" s="117" t="s">
        <v>53</v>
      </c>
      <c r="F44" s="117" t="s">
        <v>864</v>
      </c>
      <c r="G44" s="117">
        <v>250</v>
      </c>
      <c r="H44" s="118"/>
      <c r="I44" s="118"/>
      <c r="J44" s="118"/>
      <c r="K44" s="130" t="s">
        <v>31</v>
      </c>
      <c r="L44" s="117"/>
      <c r="M44" s="117"/>
      <c r="N44" s="117"/>
      <c r="O44" s="117"/>
      <c r="P44" s="117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>
        <v>120</v>
      </c>
      <c r="AE44" s="119" t="s">
        <v>300</v>
      </c>
      <c r="AF44" s="119"/>
      <c r="AG44" s="119" t="s">
        <v>2046</v>
      </c>
      <c r="AH44" s="119" t="s">
        <v>2035</v>
      </c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7" t="s">
        <v>863</v>
      </c>
      <c r="AT44" s="117">
        <v>50</v>
      </c>
      <c r="AU44" s="117" t="s">
        <v>862</v>
      </c>
      <c r="AV44" s="117">
        <v>91</v>
      </c>
      <c r="AW44" s="117" t="s">
        <v>2053</v>
      </c>
      <c r="AX44" s="146" t="s">
        <v>1952</v>
      </c>
      <c r="AY44" s="117" t="s">
        <v>1966</v>
      </c>
      <c r="AZ44" s="117" t="s">
        <v>1571</v>
      </c>
      <c r="BA44" s="122">
        <v>253823</v>
      </c>
      <c r="BB44" s="122">
        <v>279205</v>
      </c>
      <c r="BC44" s="117" t="s">
        <v>31</v>
      </c>
      <c r="BD44" s="117" t="s">
        <v>31</v>
      </c>
      <c r="BE44" s="117" t="s">
        <v>31</v>
      </c>
      <c r="BF44" s="117" t="s">
        <v>31</v>
      </c>
      <c r="BG44" s="117" t="s">
        <v>31</v>
      </c>
      <c r="BH44" s="117">
        <v>5584</v>
      </c>
      <c r="BI44" s="117" t="s">
        <v>37</v>
      </c>
      <c r="BJ44" s="117" t="s">
        <v>98</v>
      </c>
      <c r="BK44" s="117">
        <v>9</v>
      </c>
      <c r="BL44" s="117" t="s">
        <v>39</v>
      </c>
      <c r="BM44" s="150" t="s">
        <v>1570</v>
      </c>
      <c r="BN44" s="125" t="s">
        <v>41</v>
      </c>
      <c r="BO44" s="134" t="s">
        <v>1569</v>
      </c>
    </row>
    <row r="45" spans="1:67" ht="60.75" hidden="1" thickTop="1" x14ac:dyDescent="0.25">
      <c r="A45" s="116" t="s">
        <v>1588</v>
      </c>
      <c r="B45" s="117" t="s">
        <v>104</v>
      </c>
      <c r="C45" s="117">
        <v>2014</v>
      </c>
      <c r="D45" s="117" t="s">
        <v>1577</v>
      </c>
      <c r="E45" s="117" t="s">
        <v>53</v>
      </c>
      <c r="F45" s="117" t="s">
        <v>1585</v>
      </c>
      <c r="G45" s="117" t="s">
        <v>1584</v>
      </c>
      <c r="H45" s="118"/>
      <c r="I45" s="118"/>
      <c r="J45" s="118"/>
      <c r="K45" s="130" t="s">
        <v>31</v>
      </c>
      <c r="L45" s="117"/>
      <c r="M45" s="117"/>
      <c r="N45" s="117"/>
      <c r="O45" s="117"/>
      <c r="P45" s="117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7" t="s">
        <v>863</v>
      </c>
      <c r="AT45" s="117">
        <v>50</v>
      </c>
      <c r="AU45" s="117" t="s">
        <v>862</v>
      </c>
      <c r="AV45" s="117">
        <v>91</v>
      </c>
      <c r="AW45" s="117" t="s">
        <v>2053</v>
      </c>
      <c r="AX45" s="146" t="s">
        <v>1952</v>
      </c>
      <c r="AY45" s="117" t="s">
        <v>1966</v>
      </c>
      <c r="AZ45" s="117" t="s">
        <v>1571</v>
      </c>
      <c r="BA45" s="122">
        <v>160251</v>
      </c>
      <c r="BB45" s="122">
        <v>176277</v>
      </c>
      <c r="BC45" s="117" t="s">
        <v>31</v>
      </c>
      <c r="BD45" s="147">
        <v>79</v>
      </c>
      <c r="BE45" s="117" t="s">
        <v>35</v>
      </c>
      <c r="BF45" s="117" t="s">
        <v>31</v>
      </c>
      <c r="BG45" s="117" t="s">
        <v>31</v>
      </c>
      <c r="BH45" s="117">
        <v>3526</v>
      </c>
      <c r="BI45" s="117" t="s">
        <v>37</v>
      </c>
      <c r="BJ45" s="117" t="s">
        <v>98</v>
      </c>
      <c r="BK45" s="117">
        <v>9</v>
      </c>
      <c r="BL45" s="117" t="s">
        <v>39</v>
      </c>
      <c r="BM45" s="150" t="s">
        <v>1570</v>
      </c>
      <c r="BN45" s="125" t="s">
        <v>41</v>
      </c>
      <c r="BO45" s="134" t="s">
        <v>1587</v>
      </c>
    </row>
    <row r="46" spans="1:67" ht="60.75" hidden="1" thickTop="1" x14ac:dyDescent="0.25">
      <c r="A46" s="116" t="s">
        <v>1586</v>
      </c>
      <c r="B46" s="117" t="s">
        <v>104</v>
      </c>
      <c r="C46" s="117">
        <v>2014</v>
      </c>
      <c r="D46" s="117" t="s">
        <v>1574</v>
      </c>
      <c r="E46" s="117" t="s">
        <v>53</v>
      </c>
      <c r="F46" s="117" t="s">
        <v>1585</v>
      </c>
      <c r="G46" s="117" t="s">
        <v>1584</v>
      </c>
      <c r="H46" s="118"/>
      <c r="I46" s="118"/>
      <c r="J46" s="118"/>
      <c r="K46" s="130" t="s">
        <v>31</v>
      </c>
      <c r="L46" s="117"/>
      <c r="M46" s="117"/>
      <c r="N46" s="117"/>
      <c r="O46" s="117"/>
      <c r="P46" s="117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>
        <v>140</v>
      </c>
      <c r="AE46" s="119" t="s">
        <v>300</v>
      </c>
      <c r="AF46" s="119"/>
      <c r="AG46" s="119"/>
      <c r="AH46" s="119" t="s">
        <v>2035</v>
      </c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7" t="s">
        <v>863</v>
      </c>
      <c r="AT46" s="117">
        <v>50</v>
      </c>
      <c r="AU46" s="117" t="s">
        <v>862</v>
      </c>
      <c r="AV46" s="117">
        <v>91</v>
      </c>
      <c r="AW46" s="117" t="s">
        <v>2053</v>
      </c>
      <c r="AX46" s="146" t="s">
        <v>1952</v>
      </c>
      <c r="AY46" s="117" t="s">
        <v>1966</v>
      </c>
      <c r="AZ46" s="117" t="s">
        <v>1571</v>
      </c>
      <c r="BA46" s="122">
        <v>404263</v>
      </c>
      <c r="BB46" s="122">
        <v>426498</v>
      </c>
      <c r="BC46" s="117" t="s">
        <v>31</v>
      </c>
      <c r="BD46" s="147">
        <v>191</v>
      </c>
      <c r="BE46" s="117" t="s">
        <v>35</v>
      </c>
      <c r="BF46" s="117" t="s">
        <v>31</v>
      </c>
      <c r="BG46" s="117" t="s">
        <v>31</v>
      </c>
      <c r="BH46" s="117">
        <v>8530</v>
      </c>
      <c r="BI46" s="117" t="s">
        <v>37</v>
      </c>
      <c r="BJ46" s="117" t="s">
        <v>98</v>
      </c>
      <c r="BK46" s="117">
        <v>9</v>
      </c>
      <c r="BL46" s="117" t="s">
        <v>39</v>
      </c>
      <c r="BM46" s="150" t="s">
        <v>1570</v>
      </c>
      <c r="BN46" s="125" t="s">
        <v>41</v>
      </c>
      <c r="BO46" s="134" t="s">
        <v>1583</v>
      </c>
    </row>
    <row r="47" spans="1:67" ht="135.75" hidden="1" thickTop="1" x14ac:dyDescent="0.25">
      <c r="A47" s="116" t="s">
        <v>1582</v>
      </c>
      <c r="B47" s="117" t="s">
        <v>51</v>
      </c>
      <c r="C47" s="117">
        <v>2014</v>
      </c>
      <c r="D47" s="117" t="s">
        <v>1581</v>
      </c>
      <c r="E47" s="117" t="s">
        <v>53</v>
      </c>
      <c r="F47" s="117" t="s">
        <v>869</v>
      </c>
      <c r="G47" s="121" t="s">
        <v>31</v>
      </c>
      <c r="H47" s="118"/>
      <c r="I47" s="118"/>
      <c r="J47" s="118"/>
      <c r="K47" s="117" t="s">
        <v>31</v>
      </c>
      <c r="L47" s="117"/>
      <c r="M47" s="117"/>
      <c r="N47" s="117"/>
      <c r="O47" s="117"/>
      <c r="P47" s="117"/>
      <c r="Q47" s="119"/>
      <c r="R47" s="119"/>
      <c r="S47" s="119"/>
      <c r="T47" s="119" t="s">
        <v>259</v>
      </c>
      <c r="U47" s="119"/>
      <c r="V47" s="119"/>
      <c r="W47" s="119"/>
      <c r="X47" s="119"/>
      <c r="Y47" s="119"/>
      <c r="Z47" s="119"/>
      <c r="AA47" s="119"/>
      <c r="AB47" s="119"/>
      <c r="AC47" s="119"/>
      <c r="AD47" s="131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7">
        <v>4789</v>
      </c>
      <c r="AT47" s="117" t="s">
        <v>31</v>
      </c>
      <c r="AU47" s="117" t="s">
        <v>862</v>
      </c>
      <c r="AV47" s="117">
        <v>91</v>
      </c>
      <c r="AW47" s="117"/>
      <c r="AX47" s="117" t="s">
        <v>1951</v>
      </c>
      <c r="AY47" s="117" t="s">
        <v>1966</v>
      </c>
      <c r="AZ47" s="117" t="s">
        <v>1571</v>
      </c>
      <c r="BA47" s="122">
        <v>6386</v>
      </c>
      <c r="BB47" s="122">
        <v>6883</v>
      </c>
      <c r="BC47" s="151" t="s">
        <v>1580</v>
      </c>
      <c r="BD47" s="117" t="s">
        <v>31</v>
      </c>
      <c r="BE47" s="117" t="s">
        <v>31</v>
      </c>
      <c r="BF47" s="117" t="s">
        <v>31</v>
      </c>
      <c r="BG47" s="117" t="s">
        <v>31</v>
      </c>
      <c r="BH47" s="117" t="e">
        <v>#DIV/0!</v>
      </c>
      <c r="BI47" s="117" t="s">
        <v>37</v>
      </c>
      <c r="BJ47" s="117" t="s">
        <v>98</v>
      </c>
      <c r="BK47" s="121" t="s">
        <v>31</v>
      </c>
      <c r="BL47" s="121" t="s">
        <v>31</v>
      </c>
      <c r="BM47" s="124" t="s">
        <v>31</v>
      </c>
      <c r="BN47" s="125" t="s">
        <v>41</v>
      </c>
      <c r="BO47" s="134" t="s">
        <v>1579</v>
      </c>
    </row>
    <row r="48" spans="1:67" ht="90.75" hidden="1" thickTop="1" x14ac:dyDescent="0.25">
      <c r="A48" s="116" t="s">
        <v>1578</v>
      </c>
      <c r="B48" s="117" t="s">
        <v>104</v>
      </c>
      <c r="C48" s="117">
        <v>2014</v>
      </c>
      <c r="D48" s="117" t="s">
        <v>1577</v>
      </c>
      <c r="E48" s="117" t="s">
        <v>53</v>
      </c>
      <c r="F48" s="117" t="s">
        <v>1573</v>
      </c>
      <c r="G48" s="117" t="s">
        <v>31</v>
      </c>
      <c r="H48" s="118"/>
      <c r="I48" s="118"/>
      <c r="J48" s="118"/>
      <c r="K48" s="130" t="s">
        <v>31</v>
      </c>
      <c r="L48" s="117"/>
      <c r="M48" s="117"/>
      <c r="N48" s="117"/>
      <c r="O48" s="117"/>
      <c r="P48" s="117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7" t="s">
        <v>863</v>
      </c>
      <c r="AT48" s="117">
        <v>50</v>
      </c>
      <c r="AU48" s="117" t="s">
        <v>862</v>
      </c>
      <c r="AV48" s="117">
        <v>91</v>
      </c>
      <c r="AW48" s="117" t="s">
        <v>2053</v>
      </c>
      <c r="AX48" s="146" t="s">
        <v>1952</v>
      </c>
      <c r="AY48" s="117" t="s">
        <v>1966</v>
      </c>
      <c r="AZ48" s="117" t="s">
        <v>1571</v>
      </c>
      <c r="BA48" s="122">
        <v>271063</v>
      </c>
      <c r="BB48" s="122">
        <v>298169</v>
      </c>
      <c r="BC48" s="117" t="s">
        <v>31</v>
      </c>
      <c r="BD48" s="117" t="s">
        <v>31</v>
      </c>
      <c r="BE48" s="117" t="s">
        <v>31</v>
      </c>
      <c r="BF48" s="121" t="s">
        <v>31</v>
      </c>
      <c r="BG48" s="117" t="s">
        <v>31</v>
      </c>
      <c r="BH48" s="117">
        <v>5963</v>
      </c>
      <c r="BI48" s="117" t="s">
        <v>37</v>
      </c>
      <c r="BJ48" s="117" t="s">
        <v>98</v>
      </c>
      <c r="BK48" s="117">
        <v>9</v>
      </c>
      <c r="BL48" s="117" t="s">
        <v>39</v>
      </c>
      <c r="BM48" s="150" t="s">
        <v>1570</v>
      </c>
      <c r="BN48" s="125" t="s">
        <v>41</v>
      </c>
      <c r="BO48" s="134" t="s">
        <v>1576</v>
      </c>
    </row>
    <row r="49" spans="1:67" ht="105.75" hidden="1" thickTop="1" x14ac:dyDescent="0.25">
      <c r="A49" s="149" t="s">
        <v>1575</v>
      </c>
      <c r="B49" s="117" t="s">
        <v>104</v>
      </c>
      <c r="C49" s="117"/>
      <c r="D49" s="117" t="s">
        <v>1574</v>
      </c>
      <c r="E49" s="117" t="s">
        <v>53</v>
      </c>
      <c r="F49" s="117" t="s">
        <v>1573</v>
      </c>
      <c r="G49" s="117" t="s">
        <v>1572</v>
      </c>
      <c r="H49" s="118"/>
      <c r="I49" s="118"/>
      <c r="J49" s="118"/>
      <c r="K49" s="130" t="s">
        <v>31</v>
      </c>
      <c r="L49" s="117"/>
      <c r="M49" s="117"/>
      <c r="N49" s="117"/>
      <c r="O49" s="117"/>
      <c r="P49" s="117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7" t="s">
        <v>863</v>
      </c>
      <c r="AT49" s="117">
        <v>50</v>
      </c>
      <c r="AU49" s="117" t="s">
        <v>862</v>
      </c>
      <c r="AV49" s="117">
        <v>91</v>
      </c>
      <c r="AW49" s="117" t="s">
        <v>2053</v>
      </c>
      <c r="AX49" s="146" t="s">
        <v>1952</v>
      </c>
      <c r="AY49" s="117" t="s">
        <v>1966</v>
      </c>
      <c r="AZ49" s="117" t="s">
        <v>1571</v>
      </c>
      <c r="BA49" s="122">
        <v>377124</v>
      </c>
      <c r="BB49" s="122">
        <v>414837</v>
      </c>
      <c r="BC49" s="117" t="s">
        <v>31</v>
      </c>
      <c r="BD49" s="147">
        <v>351</v>
      </c>
      <c r="BE49" s="117" t="s">
        <v>35</v>
      </c>
      <c r="BF49" s="117" t="s">
        <v>31</v>
      </c>
      <c r="BG49" s="117" t="s">
        <v>31</v>
      </c>
      <c r="BH49" s="117">
        <v>8297</v>
      </c>
      <c r="BI49" s="117" t="s">
        <v>37</v>
      </c>
      <c r="BJ49" s="117" t="s">
        <v>98</v>
      </c>
      <c r="BK49" s="117">
        <v>9</v>
      </c>
      <c r="BL49" s="117" t="s">
        <v>39</v>
      </c>
      <c r="BM49" s="150" t="s">
        <v>1570</v>
      </c>
      <c r="BN49" s="125" t="s">
        <v>41</v>
      </c>
      <c r="BO49" s="134" t="s">
        <v>1569</v>
      </c>
    </row>
    <row r="50" spans="1:67" ht="30.75" hidden="1" thickTop="1" x14ac:dyDescent="0.25">
      <c r="A50" s="149" t="s">
        <v>1568</v>
      </c>
      <c r="B50" s="117" t="s">
        <v>76</v>
      </c>
      <c r="C50" s="117"/>
      <c r="D50" s="117" t="s">
        <v>1567</v>
      </c>
      <c r="E50" s="117" t="s">
        <v>53</v>
      </c>
      <c r="F50" s="117" t="s">
        <v>1566</v>
      </c>
      <c r="G50" s="117">
        <v>120</v>
      </c>
      <c r="H50" s="118"/>
      <c r="I50" s="118"/>
      <c r="J50" s="118"/>
      <c r="K50" s="130" t="s">
        <v>31</v>
      </c>
      <c r="L50" s="117"/>
      <c r="M50" s="117"/>
      <c r="N50" s="117"/>
      <c r="O50" s="117"/>
      <c r="P50" s="117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20"/>
      <c r="AE50" s="119"/>
      <c r="AF50" s="119" t="s">
        <v>302</v>
      </c>
      <c r="AG50" s="119" t="s">
        <v>2043</v>
      </c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7" t="s">
        <v>31</v>
      </c>
      <c r="AT50" s="117">
        <v>123</v>
      </c>
      <c r="AU50" s="117" t="s">
        <v>523</v>
      </c>
      <c r="AV50" s="117">
        <v>77</v>
      </c>
      <c r="AW50" s="117" t="s">
        <v>2061</v>
      </c>
      <c r="AX50" s="117"/>
      <c r="AY50" s="117"/>
      <c r="AZ50" s="117" t="s">
        <v>523</v>
      </c>
      <c r="BA50" s="145">
        <v>18060.2</v>
      </c>
      <c r="BB50" s="145">
        <v>19053.509999999998</v>
      </c>
      <c r="BC50" s="117" t="s">
        <v>31</v>
      </c>
      <c r="BD50" s="147">
        <v>159</v>
      </c>
      <c r="BE50" s="117" t="s">
        <v>35</v>
      </c>
      <c r="BF50" s="117" t="s">
        <v>31</v>
      </c>
      <c r="BG50" s="117" t="s">
        <v>31</v>
      </c>
      <c r="BH50" s="117">
        <v>155</v>
      </c>
      <c r="BI50" s="117" t="s">
        <v>37</v>
      </c>
      <c r="BJ50" s="117" t="s">
        <v>98</v>
      </c>
      <c r="BK50" s="121" t="s">
        <v>31</v>
      </c>
      <c r="BL50" s="121" t="s">
        <v>31</v>
      </c>
      <c r="BM50" s="124" t="s">
        <v>31</v>
      </c>
      <c r="BN50" s="125" t="s">
        <v>41</v>
      </c>
      <c r="BO50" s="134" t="s">
        <v>1565</v>
      </c>
    </row>
    <row r="51" spans="1:67" ht="18" hidden="1" thickTop="1" x14ac:dyDescent="0.25">
      <c r="A51" s="116" t="s">
        <v>31</v>
      </c>
      <c r="B51" s="117" t="s">
        <v>31</v>
      </c>
      <c r="C51" s="117"/>
      <c r="D51" s="117" t="s">
        <v>31</v>
      </c>
      <c r="E51" s="117" t="s">
        <v>31</v>
      </c>
      <c r="F51" s="117" t="s">
        <v>31</v>
      </c>
      <c r="G51" s="129" t="s">
        <v>31</v>
      </c>
      <c r="H51" s="118"/>
      <c r="I51" s="118"/>
      <c r="J51" s="118"/>
      <c r="K51" s="121" t="s">
        <v>31</v>
      </c>
      <c r="L51" s="117"/>
      <c r="M51" s="117"/>
      <c r="N51" s="117"/>
      <c r="O51" s="117"/>
      <c r="P51" s="117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31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32" t="s">
        <v>31</v>
      </c>
      <c r="AT51" s="121" t="s">
        <v>31</v>
      </c>
      <c r="AU51" s="117" t="s">
        <v>31</v>
      </c>
      <c r="AV51" s="117"/>
      <c r="AW51" s="117"/>
      <c r="AX51" s="117"/>
      <c r="AY51" s="117"/>
      <c r="AZ51" s="117" t="s">
        <v>31</v>
      </c>
      <c r="BA51" s="122" t="s">
        <v>31</v>
      </c>
      <c r="BB51" s="122" t="s">
        <v>31</v>
      </c>
      <c r="BC51" s="117" t="s">
        <v>31</v>
      </c>
      <c r="BD51" s="122" t="s">
        <v>31</v>
      </c>
      <c r="BE51" s="117" t="s">
        <v>31</v>
      </c>
      <c r="BF51" s="122" t="s">
        <v>31</v>
      </c>
      <c r="BG51" s="117" t="s">
        <v>31</v>
      </c>
      <c r="BH51" s="123" t="s">
        <v>31</v>
      </c>
      <c r="BI51" s="117" t="s">
        <v>31</v>
      </c>
      <c r="BJ51" s="117" t="s">
        <v>31</v>
      </c>
      <c r="BK51" s="117" t="s">
        <v>31</v>
      </c>
      <c r="BL51" s="117" t="s">
        <v>31</v>
      </c>
      <c r="BM51" s="124" t="s">
        <v>31</v>
      </c>
      <c r="BN51" s="125"/>
      <c r="BO51" s="134" t="s">
        <v>31</v>
      </c>
    </row>
    <row r="52" spans="1:67" ht="18" hidden="1" thickTop="1" x14ac:dyDescent="0.25">
      <c r="A52" s="116" t="s">
        <v>1564</v>
      </c>
      <c r="B52" s="117" t="s">
        <v>27</v>
      </c>
      <c r="C52" s="117">
        <v>2009</v>
      </c>
      <c r="D52" s="117" t="s">
        <v>1563</v>
      </c>
      <c r="E52" s="117" t="s">
        <v>53</v>
      </c>
      <c r="F52" s="117" t="s">
        <v>1556</v>
      </c>
      <c r="G52" s="118">
        <v>15</v>
      </c>
      <c r="H52" s="118" t="s">
        <v>239</v>
      </c>
      <c r="I52" s="118" t="s">
        <v>306</v>
      </c>
      <c r="J52" s="118" t="s">
        <v>250</v>
      </c>
      <c r="K52" s="117">
        <v>4</v>
      </c>
      <c r="L52" s="117" t="s">
        <v>1986</v>
      </c>
      <c r="M52" s="117" t="s">
        <v>1996</v>
      </c>
      <c r="N52" s="117"/>
      <c r="O52" s="117"/>
      <c r="P52" s="117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20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8">
        <v>7960</v>
      </c>
      <c r="AT52" s="121" t="s">
        <v>31</v>
      </c>
      <c r="AU52" s="117" t="s">
        <v>523</v>
      </c>
      <c r="AV52" s="117">
        <v>77</v>
      </c>
      <c r="AW52" s="117"/>
      <c r="AX52" s="117"/>
      <c r="AY52" s="117" t="s">
        <v>2109</v>
      </c>
      <c r="AZ52" s="117" t="s">
        <v>523</v>
      </c>
      <c r="BA52" s="122">
        <v>660</v>
      </c>
      <c r="BB52" s="122">
        <v>696</v>
      </c>
      <c r="BC52" s="121" t="s">
        <v>31</v>
      </c>
      <c r="BD52" s="122">
        <f t="shared" ref="BD52:BD57" si="1">BB52/K52</f>
        <v>174</v>
      </c>
      <c r="BE52" s="117" t="s">
        <v>36</v>
      </c>
      <c r="BF52" s="122">
        <f t="shared" ref="BF52:BF57" si="2">BB52/G52</f>
        <v>46.4</v>
      </c>
      <c r="BG52" s="117" t="s">
        <v>35</v>
      </c>
      <c r="BH52" s="123" t="e">
        <f t="shared" ref="BH52:BH115" si="3">BB52/AT52</f>
        <v>#VALUE!</v>
      </c>
      <c r="BI52" s="117" t="s">
        <v>37</v>
      </c>
      <c r="BJ52" s="117" t="s">
        <v>92</v>
      </c>
      <c r="BK52" s="117">
        <v>6</v>
      </c>
      <c r="BL52" s="117" t="s">
        <v>81</v>
      </c>
      <c r="BM52" s="124" t="s">
        <v>228</v>
      </c>
      <c r="BN52" s="125" t="s">
        <v>41</v>
      </c>
      <c r="BO52" s="134" t="s">
        <v>31</v>
      </c>
    </row>
    <row r="53" spans="1:67" ht="30.75" hidden="1" thickTop="1" x14ac:dyDescent="0.25">
      <c r="A53" s="116" t="s">
        <v>1562</v>
      </c>
      <c r="B53" s="117" t="s">
        <v>27</v>
      </c>
      <c r="C53" s="117">
        <v>2009</v>
      </c>
      <c r="D53" s="117" t="s">
        <v>1557</v>
      </c>
      <c r="E53" s="117" t="s">
        <v>53</v>
      </c>
      <c r="F53" s="117" t="s">
        <v>1556</v>
      </c>
      <c r="G53" s="118">
        <v>8</v>
      </c>
      <c r="H53" s="118" t="s">
        <v>239</v>
      </c>
      <c r="I53" s="118" t="s">
        <v>306</v>
      </c>
      <c r="J53" s="118" t="s">
        <v>250</v>
      </c>
      <c r="K53" s="117">
        <v>5</v>
      </c>
      <c r="L53" s="117" t="s">
        <v>1986</v>
      </c>
      <c r="M53" s="117" t="s">
        <v>1996</v>
      </c>
      <c r="N53" s="117"/>
      <c r="O53" s="117"/>
      <c r="P53" s="117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20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8">
        <v>7960</v>
      </c>
      <c r="AT53" s="121" t="s">
        <v>31</v>
      </c>
      <c r="AU53" s="117" t="s">
        <v>523</v>
      </c>
      <c r="AV53" s="117">
        <v>77</v>
      </c>
      <c r="AW53" s="117"/>
      <c r="AX53" s="117"/>
      <c r="AY53" s="117" t="s">
        <v>2109</v>
      </c>
      <c r="AZ53" s="117" t="s">
        <v>523</v>
      </c>
      <c r="BA53" s="122">
        <v>2853</v>
      </c>
      <c r="BB53" s="122">
        <v>3010</v>
      </c>
      <c r="BC53" s="121" t="s">
        <v>31</v>
      </c>
      <c r="BD53" s="122">
        <f t="shared" si="1"/>
        <v>602</v>
      </c>
      <c r="BE53" s="117" t="s">
        <v>36</v>
      </c>
      <c r="BF53" s="122">
        <f t="shared" si="2"/>
        <v>376.25</v>
      </c>
      <c r="BG53" s="117" t="s">
        <v>35</v>
      </c>
      <c r="BH53" s="123" t="e">
        <f t="shared" si="3"/>
        <v>#VALUE!</v>
      </c>
      <c r="BI53" s="117" t="s">
        <v>37</v>
      </c>
      <c r="BJ53" s="117" t="s">
        <v>92</v>
      </c>
      <c r="BK53" s="117">
        <v>6</v>
      </c>
      <c r="BL53" s="117" t="s">
        <v>81</v>
      </c>
      <c r="BM53" s="124" t="s">
        <v>228</v>
      </c>
      <c r="BN53" s="125" t="s">
        <v>41</v>
      </c>
      <c r="BO53" s="134" t="s">
        <v>31</v>
      </c>
    </row>
    <row r="54" spans="1:67" ht="30.75" hidden="1" thickTop="1" x14ac:dyDescent="0.25">
      <c r="A54" s="116" t="s">
        <v>1561</v>
      </c>
      <c r="B54" s="117" t="s">
        <v>27</v>
      </c>
      <c r="C54" s="117">
        <v>2009</v>
      </c>
      <c r="D54" s="117" t="s">
        <v>1557</v>
      </c>
      <c r="E54" s="117" t="s">
        <v>53</v>
      </c>
      <c r="F54" s="117" t="s">
        <v>1556</v>
      </c>
      <c r="G54" s="118">
        <v>1</v>
      </c>
      <c r="H54" s="118" t="s">
        <v>239</v>
      </c>
      <c r="I54" s="118" t="s">
        <v>306</v>
      </c>
      <c r="J54" s="118" t="s">
        <v>250</v>
      </c>
      <c r="K54" s="117">
        <v>1</v>
      </c>
      <c r="L54" s="117" t="s">
        <v>1986</v>
      </c>
      <c r="M54" s="117" t="s">
        <v>1996</v>
      </c>
      <c r="N54" s="117"/>
      <c r="O54" s="117"/>
      <c r="P54" s="117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20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8">
        <v>7960</v>
      </c>
      <c r="AT54" s="121" t="s">
        <v>31</v>
      </c>
      <c r="AU54" s="117" t="s">
        <v>523</v>
      </c>
      <c r="AV54" s="117">
        <v>77</v>
      </c>
      <c r="AW54" s="117"/>
      <c r="AX54" s="117"/>
      <c r="AY54" s="117" t="s">
        <v>2109</v>
      </c>
      <c r="AZ54" s="117" t="s">
        <v>523</v>
      </c>
      <c r="BA54" s="122">
        <v>388</v>
      </c>
      <c r="BB54" s="122">
        <v>409</v>
      </c>
      <c r="BC54" s="121" t="s">
        <v>31</v>
      </c>
      <c r="BD54" s="122">
        <f t="shared" si="1"/>
        <v>409</v>
      </c>
      <c r="BE54" s="117" t="s">
        <v>36</v>
      </c>
      <c r="BF54" s="122">
        <f t="shared" si="2"/>
        <v>409</v>
      </c>
      <c r="BG54" s="117" t="s">
        <v>35</v>
      </c>
      <c r="BH54" s="123" t="e">
        <f t="shared" si="3"/>
        <v>#VALUE!</v>
      </c>
      <c r="BI54" s="117" t="s">
        <v>37</v>
      </c>
      <c r="BJ54" s="117" t="s">
        <v>92</v>
      </c>
      <c r="BK54" s="117">
        <v>6</v>
      </c>
      <c r="BL54" s="117" t="s">
        <v>81</v>
      </c>
      <c r="BM54" s="124" t="s">
        <v>228</v>
      </c>
      <c r="BN54" s="125" t="s">
        <v>41</v>
      </c>
      <c r="BO54" s="134" t="s">
        <v>31</v>
      </c>
    </row>
    <row r="55" spans="1:67" ht="30.75" hidden="1" thickTop="1" x14ac:dyDescent="0.25">
      <c r="A55" s="116" t="s">
        <v>1560</v>
      </c>
      <c r="B55" s="117" t="s">
        <v>27</v>
      </c>
      <c r="C55" s="117">
        <v>2009</v>
      </c>
      <c r="D55" s="117" t="s">
        <v>1557</v>
      </c>
      <c r="E55" s="117" t="s">
        <v>53</v>
      </c>
      <c r="F55" s="117" t="s">
        <v>1556</v>
      </c>
      <c r="G55" s="118">
        <v>7</v>
      </c>
      <c r="H55" s="118" t="s">
        <v>239</v>
      </c>
      <c r="I55" s="118" t="s">
        <v>306</v>
      </c>
      <c r="J55" s="118" t="s">
        <v>250</v>
      </c>
      <c r="K55" s="117">
        <v>3</v>
      </c>
      <c r="L55" s="117" t="s">
        <v>1986</v>
      </c>
      <c r="M55" s="117" t="s">
        <v>1996</v>
      </c>
      <c r="N55" s="117"/>
      <c r="O55" s="117"/>
      <c r="P55" s="117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20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8">
        <v>7960</v>
      </c>
      <c r="AT55" s="121" t="s">
        <v>31</v>
      </c>
      <c r="AU55" s="117" t="s">
        <v>523</v>
      </c>
      <c r="AV55" s="117">
        <v>77</v>
      </c>
      <c r="AW55" s="117"/>
      <c r="AX55" s="117"/>
      <c r="AY55" s="117" t="s">
        <v>2109</v>
      </c>
      <c r="AZ55" s="117" t="s">
        <v>523</v>
      </c>
      <c r="BA55" s="122">
        <v>2085</v>
      </c>
      <c r="BB55" s="122">
        <v>2200</v>
      </c>
      <c r="BC55" s="121" t="s">
        <v>31</v>
      </c>
      <c r="BD55" s="122">
        <f t="shared" si="1"/>
        <v>733.33333333333337</v>
      </c>
      <c r="BE55" s="117" t="s">
        <v>36</v>
      </c>
      <c r="BF55" s="122">
        <f t="shared" si="2"/>
        <v>314.28571428571428</v>
      </c>
      <c r="BG55" s="117" t="s">
        <v>35</v>
      </c>
      <c r="BH55" s="123" t="e">
        <f t="shared" si="3"/>
        <v>#VALUE!</v>
      </c>
      <c r="BI55" s="117" t="s">
        <v>37</v>
      </c>
      <c r="BJ55" s="117" t="s">
        <v>92</v>
      </c>
      <c r="BK55" s="117">
        <v>6</v>
      </c>
      <c r="BL55" s="117" t="s">
        <v>81</v>
      </c>
      <c r="BM55" s="124" t="s">
        <v>228</v>
      </c>
      <c r="BN55" s="125" t="s">
        <v>41</v>
      </c>
      <c r="BO55" s="134" t="s">
        <v>31</v>
      </c>
    </row>
    <row r="56" spans="1:67" ht="30.75" hidden="1" thickTop="1" x14ac:dyDescent="0.25">
      <c r="A56" s="116" t="s">
        <v>1559</v>
      </c>
      <c r="B56" s="117" t="s">
        <v>27</v>
      </c>
      <c r="C56" s="117">
        <v>2012</v>
      </c>
      <c r="D56" s="117" t="s">
        <v>1557</v>
      </c>
      <c r="E56" s="117" t="s">
        <v>53</v>
      </c>
      <c r="F56" s="117" t="s">
        <v>1556</v>
      </c>
      <c r="G56" s="118">
        <v>14</v>
      </c>
      <c r="H56" s="118" t="s">
        <v>239</v>
      </c>
      <c r="I56" s="118" t="s">
        <v>306</v>
      </c>
      <c r="J56" s="118" t="s">
        <v>250</v>
      </c>
      <c r="K56" s="117">
        <v>8</v>
      </c>
      <c r="L56" s="117" t="s">
        <v>1986</v>
      </c>
      <c r="M56" s="117" t="s">
        <v>1996</v>
      </c>
      <c r="N56" s="117"/>
      <c r="O56" s="117"/>
      <c r="P56" s="117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20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8">
        <v>7960</v>
      </c>
      <c r="AT56" s="121" t="s">
        <v>31</v>
      </c>
      <c r="AU56" s="117" t="s">
        <v>523</v>
      </c>
      <c r="AV56" s="117">
        <v>77</v>
      </c>
      <c r="AW56" s="117"/>
      <c r="AX56" s="117"/>
      <c r="AY56" s="117" t="s">
        <v>2109</v>
      </c>
      <c r="AZ56" s="117" t="s">
        <v>523</v>
      </c>
      <c r="BA56" s="122">
        <v>3160</v>
      </c>
      <c r="BB56" s="122">
        <v>3381</v>
      </c>
      <c r="BC56" s="121" t="s">
        <v>31</v>
      </c>
      <c r="BD56" s="122">
        <f t="shared" si="1"/>
        <v>422.625</v>
      </c>
      <c r="BE56" s="117" t="s">
        <v>36</v>
      </c>
      <c r="BF56" s="122">
        <f t="shared" si="2"/>
        <v>241.5</v>
      </c>
      <c r="BG56" s="117" t="s">
        <v>35</v>
      </c>
      <c r="BH56" s="123" t="e">
        <f t="shared" si="3"/>
        <v>#VALUE!</v>
      </c>
      <c r="BI56" s="117" t="s">
        <v>37</v>
      </c>
      <c r="BJ56" s="117" t="s">
        <v>92</v>
      </c>
      <c r="BK56" s="117">
        <v>6</v>
      </c>
      <c r="BL56" s="117" t="s">
        <v>81</v>
      </c>
      <c r="BM56" s="124" t="s">
        <v>228</v>
      </c>
      <c r="BN56" s="125" t="s">
        <v>41</v>
      </c>
      <c r="BO56" s="134" t="s">
        <v>31</v>
      </c>
    </row>
    <row r="57" spans="1:67" ht="30.75" hidden="1" thickTop="1" x14ac:dyDescent="0.25">
      <c r="A57" s="116" t="s">
        <v>1558</v>
      </c>
      <c r="B57" s="117" t="s">
        <v>27</v>
      </c>
      <c r="C57" s="117">
        <v>2011</v>
      </c>
      <c r="D57" s="117" t="s">
        <v>1557</v>
      </c>
      <c r="E57" s="117" t="s">
        <v>53</v>
      </c>
      <c r="F57" s="117" t="s">
        <v>1556</v>
      </c>
      <c r="G57" s="118">
        <v>4</v>
      </c>
      <c r="H57" s="118" t="s">
        <v>239</v>
      </c>
      <c r="I57" s="118" t="s">
        <v>306</v>
      </c>
      <c r="J57" s="118" t="s">
        <v>250</v>
      </c>
      <c r="K57" s="117">
        <v>3</v>
      </c>
      <c r="L57" s="117" t="s">
        <v>1986</v>
      </c>
      <c r="M57" s="117" t="s">
        <v>1996</v>
      </c>
      <c r="N57" s="117"/>
      <c r="O57" s="117"/>
      <c r="P57" s="117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20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8">
        <v>7960</v>
      </c>
      <c r="AT57" s="121" t="s">
        <v>31</v>
      </c>
      <c r="AU57" s="117" t="s">
        <v>523</v>
      </c>
      <c r="AV57" s="117">
        <v>77</v>
      </c>
      <c r="AW57" s="117"/>
      <c r="AX57" s="117"/>
      <c r="AY57" s="117" t="s">
        <v>2109</v>
      </c>
      <c r="AZ57" s="117" t="s">
        <v>523</v>
      </c>
      <c r="BA57" s="122">
        <v>1835</v>
      </c>
      <c r="BB57" s="122">
        <v>1936</v>
      </c>
      <c r="BC57" s="121" t="s">
        <v>31</v>
      </c>
      <c r="BD57" s="122">
        <f t="shared" si="1"/>
        <v>645.33333333333337</v>
      </c>
      <c r="BE57" s="117" t="s">
        <v>36</v>
      </c>
      <c r="BF57" s="122">
        <f t="shared" si="2"/>
        <v>484</v>
      </c>
      <c r="BG57" s="117" t="s">
        <v>35</v>
      </c>
      <c r="BH57" s="123" t="e">
        <f t="shared" si="3"/>
        <v>#VALUE!</v>
      </c>
      <c r="BI57" s="117" t="s">
        <v>37</v>
      </c>
      <c r="BJ57" s="117" t="s">
        <v>92</v>
      </c>
      <c r="BK57" s="117">
        <v>6</v>
      </c>
      <c r="BL57" s="117" t="s">
        <v>81</v>
      </c>
      <c r="BM57" s="124" t="s">
        <v>228</v>
      </c>
      <c r="BN57" s="125" t="s">
        <v>41</v>
      </c>
      <c r="BO57" s="134" t="s">
        <v>31</v>
      </c>
    </row>
    <row r="58" spans="1:67" ht="60.75" hidden="1" thickTop="1" x14ac:dyDescent="0.25">
      <c r="A58" s="116" t="s">
        <v>1555</v>
      </c>
      <c r="B58" s="117" t="s">
        <v>76</v>
      </c>
      <c r="C58" s="117">
        <v>2014</v>
      </c>
      <c r="D58" s="117" t="s">
        <v>1551</v>
      </c>
      <c r="E58" s="117" t="s">
        <v>53</v>
      </c>
      <c r="F58" s="117" t="s">
        <v>1550</v>
      </c>
      <c r="G58" s="118">
        <v>410</v>
      </c>
      <c r="H58" s="118"/>
      <c r="I58" s="118"/>
      <c r="J58" s="118"/>
      <c r="K58" s="130" t="s">
        <v>31</v>
      </c>
      <c r="L58" s="117"/>
      <c r="M58" s="117"/>
      <c r="N58" s="117"/>
      <c r="O58" s="117"/>
      <c r="P58" s="117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 t="s">
        <v>286</v>
      </c>
      <c r="AD58" s="120">
        <v>200</v>
      </c>
      <c r="AE58" s="119" t="s">
        <v>300</v>
      </c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32" t="s">
        <v>31</v>
      </c>
      <c r="AT58" s="121" t="s">
        <v>31</v>
      </c>
      <c r="AU58" s="117" t="s">
        <v>1549</v>
      </c>
      <c r="AV58" s="117">
        <v>74</v>
      </c>
      <c r="AW58" s="117"/>
      <c r="AX58" s="117"/>
      <c r="AY58" s="117"/>
      <c r="AZ58" s="117" t="s">
        <v>1554</v>
      </c>
      <c r="BA58" s="122">
        <v>97572</v>
      </c>
      <c r="BB58" s="122">
        <v>106730</v>
      </c>
      <c r="BC58" s="121" t="s">
        <v>31</v>
      </c>
      <c r="BD58" s="122">
        <f>BB58/G58</f>
        <v>260.3170731707317</v>
      </c>
      <c r="BE58" s="117" t="s">
        <v>35</v>
      </c>
      <c r="BF58" s="122" t="s">
        <v>31</v>
      </c>
      <c r="BG58" s="117" t="s">
        <v>31</v>
      </c>
      <c r="BH58" s="123" t="e">
        <f t="shared" si="3"/>
        <v>#VALUE!</v>
      </c>
      <c r="BI58" s="117" t="s">
        <v>37</v>
      </c>
      <c r="BJ58" s="117" t="s">
        <v>201</v>
      </c>
      <c r="BK58" s="117" t="s">
        <v>31</v>
      </c>
      <c r="BL58" s="117" t="s">
        <v>31</v>
      </c>
      <c r="BM58" s="124" t="s">
        <v>31</v>
      </c>
      <c r="BN58" s="125" t="s">
        <v>155</v>
      </c>
      <c r="BO58" s="126" t="s">
        <v>1553</v>
      </c>
    </row>
    <row r="59" spans="1:67" ht="60.75" hidden="1" thickTop="1" x14ac:dyDescent="0.25">
      <c r="A59" s="116" t="s">
        <v>1552</v>
      </c>
      <c r="B59" s="117" t="s">
        <v>76</v>
      </c>
      <c r="C59" s="117">
        <v>2014</v>
      </c>
      <c r="D59" s="117" t="s">
        <v>1551</v>
      </c>
      <c r="E59" s="117" t="s">
        <v>53</v>
      </c>
      <c r="F59" s="117" t="s">
        <v>1550</v>
      </c>
      <c r="G59" s="118">
        <v>421</v>
      </c>
      <c r="H59" s="118"/>
      <c r="I59" s="118"/>
      <c r="J59" s="118"/>
      <c r="K59" s="130" t="s">
        <v>31</v>
      </c>
      <c r="L59" s="117"/>
      <c r="M59" s="117"/>
      <c r="N59" s="117"/>
      <c r="O59" s="117"/>
      <c r="P59" s="117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 t="s">
        <v>286</v>
      </c>
      <c r="AD59" s="120">
        <v>200</v>
      </c>
      <c r="AE59" s="119" t="s">
        <v>300</v>
      </c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32" t="s">
        <v>31</v>
      </c>
      <c r="AT59" s="121" t="s">
        <v>31</v>
      </c>
      <c r="AU59" s="117" t="s">
        <v>1549</v>
      </c>
      <c r="AV59" s="117">
        <v>74</v>
      </c>
      <c r="AW59" s="117"/>
      <c r="AX59" s="117"/>
      <c r="AY59" s="117"/>
      <c r="AZ59" s="117" t="s">
        <v>1548</v>
      </c>
      <c r="BA59" s="122">
        <v>100064</v>
      </c>
      <c r="BB59" s="122">
        <v>109251</v>
      </c>
      <c r="BC59" s="121" t="s">
        <v>31</v>
      </c>
      <c r="BD59" s="122">
        <f>BB59/G59</f>
        <v>259.50356294536817</v>
      </c>
      <c r="BE59" s="117" t="s">
        <v>35</v>
      </c>
      <c r="BF59" s="122" t="s">
        <v>31</v>
      </c>
      <c r="BG59" s="117" t="s">
        <v>31</v>
      </c>
      <c r="BH59" s="123" t="e">
        <f t="shared" si="3"/>
        <v>#VALUE!</v>
      </c>
      <c r="BI59" s="117" t="s">
        <v>37</v>
      </c>
      <c r="BJ59" s="117" t="s">
        <v>201</v>
      </c>
      <c r="BK59" s="117" t="s">
        <v>31</v>
      </c>
      <c r="BL59" s="117" t="s">
        <v>31</v>
      </c>
      <c r="BM59" s="124" t="s">
        <v>31</v>
      </c>
      <c r="BN59" s="125" t="s">
        <v>155</v>
      </c>
      <c r="BO59" s="126" t="s">
        <v>1547</v>
      </c>
    </row>
    <row r="60" spans="1:67" ht="30.75" hidden="1" thickTop="1" x14ac:dyDescent="0.25">
      <c r="A60" s="116" t="s">
        <v>1546</v>
      </c>
      <c r="B60" s="117" t="s">
        <v>27</v>
      </c>
      <c r="C60" s="117">
        <v>2014</v>
      </c>
      <c r="D60" s="117" t="s">
        <v>1545</v>
      </c>
      <c r="E60" s="117" t="s">
        <v>29</v>
      </c>
      <c r="F60" s="117" t="s">
        <v>1544</v>
      </c>
      <c r="G60" s="118">
        <v>304</v>
      </c>
      <c r="H60" s="118" t="s">
        <v>255</v>
      </c>
      <c r="I60" s="118" t="s">
        <v>306</v>
      </c>
      <c r="J60" s="118" t="s">
        <v>248</v>
      </c>
      <c r="K60" s="117">
        <v>71</v>
      </c>
      <c r="L60" s="117" t="s">
        <v>1986</v>
      </c>
      <c r="M60" s="117" t="s">
        <v>1995</v>
      </c>
      <c r="N60" s="117"/>
      <c r="O60" s="117"/>
      <c r="P60" s="117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20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32" t="s">
        <v>31</v>
      </c>
      <c r="AT60" s="121" t="s">
        <v>31</v>
      </c>
      <c r="AU60" s="117" t="s">
        <v>32</v>
      </c>
      <c r="AV60" s="117">
        <v>75</v>
      </c>
      <c r="AW60" s="117"/>
      <c r="AX60" s="117"/>
      <c r="AY60" s="117"/>
      <c r="AZ60" s="117" t="s">
        <v>1543</v>
      </c>
      <c r="BA60" s="122">
        <v>468775</v>
      </c>
      <c r="BB60" s="122">
        <v>562530</v>
      </c>
      <c r="BC60" s="117">
        <v>71</v>
      </c>
      <c r="BD60" s="123">
        <f>BB60/K60</f>
        <v>7922.9577464788736</v>
      </c>
      <c r="BE60" s="117" t="s">
        <v>36</v>
      </c>
      <c r="BF60" s="122">
        <f>BB60/G60</f>
        <v>1850.4276315789473</v>
      </c>
      <c r="BG60" s="117" t="s">
        <v>35</v>
      </c>
      <c r="BH60" s="123" t="e">
        <f t="shared" si="3"/>
        <v>#VALUE!</v>
      </c>
      <c r="BI60" s="117" t="s">
        <v>37</v>
      </c>
      <c r="BJ60" s="117" t="s">
        <v>38</v>
      </c>
      <c r="BK60" s="117" t="s">
        <v>31</v>
      </c>
      <c r="BL60" s="117" t="s">
        <v>31</v>
      </c>
      <c r="BM60" s="124" t="s">
        <v>31</v>
      </c>
      <c r="BN60" s="125" t="s">
        <v>41</v>
      </c>
      <c r="BO60" s="126" t="s">
        <v>1542</v>
      </c>
    </row>
    <row r="61" spans="1:67" ht="30.75" hidden="1" thickTop="1" x14ac:dyDescent="0.25">
      <c r="A61" s="116" t="s">
        <v>1541</v>
      </c>
      <c r="B61" s="117" t="s">
        <v>104</v>
      </c>
      <c r="C61" s="117">
        <v>2012</v>
      </c>
      <c r="D61" s="117" t="s">
        <v>1540</v>
      </c>
      <c r="E61" s="117" t="s">
        <v>53</v>
      </c>
      <c r="F61" s="117" t="s">
        <v>1539</v>
      </c>
      <c r="G61" s="132" t="s">
        <v>31</v>
      </c>
      <c r="H61" s="118"/>
      <c r="I61" s="118"/>
      <c r="J61" s="118"/>
      <c r="K61" s="130" t="s">
        <v>31</v>
      </c>
      <c r="L61" s="117"/>
      <c r="M61" s="117"/>
      <c r="N61" s="117"/>
      <c r="O61" s="117"/>
      <c r="P61" s="117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 t="s">
        <v>294</v>
      </c>
      <c r="AD61" s="120">
        <v>160</v>
      </c>
      <c r="AE61" s="119" t="s">
        <v>300</v>
      </c>
      <c r="AF61" s="119"/>
      <c r="AG61" s="119" t="s">
        <v>2046</v>
      </c>
      <c r="AH61" s="119" t="s">
        <v>2035</v>
      </c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2" t="s">
        <v>31</v>
      </c>
      <c r="AT61" s="121" t="s">
        <v>31</v>
      </c>
      <c r="AU61" s="117" t="s">
        <v>519</v>
      </c>
      <c r="AV61" s="117">
        <v>73</v>
      </c>
      <c r="AW61" s="117"/>
      <c r="AX61" s="146" t="s">
        <v>1952</v>
      </c>
      <c r="AY61" s="117"/>
      <c r="AZ61" s="117" t="s">
        <v>1538</v>
      </c>
      <c r="BA61" s="122">
        <v>188164</v>
      </c>
      <c r="BB61" s="122">
        <v>201336</v>
      </c>
      <c r="BC61" s="121" t="s">
        <v>31</v>
      </c>
      <c r="BD61" s="117" t="s">
        <v>31</v>
      </c>
      <c r="BE61" s="117" t="s">
        <v>31</v>
      </c>
      <c r="BF61" s="122" t="s">
        <v>31</v>
      </c>
      <c r="BG61" s="117" t="s">
        <v>31</v>
      </c>
      <c r="BH61" s="123" t="e">
        <f t="shared" si="3"/>
        <v>#VALUE!</v>
      </c>
      <c r="BI61" s="117" t="s">
        <v>37</v>
      </c>
      <c r="BJ61" s="117" t="s">
        <v>202</v>
      </c>
      <c r="BK61" s="146">
        <v>5</v>
      </c>
      <c r="BL61" s="146" t="s">
        <v>219</v>
      </c>
      <c r="BM61" s="152" t="s">
        <v>228</v>
      </c>
      <c r="BN61" s="125" t="s">
        <v>155</v>
      </c>
      <c r="BO61" s="126" t="s">
        <v>1537</v>
      </c>
    </row>
    <row r="62" spans="1:67" ht="60.75" hidden="1" thickTop="1" x14ac:dyDescent="0.25">
      <c r="A62" s="116" t="s">
        <v>1536</v>
      </c>
      <c r="B62" s="117" t="s">
        <v>27</v>
      </c>
      <c r="C62" s="117">
        <v>2012</v>
      </c>
      <c r="D62" s="117" t="s">
        <v>1535</v>
      </c>
      <c r="E62" s="117" t="s">
        <v>53</v>
      </c>
      <c r="F62" s="117" t="s">
        <v>1534</v>
      </c>
      <c r="G62" s="118">
        <v>150</v>
      </c>
      <c r="H62" s="118" t="s">
        <v>255</v>
      </c>
      <c r="I62" s="118"/>
      <c r="J62" s="118" t="s">
        <v>249</v>
      </c>
      <c r="K62" s="117">
        <v>31</v>
      </c>
      <c r="L62" s="117" t="s">
        <v>2178</v>
      </c>
      <c r="M62" s="117" t="s">
        <v>1995</v>
      </c>
      <c r="N62" s="117"/>
      <c r="O62" s="117"/>
      <c r="P62" s="117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20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32" t="s">
        <v>31</v>
      </c>
      <c r="AT62" s="121" t="s">
        <v>31</v>
      </c>
      <c r="AU62" s="117" t="s">
        <v>519</v>
      </c>
      <c r="AV62" s="117">
        <v>73</v>
      </c>
      <c r="AW62" s="117"/>
      <c r="AX62" s="117"/>
      <c r="AY62" s="117"/>
      <c r="AZ62" s="117" t="s">
        <v>1533</v>
      </c>
      <c r="BA62" s="122">
        <v>56770</v>
      </c>
      <c r="BB62" s="122">
        <v>60743.9</v>
      </c>
      <c r="BC62" s="117" t="s">
        <v>1532</v>
      </c>
      <c r="BD62" s="122">
        <f>BB62/K62</f>
        <v>1959.4806451612903</v>
      </c>
      <c r="BE62" s="117" t="s">
        <v>36</v>
      </c>
      <c r="BF62" s="122">
        <f>BB62/G62</f>
        <v>404.95933333333335</v>
      </c>
      <c r="BG62" s="117" t="s">
        <v>35</v>
      </c>
      <c r="BH62" s="123" t="e">
        <f t="shared" si="3"/>
        <v>#VALUE!</v>
      </c>
      <c r="BI62" s="117" t="s">
        <v>37</v>
      </c>
      <c r="BJ62" s="117" t="s">
        <v>202</v>
      </c>
      <c r="BK62" s="117" t="s">
        <v>31</v>
      </c>
      <c r="BL62" s="117" t="s">
        <v>31</v>
      </c>
      <c r="BM62" s="124" t="s">
        <v>31</v>
      </c>
      <c r="BN62" s="125" t="s">
        <v>155</v>
      </c>
      <c r="BO62" s="126" t="s">
        <v>1531</v>
      </c>
    </row>
    <row r="63" spans="1:67" ht="45.75" hidden="1" thickTop="1" x14ac:dyDescent="0.25">
      <c r="A63" s="116" t="s">
        <v>1530</v>
      </c>
      <c r="B63" s="117" t="s">
        <v>104</v>
      </c>
      <c r="C63" s="117">
        <v>2014</v>
      </c>
      <c r="D63" s="117" t="s">
        <v>1529</v>
      </c>
      <c r="E63" s="117" t="s">
        <v>53</v>
      </c>
      <c r="F63" s="117" t="s">
        <v>1528</v>
      </c>
      <c r="G63" s="118">
        <v>969</v>
      </c>
      <c r="H63" s="118"/>
      <c r="I63" s="118"/>
      <c r="J63" s="118"/>
      <c r="K63" s="130" t="s">
        <v>31</v>
      </c>
      <c r="L63" s="117"/>
      <c r="M63" s="117"/>
      <c r="N63" s="117"/>
      <c r="O63" s="117"/>
      <c r="P63" s="117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 t="s">
        <v>294</v>
      </c>
      <c r="AD63" s="153">
        <v>180</v>
      </c>
      <c r="AE63" s="119" t="s">
        <v>300</v>
      </c>
      <c r="AF63" s="119"/>
      <c r="AG63" s="119" t="s">
        <v>2046</v>
      </c>
      <c r="AH63" s="119" t="s">
        <v>2035</v>
      </c>
      <c r="AI63" s="119"/>
      <c r="AJ63" s="119"/>
      <c r="AK63" s="119"/>
      <c r="AL63" s="119"/>
      <c r="AM63" s="119"/>
      <c r="AN63" s="119"/>
      <c r="AO63" s="119"/>
      <c r="AP63" s="119"/>
      <c r="AQ63" s="119"/>
      <c r="AR63" s="119"/>
      <c r="AS63" s="118">
        <v>1830</v>
      </c>
      <c r="AT63" s="117">
        <v>27</v>
      </c>
      <c r="AU63" s="117" t="s">
        <v>422</v>
      </c>
      <c r="AV63" s="117">
        <v>69</v>
      </c>
      <c r="AW63" s="117" t="s">
        <v>2051</v>
      </c>
      <c r="AX63" s="117" t="s">
        <v>1951</v>
      </c>
      <c r="AY63" s="117" t="s">
        <v>1960</v>
      </c>
      <c r="AZ63" s="117" t="s">
        <v>1180</v>
      </c>
      <c r="BA63" s="122">
        <v>134904</v>
      </c>
      <c r="BB63" s="122">
        <v>141649.24</v>
      </c>
      <c r="BC63" s="121" t="s">
        <v>31</v>
      </c>
      <c r="BD63" s="122">
        <f>BB63/G63</f>
        <v>146.18084623323011</v>
      </c>
      <c r="BE63" s="117" t="s">
        <v>35</v>
      </c>
      <c r="BF63" s="123">
        <f>BB63/AS63</f>
        <v>77.403956284152997</v>
      </c>
      <c r="BG63" s="117" t="s">
        <v>80</v>
      </c>
      <c r="BH63" s="123">
        <f t="shared" si="3"/>
        <v>5246.2681481481477</v>
      </c>
      <c r="BI63" s="117" t="s">
        <v>37</v>
      </c>
      <c r="BJ63" s="117" t="s">
        <v>220</v>
      </c>
      <c r="BK63" s="117">
        <v>6</v>
      </c>
      <c r="BL63" s="117" t="s">
        <v>216</v>
      </c>
      <c r="BM63" s="124" t="s">
        <v>228</v>
      </c>
      <c r="BN63" s="125" t="s">
        <v>155</v>
      </c>
      <c r="BO63" s="126" t="s">
        <v>1527</v>
      </c>
    </row>
    <row r="64" spans="1:67" ht="90.75" hidden="1" thickTop="1" x14ac:dyDescent="0.25">
      <c r="A64" s="154" t="s">
        <v>1526</v>
      </c>
      <c r="B64" s="117" t="s">
        <v>51</v>
      </c>
      <c r="C64" s="155"/>
      <c r="D64" s="155" t="s">
        <v>1525</v>
      </c>
      <c r="E64" s="155" t="s">
        <v>53</v>
      </c>
      <c r="F64" s="155" t="s">
        <v>64</v>
      </c>
      <c r="G64" s="156" t="s">
        <v>31</v>
      </c>
      <c r="H64" s="118"/>
      <c r="I64" s="118"/>
      <c r="J64" s="118"/>
      <c r="K64" s="157" t="s">
        <v>31</v>
      </c>
      <c r="L64" s="117"/>
      <c r="M64" s="117"/>
      <c r="N64" s="117"/>
      <c r="O64" s="117"/>
      <c r="P64" s="117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58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59">
        <v>4699</v>
      </c>
      <c r="AT64" s="157" t="s">
        <v>31</v>
      </c>
      <c r="AU64" s="155" t="s">
        <v>1502</v>
      </c>
      <c r="AV64" s="117">
        <v>91</v>
      </c>
      <c r="AW64" s="117"/>
      <c r="AX64" s="117" t="s">
        <v>1955</v>
      </c>
      <c r="AY64" s="117" t="s">
        <v>1966</v>
      </c>
      <c r="AZ64" s="155" t="s">
        <v>1505</v>
      </c>
      <c r="BA64" s="160">
        <v>2383</v>
      </c>
      <c r="BB64" s="160">
        <v>2621</v>
      </c>
      <c r="BC64" s="157" t="s">
        <v>31</v>
      </c>
      <c r="BD64" s="122">
        <f t="shared" ref="BD64:BD69" si="4">BB64/AS64</f>
        <v>0.55777825069163656</v>
      </c>
      <c r="BE64" s="117" t="s">
        <v>80</v>
      </c>
      <c r="BF64" s="122" t="s">
        <v>31</v>
      </c>
      <c r="BG64" s="117" t="s">
        <v>31</v>
      </c>
      <c r="BH64" s="123" t="e">
        <f t="shared" si="3"/>
        <v>#VALUE!</v>
      </c>
      <c r="BI64" s="155" t="s">
        <v>37</v>
      </c>
      <c r="BJ64" s="117" t="s">
        <v>92</v>
      </c>
      <c r="BK64" s="117">
        <v>3</v>
      </c>
      <c r="BL64" s="117" t="s">
        <v>222</v>
      </c>
      <c r="BM64" s="124" t="s">
        <v>228</v>
      </c>
      <c r="BN64" s="125" t="s">
        <v>41</v>
      </c>
      <c r="BO64" s="161" t="s">
        <v>1524</v>
      </c>
    </row>
    <row r="65" spans="1:67" ht="90.75" hidden="1" thickTop="1" x14ac:dyDescent="0.25">
      <c r="A65" s="128" t="s">
        <v>1523</v>
      </c>
      <c r="B65" s="117" t="s">
        <v>51</v>
      </c>
      <c r="C65" s="162">
        <v>2014</v>
      </c>
      <c r="D65" s="162" t="s">
        <v>1522</v>
      </c>
      <c r="E65" s="162" t="s">
        <v>53</v>
      </c>
      <c r="F65" s="162" t="s">
        <v>64</v>
      </c>
      <c r="G65" s="163" t="s">
        <v>31</v>
      </c>
      <c r="H65" s="118"/>
      <c r="I65" s="118"/>
      <c r="J65" s="118"/>
      <c r="K65" s="164" t="s">
        <v>31</v>
      </c>
      <c r="L65" s="117"/>
      <c r="M65" s="117"/>
      <c r="N65" s="117"/>
      <c r="O65" s="117"/>
      <c r="P65" s="117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 t="s">
        <v>2141</v>
      </c>
      <c r="AC65" s="119"/>
      <c r="AD65" s="165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66">
        <v>4699</v>
      </c>
      <c r="AT65" s="164" t="s">
        <v>31</v>
      </c>
      <c r="AU65" s="162" t="s">
        <v>1502</v>
      </c>
      <c r="AV65" s="117">
        <v>91</v>
      </c>
      <c r="AW65" s="117"/>
      <c r="AX65" s="117" t="s">
        <v>1955</v>
      </c>
      <c r="AY65" s="117" t="s">
        <v>1966</v>
      </c>
      <c r="AZ65" s="162" t="s">
        <v>1505</v>
      </c>
      <c r="BA65" s="167">
        <v>4695</v>
      </c>
      <c r="BB65" s="167">
        <v>5165</v>
      </c>
      <c r="BC65" s="162">
        <v>1</v>
      </c>
      <c r="BD65" s="122">
        <f t="shared" si="4"/>
        <v>1.0991700361779102</v>
      </c>
      <c r="BE65" s="117" t="s">
        <v>80</v>
      </c>
      <c r="BF65" s="122" t="s">
        <v>31</v>
      </c>
      <c r="BG65" s="117" t="s">
        <v>31</v>
      </c>
      <c r="BH65" s="123" t="e">
        <f t="shared" si="3"/>
        <v>#VALUE!</v>
      </c>
      <c r="BI65" s="162" t="s">
        <v>37</v>
      </c>
      <c r="BJ65" s="117" t="s">
        <v>92</v>
      </c>
      <c r="BK65" s="117">
        <v>3</v>
      </c>
      <c r="BL65" s="117" t="s">
        <v>222</v>
      </c>
      <c r="BM65" s="124" t="s">
        <v>228</v>
      </c>
      <c r="BN65" s="125" t="s">
        <v>41</v>
      </c>
      <c r="BO65" s="168" t="s">
        <v>1521</v>
      </c>
    </row>
    <row r="66" spans="1:67" ht="120.75" hidden="1" thickTop="1" x14ac:dyDescent="0.25">
      <c r="A66" s="169" t="s">
        <v>1520</v>
      </c>
      <c r="B66" s="117" t="s">
        <v>51</v>
      </c>
      <c r="C66" s="162">
        <v>2014</v>
      </c>
      <c r="D66" s="162" t="s">
        <v>1519</v>
      </c>
      <c r="E66" s="162" t="s">
        <v>53</v>
      </c>
      <c r="F66" s="162" t="s">
        <v>64</v>
      </c>
      <c r="G66" s="163" t="s">
        <v>31</v>
      </c>
      <c r="H66" s="118"/>
      <c r="I66" s="118"/>
      <c r="J66" s="118"/>
      <c r="K66" s="164" t="s">
        <v>31</v>
      </c>
      <c r="L66" s="117"/>
      <c r="M66" s="117"/>
      <c r="N66" s="117"/>
      <c r="O66" s="117"/>
      <c r="P66" s="117"/>
      <c r="Q66" s="119"/>
      <c r="R66" s="119"/>
      <c r="S66" s="119"/>
      <c r="T66" s="119"/>
      <c r="U66" s="119"/>
      <c r="V66" s="119"/>
      <c r="W66" s="119" t="s">
        <v>1975</v>
      </c>
      <c r="X66" s="119"/>
      <c r="Y66" s="119"/>
      <c r="Z66" s="119"/>
      <c r="AA66" s="119" t="s">
        <v>2170</v>
      </c>
      <c r="AB66" s="119"/>
      <c r="AC66" s="119"/>
      <c r="AD66" s="165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66">
        <v>4699</v>
      </c>
      <c r="AT66" s="164" t="s">
        <v>31</v>
      </c>
      <c r="AU66" s="162" t="s">
        <v>1502</v>
      </c>
      <c r="AV66" s="117">
        <v>91</v>
      </c>
      <c r="AW66" s="117"/>
      <c r="AX66" s="117" t="s">
        <v>1955</v>
      </c>
      <c r="AY66" s="117" t="s">
        <v>1966</v>
      </c>
      <c r="AZ66" s="162" t="s">
        <v>1505</v>
      </c>
      <c r="BA66" s="167">
        <v>3410</v>
      </c>
      <c r="BB66" s="167">
        <v>3751</v>
      </c>
      <c r="BC66" s="162">
        <v>1</v>
      </c>
      <c r="BD66" s="122">
        <f t="shared" si="4"/>
        <v>0.79825494786124707</v>
      </c>
      <c r="BE66" s="117" t="s">
        <v>80</v>
      </c>
      <c r="BF66" s="122" t="s">
        <v>31</v>
      </c>
      <c r="BG66" s="117" t="s">
        <v>31</v>
      </c>
      <c r="BH66" s="123" t="e">
        <f t="shared" si="3"/>
        <v>#VALUE!</v>
      </c>
      <c r="BI66" s="162" t="s">
        <v>37</v>
      </c>
      <c r="BJ66" s="117" t="s">
        <v>92</v>
      </c>
      <c r="BK66" s="117">
        <v>3</v>
      </c>
      <c r="BL66" s="117" t="s">
        <v>222</v>
      </c>
      <c r="BM66" s="124" t="s">
        <v>228</v>
      </c>
      <c r="BN66" s="125" t="s">
        <v>41</v>
      </c>
      <c r="BO66" s="168" t="s">
        <v>1518</v>
      </c>
    </row>
    <row r="67" spans="1:67" ht="165.75" hidden="1" thickTop="1" x14ac:dyDescent="0.25">
      <c r="A67" s="169" t="s">
        <v>1517</v>
      </c>
      <c r="B67" s="117" t="s">
        <v>51</v>
      </c>
      <c r="C67" s="162">
        <v>2014</v>
      </c>
      <c r="D67" s="162" t="s">
        <v>1516</v>
      </c>
      <c r="E67" s="162" t="s">
        <v>53</v>
      </c>
      <c r="F67" s="162" t="s">
        <v>64</v>
      </c>
      <c r="G67" s="163" t="s">
        <v>31</v>
      </c>
      <c r="H67" s="118"/>
      <c r="I67" s="118"/>
      <c r="J67" s="118"/>
      <c r="K67" s="164" t="s">
        <v>31</v>
      </c>
      <c r="L67" s="117"/>
      <c r="M67" s="117"/>
      <c r="N67" s="117"/>
      <c r="O67" s="117"/>
      <c r="P67" s="117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65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66">
        <v>4699</v>
      </c>
      <c r="AT67" s="164" t="s">
        <v>31</v>
      </c>
      <c r="AU67" s="162" t="s">
        <v>1502</v>
      </c>
      <c r="AV67" s="117">
        <v>91</v>
      </c>
      <c r="AW67" s="117"/>
      <c r="AX67" s="117" t="s">
        <v>1955</v>
      </c>
      <c r="AY67" s="117" t="s">
        <v>1966</v>
      </c>
      <c r="AZ67" s="162" t="s">
        <v>1505</v>
      </c>
      <c r="BA67" s="167">
        <v>1553</v>
      </c>
      <c r="BB67" s="167">
        <v>1709</v>
      </c>
      <c r="BC67" s="162" t="s">
        <v>1515</v>
      </c>
      <c r="BD67" s="170">
        <f t="shared" si="4"/>
        <v>0.36369440306448181</v>
      </c>
      <c r="BE67" s="117" t="s">
        <v>80</v>
      </c>
      <c r="BF67" s="122">
        <f>BB67/2</f>
        <v>854.5</v>
      </c>
      <c r="BG67" s="117" t="s">
        <v>36</v>
      </c>
      <c r="BH67" s="123" t="e">
        <f t="shared" si="3"/>
        <v>#VALUE!</v>
      </c>
      <c r="BI67" s="162" t="s">
        <v>37</v>
      </c>
      <c r="BJ67" s="117" t="s">
        <v>92</v>
      </c>
      <c r="BK67" s="117">
        <v>3</v>
      </c>
      <c r="BL67" s="117" t="s">
        <v>222</v>
      </c>
      <c r="BM67" s="124" t="s">
        <v>228</v>
      </c>
      <c r="BN67" s="125" t="s">
        <v>41</v>
      </c>
      <c r="BO67" s="168" t="s">
        <v>1514</v>
      </c>
    </row>
    <row r="68" spans="1:67" ht="180.75" hidden="1" thickTop="1" x14ac:dyDescent="0.25">
      <c r="A68" s="169" t="s">
        <v>1513</v>
      </c>
      <c r="B68" s="117" t="s">
        <v>51</v>
      </c>
      <c r="C68" s="162">
        <v>2014</v>
      </c>
      <c r="D68" s="162" t="s">
        <v>1512</v>
      </c>
      <c r="E68" s="162" t="s">
        <v>53</v>
      </c>
      <c r="F68" s="162" t="s">
        <v>64</v>
      </c>
      <c r="G68" s="163" t="s">
        <v>31</v>
      </c>
      <c r="H68" s="118"/>
      <c r="I68" s="118"/>
      <c r="J68" s="118"/>
      <c r="K68" s="164" t="s">
        <v>31</v>
      </c>
      <c r="L68" s="117"/>
      <c r="M68" s="117"/>
      <c r="N68" s="117"/>
      <c r="O68" s="117"/>
      <c r="P68" s="117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65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66">
        <v>4699</v>
      </c>
      <c r="AT68" s="164" t="s">
        <v>31</v>
      </c>
      <c r="AU68" s="162" t="s">
        <v>1502</v>
      </c>
      <c r="AV68" s="117">
        <v>91</v>
      </c>
      <c r="AW68" s="117"/>
      <c r="AX68" s="117" t="s">
        <v>1955</v>
      </c>
      <c r="AY68" s="117" t="s">
        <v>1966</v>
      </c>
      <c r="AZ68" s="162" t="s">
        <v>1505</v>
      </c>
      <c r="BA68" s="167">
        <v>3000</v>
      </c>
      <c r="BB68" s="167">
        <v>3300</v>
      </c>
      <c r="BC68" s="162">
        <v>1</v>
      </c>
      <c r="BD68" s="122">
        <f t="shared" si="4"/>
        <v>0.70227708022983615</v>
      </c>
      <c r="BE68" s="117" t="s">
        <v>80</v>
      </c>
      <c r="BF68" s="122" t="s">
        <v>31</v>
      </c>
      <c r="BG68" s="117" t="s">
        <v>31</v>
      </c>
      <c r="BH68" s="123" t="e">
        <f t="shared" si="3"/>
        <v>#VALUE!</v>
      </c>
      <c r="BI68" s="162" t="s">
        <v>37</v>
      </c>
      <c r="BJ68" s="117" t="s">
        <v>92</v>
      </c>
      <c r="BK68" s="117">
        <v>3</v>
      </c>
      <c r="BL68" s="117" t="s">
        <v>222</v>
      </c>
      <c r="BM68" s="124" t="s">
        <v>228</v>
      </c>
      <c r="BN68" s="125" t="s">
        <v>41</v>
      </c>
      <c r="BO68" s="168" t="s">
        <v>1511</v>
      </c>
    </row>
    <row r="69" spans="1:67" ht="45.75" hidden="1" thickTop="1" x14ac:dyDescent="0.25">
      <c r="A69" s="169" t="s">
        <v>1510</v>
      </c>
      <c r="B69" s="117" t="s">
        <v>51</v>
      </c>
      <c r="C69" s="162">
        <v>2014</v>
      </c>
      <c r="D69" s="162" t="s">
        <v>1506</v>
      </c>
      <c r="E69" s="162" t="s">
        <v>53</v>
      </c>
      <c r="F69" s="162" t="s">
        <v>64</v>
      </c>
      <c r="G69" s="163" t="s">
        <v>31</v>
      </c>
      <c r="H69" s="118"/>
      <c r="I69" s="118"/>
      <c r="J69" s="118"/>
      <c r="K69" s="164" t="s">
        <v>31</v>
      </c>
      <c r="L69" s="117"/>
      <c r="M69" s="117"/>
      <c r="N69" s="117"/>
      <c r="O69" s="117"/>
      <c r="P69" s="117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 t="s">
        <v>2042</v>
      </c>
      <c r="AC69" s="119"/>
      <c r="AD69" s="165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66">
        <v>4699</v>
      </c>
      <c r="AT69" s="164" t="s">
        <v>31</v>
      </c>
      <c r="AU69" s="162" t="s">
        <v>1502</v>
      </c>
      <c r="AV69" s="117">
        <v>91</v>
      </c>
      <c r="AW69" s="117"/>
      <c r="AX69" s="117" t="s">
        <v>1955</v>
      </c>
      <c r="AY69" s="117" t="s">
        <v>1966</v>
      </c>
      <c r="AZ69" s="162" t="s">
        <v>1505</v>
      </c>
      <c r="BA69" s="167">
        <v>115</v>
      </c>
      <c r="BB69" s="167">
        <v>126</v>
      </c>
      <c r="BC69" s="162">
        <v>1</v>
      </c>
      <c r="BD69" s="122">
        <f t="shared" si="4"/>
        <v>2.6814215790593742E-2</v>
      </c>
      <c r="BE69" s="117" t="s">
        <v>80</v>
      </c>
      <c r="BF69" s="122" t="s">
        <v>31</v>
      </c>
      <c r="BG69" s="117" t="s">
        <v>31</v>
      </c>
      <c r="BH69" s="123" t="e">
        <f t="shared" si="3"/>
        <v>#VALUE!</v>
      </c>
      <c r="BI69" s="162" t="s">
        <v>37</v>
      </c>
      <c r="BJ69" s="117" t="s">
        <v>92</v>
      </c>
      <c r="BK69" s="117">
        <v>3</v>
      </c>
      <c r="BL69" s="117" t="s">
        <v>222</v>
      </c>
      <c r="BM69" s="124" t="s">
        <v>228</v>
      </c>
      <c r="BN69" s="125" t="s">
        <v>41</v>
      </c>
      <c r="BO69" s="168" t="s">
        <v>1509</v>
      </c>
    </row>
    <row r="70" spans="1:67" ht="18" hidden="1" thickTop="1" x14ac:dyDescent="0.25">
      <c r="A70" s="171" t="s">
        <v>31</v>
      </c>
      <c r="B70" s="171" t="s">
        <v>31</v>
      </c>
      <c r="C70" s="171"/>
      <c r="D70" s="162" t="s">
        <v>1508</v>
      </c>
      <c r="E70" s="171" t="s">
        <v>31</v>
      </c>
      <c r="F70" s="171" t="s">
        <v>31</v>
      </c>
      <c r="G70" s="172" t="s">
        <v>31</v>
      </c>
      <c r="H70" s="118"/>
      <c r="I70" s="118"/>
      <c r="J70" s="118"/>
      <c r="K70" s="171" t="s">
        <v>31</v>
      </c>
      <c r="L70" s="117"/>
      <c r="M70" s="117"/>
      <c r="N70" s="117"/>
      <c r="O70" s="117"/>
      <c r="P70" s="117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73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72" t="s">
        <v>31</v>
      </c>
      <c r="AT70" s="171" t="s">
        <v>31</v>
      </c>
      <c r="AU70" s="171" t="s">
        <v>31</v>
      </c>
      <c r="AV70" s="117"/>
      <c r="AW70" s="117"/>
      <c r="AX70" s="117"/>
      <c r="AY70" s="117"/>
      <c r="AZ70" s="162" t="s">
        <v>1502</v>
      </c>
      <c r="BA70" s="174" t="s">
        <v>31</v>
      </c>
      <c r="BB70" s="174" t="s">
        <v>31</v>
      </c>
      <c r="BC70" s="171" t="s">
        <v>31</v>
      </c>
      <c r="BD70" s="117" t="s">
        <v>31</v>
      </c>
      <c r="BE70" s="117" t="s">
        <v>31</v>
      </c>
      <c r="BF70" s="122" t="s">
        <v>31</v>
      </c>
      <c r="BG70" s="117" t="s">
        <v>31</v>
      </c>
      <c r="BH70" s="123" t="e">
        <f t="shared" si="3"/>
        <v>#VALUE!</v>
      </c>
      <c r="BI70" s="171" t="s">
        <v>31</v>
      </c>
      <c r="BJ70" s="117" t="s">
        <v>31</v>
      </c>
      <c r="BK70" s="117" t="s">
        <v>31</v>
      </c>
      <c r="BL70" s="117" t="s">
        <v>31</v>
      </c>
      <c r="BM70" s="124" t="s">
        <v>31</v>
      </c>
      <c r="BN70" s="125" t="s">
        <v>41</v>
      </c>
      <c r="BO70" s="175" t="s">
        <v>31</v>
      </c>
    </row>
    <row r="71" spans="1:67" ht="45.75" hidden="1" thickTop="1" x14ac:dyDescent="0.25">
      <c r="A71" s="169" t="s">
        <v>1507</v>
      </c>
      <c r="B71" s="117" t="s">
        <v>51</v>
      </c>
      <c r="C71" s="162">
        <v>2014</v>
      </c>
      <c r="D71" s="162" t="s">
        <v>1506</v>
      </c>
      <c r="E71" s="162" t="s">
        <v>53</v>
      </c>
      <c r="F71" s="162" t="s">
        <v>64</v>
      </c>
      <c r="G71" s="163" t="s">
        <v>31</v>
      </c>
      <c r="H71" s="118"/>
      <c r="I71" s="118"/>
      <c r="J71" s="118"/>
      <c r="K71" s="164" t="s">
        <v>31</v>
      </c>
      <c r="L71" s="117"/>
      <c r="M71" s="117"/>
      <c r="N71" s="117"/>
      <c r="O71" s="117"/>
      <c r="P71" s="117"/>
      <c r="Q71" s="119"/>
      <c r="R71" s="119"/>
      <c r="S71" s="119"/>
      <c r="T71" s="119"/>
      <c r="U71" s="119"/>
      <c r="V71" s="119" t="s">
        <v>2135</v>
      </c>
      <c r="W71" s="119"/>
      <c r="X71" s="119"/>
      <c r="Y71" s="119"/>
      <c r="Z71" s="119"/>
      <c r="AA71" s="119"/>
      <c r="AB71" s="119"/>
      <c r="AC71" s="119"/>
      <c r="AD71" s="165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66">
        <v>4699</v>
      </c>
      <c r="AT71" s="164" t="s">
        <v>31</v>
      </c>
      <c r="AU71" s="162" t="s">
        <v>1502</v>
      </c>
      <c r="AV71" s="117">
        <v>91</v>
      </c>
      <c r="AW71" s="117"/>
      <c r="AX71" s="117" t="s">
        <v>1955</v>
      </c>
      <c r="AY71" s="117" t="s">
        <v>1966</v>
      </c>
      <c r="AZ71" s="162" t="s">
        <v>1505</v>
      </c>
      <c r="BA71" s="167">
        <v>157</v>
      </c>
      <c r="BB71" s="167">
        <v>173</v>
      </c>
      <c r="BC71" s="162">
        <v>1</v>
      </c>
      <c r="BD71" s="122">
        <f>BB71/AS71</f>
        <v>3.6816343902958078E-2</v>
      </c>
      <c r="BE71" s="117" t="s">
        <v>80</v>
      </c>
      <c r="BF71" s="122" t="s">
        <v>31</v>
      </c>
      <c r="BG71" s="117" t="s">
        <v>31</v>
      </c>
      <c r="BH71" s="123" t="e">
        <f t="shared" si="3"/>
        <v>#VALUE!</v>
      </c>
      <c r="BI71" s="162" t="s">
        <v>37</v>
      </c>
      <c r="BJ71" s="117" t="s">
        <v>92</v>
      </c>
      <c r="BK71" s="117">
        <v>3</v>
      </c>
      <c r="BL71" s="117" t="s">
        <v>222</v>
      </c>
      <c r="BM71" s="124" t="s">
        <v>228</v>
      </c>
      <c r="BN71" s="125" t="s">
        <v>41</v>
      </c>
      <c r="BO71" s="168" t="s">
        <v>1504</v>
      </c>
    </row>
    <row r="72" spans="1:67" ht="30.75" hidden="1" thickTop="1" x14ac:dyDescent="0.25">
      <c r="A72" s="171" t="s">
        <v>31</v>
      </c>
      <c r="B72" s="171" t="s">
        <v>31</v>
      </c>
      <c r="C72" s="171"/>
      <c r="D72" s="162" t="s">
        <v>1503</v>
      </c>
      <c r="E72" s="171" t="s">
        <v>31</v>
      </c>
      <c r="F72" s="171" t="s">
        <v>31</v>
      </c>
      <c r="G72" s="172" t="s">
        <v>31</v>
      </c>
      <c r="H72" s="118"/>
      <c r="I72" s="118"/>
      <c r="J72" s="118"/>
      <c r="K72" s="171" t="s">
        <v>31</v>
      </c>
      <c r="L72" s="117"/>
      <c r="M72" s="117"/>
      <c r="N72" s="117"/>
      <c r="O72" s="117"/>
      <c r="P72" s="117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73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72" t="s">
        <v>31</v>
      </c>
      <c r="AT72" s="171" t="s">
        <v>31</v>
      </c>
      <c r="AU72" s="171" t="s">
        <v>31</v>
      </c>
      <c r="AV72" s="117"/>
      <c r="AW72" s="117"/>
      <c r="AX72" s="117"/>
      <c r="AY72" s="117"/>
      <c r="AZ72" s="162" t="s">
        <v>1502</v>
      </c>
      <c r="BA72" s="174" t="s">
        <v>31</v>
      </c>
      <c r="BB72" s="174" t="s">
        <v>31</v>
      </c>
      <c r="BC72" s="171" t="s">
        <v>31</v>
      </c>
      <c r="BD72" s="117" t="s">
        <v>31</v>
      </c>
      <c r="BE72" s="117" t="s">
        <v>31</v>
      </c>
      <c r="BF72" s="122" t="s">
        <v>31</v>
      </c>
      <c r="BG72" s="117" t="s">
        <v>31</v>
      </c>
      <c r="BH72" s="123" t="e">
        <f t="shared" si="3"/>
        <v>#VALUE!</v>
      </c>
      <c r="BI72" s="171" t="s">
        <v>31</v>
      </c>
      <c r="BJ72" s="117" t="s">
        <v>31</v>
      </c>
      <c r="BK72" s="117" t="s">
        <v>31</v>
      </c>
      <c r="BL72" s="117" t="s">
        <v>31</v>
      </c>
      <c r="BM72" s="124" t="s">
        <v>31</v>
      </c>
      <c r="BN72" s="125" t="s">
        <v>41</v>
      </c>
      <c r="BO72" s="168" t="s">
        <v>1501</v>
      </c>
    </row>
    <row r="73" spans="1:67" ht="45.75" hidden="1" thickTop="1" x14ac:dyDescent="0.25">
      <c r="A73" s="169" t="s">
        <v>1500</v>
      </c>
      <c r="B73" s="117" t="s">
        <v>27</v>
      </c>
      <c r="C73" s="162">
        <v>2014</v>
      </c>
      <c r="D73" s="162" t="s">
        <v>1499</v>
      </c>
      <c r="E73" s="162" t="s">
        <v>53</v>
      </c>
      <c r="F73" s="162" t="s">
        <v>1495</v>
      </c>
      <c r="G73" s="166">
        <v>7</v>
      </c>
      <c r="H73" s="118"/>
      <c r="I73" s="118"/>
      <c r="J73" s="118"/>
      <c r="K73" s="162">
        <v>1</v>
      </c>
      <c r="L73" s="117"/>
      <c r="M73" s="117"/>
      <c r="N73" s="117"/>
      <c r="O73" s="117"/>
      <c r="P73" s="117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76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66">
        <v>1524</v>
      </c>
      <c r="AT73" s="162">
        <v>30</v>
      </c>
      <c r="AU73" s="162" t="s">
        <v>1494</v>
      </c>
      <c r="AV73" s="117">
        <v>59</v>
      </c>
      <c r="AW73" s="117" t="s">
        <v>2051</v>
      </c>
      <c r="AX73" s="117"/>
      <c r="AY73" s="117" t="s">
        <v>1960</v>
      </c>
      <c r="AZ73" s="162" t="s">
        <v>1493</v>
      </c>
      <c r="BA73" s="167">
        <v>4825</v>
      </c>
      <c r="BB73" s="167">
        <v>5308</v>
      </c>
      <c r="BC73" s="164" t="s">
        <v>31</v>
      </c>
      <c r="BD73" s="122">
        <f>BB73/K73</f>
        <v>5308</v>
      </c>
      <c r="BE73" s="117" t="s">
        <v>36</v>
      </c>
      <c r="BF73" s="122">
        <f>BB73/G73</f>
        <v>758.28571428571433</v>
      </c>
      <c r="BG73" s="117" t="s">
        <v>35</v>
      </c>
      <c r="BH73" s="123">
        <f t="shared" si="3"/>
        <v>176.93333333333334</v>
      </c>
      <c r="BI73" s="162" t="s">
        <v>37</v>
      </c>
      <c r="BJ73" s="117" t="s">
        <v>223</v>
      </c>
      <c r="BK73" s="117">
        <v>5</v>
      </c>
      <c r="BL73" s="117" t="s">
        <v>216</v>
      </c>
      <c r="BM73" s="124" t="s">
        <v>228</v>
      </c>
      <c r="BN73" s="125" t="s">
        <v>41</v>
      </c>
      <c r="BO73" s="168" t="s">
        <v>1498</v>
      </c>
    </row>
    <row r="74" spans="1:67" ht="45.75" hidden="1" thickTop="1" x14ac:dyDescent="0.25">
      <c r="A74" s="169" t="s">
        <v>1497</v>
      </c>
      <c r="B74" s="117" t="s">
        <v>27</v>
      </c>
      <c r="C74" s="162">
        <v>2014</v>
      </c>
      <c r="D74" s="162" t="s">
        <v>1496</v>
      </c>
      <c r="E74" s="162" t="s">
        <v>53</v>
      </c>
      <c r="F74" s="162" t="s">
        <v>1495</v>
      </c>
      <c r="G74" s="166">
        <v>2</v>
      </c>
      <c r="H74" s="118"/>
      <c r="I74" s="118"/>
      <c r="J74" s="118"/>
      <c r="K74" s="162">
        <v>1</v>
      </c>
      <c r="L74" s="117"/>
      <c r="M74" s="117"/>
      <c r="N74" s="117"/>
      <c r="O74" s="117"/>
      <c r="P74" s="117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76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66">
        <v>1524</v>
      </c>
      <c r="AT74" s="162">
        <v>30</v>
      </c>
      <c r="AU74" s="162" t="s">
        <v>1494</v>
      </c>
      <c r="AV74" s="117">
        <v>59</v>
      </c>
      <c r="AW74" s="117" t="s">
        <v>2051</v>
      </c>
      <c r="AX74" s="117"/>
      <c r="AY74" s="117" t="s">
        <v>1960</v>
      </c>
      <c r="AZ74" s="162" t="s">
        <v>1493</v>
      </c>
      <c r="BA74" s="167">
        <v>2575</v>
      </c>
      <c r="BB74" s="167">
        <v>2833</v>
      </c>
      <c r="BC74" s="164" t="s">
        <v>31</v>
      </c>
      <c r="BD74" s="122">
        <f>BB74/K74</f>
        <v>2833</v>
      </c>
      <c r="BE74" s="117" t="s">
        <v>36</v>
      </c>
      <c r="BF74" s="122">
        <f>BB74/G74</f>
        <v>1416.5</v>
      </c>
      <c r="BG74" s="117" t="s">
        <v>35</v>
      </c>
      <c r="BH74" s="123">
        <f t="shared" si="3"/>
        <v>94.433333333333337</v>
      </c>
      <c r="BI74" s="162" t="s">
        <v>37</v>
      </c>
      <c r="BJ74" s="117" t="s">
        <v>223</v>
      </c>
      <c r="BK74" s="117">
        <v>5</v>
      </c>
      <c r="BL74" s="117" t="s">
        <v>216</v>
      </c>
      <c r="BM74" s="124" t="s">
        <v>228</v>
      </c>
      <c r="BN74" s="125" t="s">
        <v>41</v>
      </c>
      <c r="BO74" s="168" t="s">
        <v>1492</v>
      </c>
    </row>
    <row r="75" spans="1:67" ht="30.75" hidden="1" thickTop="1" x14ac:dyDescent="0.25">
      <c r="A75" s="169" t="s">
        <v>1491</v>
      </c>
      <c r="B75" s="117" t="s">
        <v>76</v>
      </c>
      <c r="C75" s="162">
        <v>2009</v>
      </c>
      <c r="D75" s="162" t="s">
        <v>1490</v>
      </c>
      <c r="E75" s="162" t="s">
        <v>53</v>
      </c>
      <c r="F75" s="162" t="s">
        <v>1489</v>
      </c>
      <c r="G75" s="166">
        <v>464</v>
      </c>
      <c r="H75" s="118"/>
      <c r="I75" s="118"/>
      <c r="J75" s="118"/>
      <c r="K75" s="177" t="s">
        <v>31</v>
      </c>
      <c r="L75" s="117"/>
      <c r="M75" s="117"/>
      <c r="N75" s="117"/>
      <c r="O75" s="117"/>
      <c r="P75" s="117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 t="s">
        <v>289</v>
      </c>
      <c r="AD75" s="176">
        <v>60</v>
      </c>
      <c r="AE75" s="119" t="s">
        <v>300</v>
      </c>
      <c r="AF75" s="119"/>
      <c r="AG75" s="119" t="s">
        <v>2045</v>
      </c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66">
        <v>7960</v>
      </c>
      <c r="AT75" s="162">
        <v>123</v>
      </c>
      <c r="AU75" s="162" t="s">
        <v>523</v>
      </c>
      <c r="AV75" s="117">
        <v>77</v>
      </c>
      <c r="AW75" s="117" t="s">
        <v>2061</v>
      </c>
      <c r="AX75" s="117"/>
      <c r="AY75" s="117" t="s">
        <v>2109</v>
      </c>
      <c r="AZ75" s="162" t="s">
        <v>1488</v>
      </c>
      <c r="BA75" s="167">
        <v>48373</v>
      </c>
      <c r="BB75" s="167">
        <v>51033.83</v>
      </c>
      <c r="BC75" s="164" t="s">
        <v>31</v>
      </c>
      <c r="BD75" s="122">
        <f>BB75/G75</f>
        <v>109.9867025862069</v>
      </c>
      <c r="BE75" s="117" t="s">
        <v>35</v>
      </c>
      <c r="BF75" s="122">
        <f>BB75/AS75</f>
        <v>6.4112851758793976</v>
      </c>
      <c r="BG75" s="117" t="s">
        <v>80</v>
      </c>
      <c r="BH75" s="123">
        <f t="shared" si="3"/>
        <v>414.90918699186994</v>
      </c>
      <c r="BI75" s="162" t="s">
        <v>37</v>
      </c>
      <c r="BJ75" s="117" t="s">
        <v>92</v>
      </c>
      <c r="BK75" s="117">
        <v>6</v>
      </c>
      <c r="BL75" s="117" t="s">
        <v>81</v>
      </c>
      <c r="BM75" s="124" t="s">
        <v>228</v>
      </c>
      <c r="BN75" s="125" t="s">
        <v>41</v>
      </c>
      <c r="BO75" s="168" t="s">
        <v>1487</v>
      </c>
    </row>
    <row r="76" spans="1:67" ht="75.75" hidden="1" thickTop="1" x14ac:dyDescent="0.25">
      <c r="A76" s="171" t="s">
        <v>31</v>
      </c>
      <c r="B76" s="171" t="s">
        <v>31</v>
      </c>
      <c r="C76" s="171"/>
      <c r="D76" s="171" t="s">
        <v>31</v>
      </c>
      <c r="E76" s="171" t="s">
        <v>31</v>
      </c>
      <c r="F76" s="171" t="s">
        <v>31</v>
      </c>
      <c r="G76" s="172" t="s">
        <v>31</v>
      </c>
      <c r="H76" s="118"/>
      <c r="I76" s="118"/>
      <c r="J76" s="118"/>
      <c r="K76" s="171" t="s">
        <v>31</v>
      </c>
      <c r="L76" s="117"/>
      <c r="M76" s="117"/>
      <c r="N76" s="117"/>
      <c r="O76" s="117"/>
      <c r="P76" s="117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73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72" t="s">
        <v>31</v>
      </c>
      <c r="AT76" s="171" t="s">
        <v>31</v>
      </c>
      <c r="AU76" s="171" t="s">
        <v>31</v>
      </c>
      <c r="AV76" s="117"/>
      <c r="AW76" s="117"/>
      <c r="AX76" s="117"/>
      <c r="AY76" s="117"/>
      <c r="AZ76" s="171" t="s">
        <v>31</v>
      </c>
      <c r="BA76" s="174" t="s">
        <v>31</v>
      </c>
      <c r="BB76" s="174" t="s">
        <v>31</v>
      </c>
      <c r="BC76" s="171" t="s">
        <v>31</v>
      </c>
      <c r="BD76" s="117" t="s">
        <v>31</v>
      </c>
      <c r="BE76" s="117" t="s">
        <v>31</v>
      </c>
      <c r="BF76" s="122" t="s">
        <v>31</v>
      </c>
      <c r="BG76" s="117" t="s">
        <v>31</v>
      </c>
      <c r="BH76" s="123" t="e">
        <f t="shared" si="3"/>
        <v>#VALUE!</v>
      </c>
      <c r="BI76" s="171" t="s">
        <v>31</v>
      </c>
      <c r="BJ76" s="117" t="s">
        <v>31</v>
      </c>
      <c r="BK76" s="117" t="s">
        <v>31</v>
      </c>
      <c r="BL76" s="117" t="s">
        <v>31</v>
      </c>
      <c r="BM76" s="124" t="s">
        <v>31</v>
      </c>
      <c r="BN76" s="125" t="s">
        <v>31</v>
      </c>
      <c r="BO76" s="168" t="s">
        <v>1486</v>
      </c>
    </row>
    <row r="77" spans="1:67" ht="90.75" hidden="1" thickTop="1" x14ac:dyDescent="0.25">
      <c r="A77" s="171" t="s">
        <v>31</v>
      </c>
      <c r="B77" s="171" t="s">
        <v>31</v>
      </c>
      <c r="C77" s="171"/>
      <c r="D77" s="171" t="s">
        <v>31</v>
      </c>
      <c r="E77" s="171" t="s">
        <v>31</v>
      </c>
      <c r="F77" s="171" t="s">
        <v>31</v>
      </c>
      <c r="G77" s="172" t="s">
        <v>31</v>
      </c>
      <c r="H77" s="118"/>
      <c r="I77" s="118"/>
      <c r="J77" s="118"/>
      <c r="K77" s="171" t="s">
        <v>31</v>
      </c>
      <c r="L77" s="117"/>
      <c r="M77" s="117"/>
      <c r="N77" s="117"/>
      <c r="O77" s="117"/>
      <c r="P77" s="117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173"/>
      <c r="AE77" s="119"/>
      <c r="AF77" s="119"/>
      <c r="AG77" s="119"/>
      <c r="AH77" s="119"/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72" t="s">
        <v>31</v>
      </c>
      <c r="AT77" s="171" t="s">
        <v>31</v>
      </c>
      <c r="AU77" s="171" t="s">
        <v>31</v>
      </c>
      <c r="AV77" s="117"/>
      <c r="AW77" s="117"/>
      <c r="AX77" s="117"/>
      <c r="AY77" s="117"/>
      <c r="AZ77" s="171" t="s">
        <v>31</v>
      </c>
      <c r="BA77" s="174" t="s">
        <v>31</v>
      </c>
      <c r="BB77" s="174" t="s">
        <v>31</v>
      </c>
      <c r="BC77" s="171" t="s">
        <v>31</v>
      </c>
      <c r="BD77" s="117" t="s">
        <v>31</v>
      </c>
      <c r="BE77" s="117" t="s">
        <v>31</v>
      </c>
      <c r="BF77" s="122" t="s">
        <v>31</v>
      </c>
      <c r="BG77" s="117" t="s">
        <v>31</v>
      </c>
      <c r="BH77" s="123" t="e">
        <f t="shared" si="3"/>
        <v>#VALUE!</v>
      </c>
      <c r="BI77" s="171" t="s">
        <v>31</v>
      </c>
      <c r="BJ77" s="117" t="s">
        <v>31</v>
      </c>
      <c r="BK77" s="117" t="s">
        <v>31</v>
      </c>
      <c r="BL77" s="117" t="s">
        <v>31</v>
      </c>
      <c r="BM77" s="124" t="s">
        <v>31</v>
      </c>
      <c r="BN77" s="125" t="s">
        <v>31</v>
      </c>
      <c r="BO77" s="168" t="s">
        <v>1485</v>
      </c>
    </row>
    <row r="78" spans="1:67" ht="30.75" hidden="1" thickTop="1" x14ac:dyDescent="0.25">
      <c r="A78" s="169" t="s">
        <v>1484</v>
      </c>
      <c r="B78" s="117" t="s">
        <v>51</v>
      </c>
      <c r="C78" s="162">
        <v>2012</v>
      </c>
      <c r="D78" s="162" t="s">
        <v>1483</v>
      </c>
      <c r="E78" s="162" t="s">
        <v>53</v>
      </c>
      <c r="F78" s="162" t="s">
        <v>158</v>
      </c>
      <c r="G78" s="166">
        <v>2242</v>
      </c>
      <c r="H78" s="118"/>
      <c r="I78" s="118"/>
      <c r="J78" s="118"/>
      <c r="K78" s="164" t="s">
        <v>31</v>
      </c>
      <c r="L78" s="117"/>
      <c r="M78" s="117"/>
      <c r="N78" s="117"/>
      <c r="O78" s="117"/>
      <c r="P78" s="117" t="s">
        <v>242</v>
      </c>
      <c r="Q78" s="119" t="s">
        <v>270</v>
      </c>
      <c r="R78" s="119" t="s">
        <v>228</v>
      </c>
      <c r="S78" s="119" t="s">
        <v>245</v>
      </c>
      <c r="T78" s="119" t="s">
        <v>259</v>
      </c>
      <c r="U78" s="119" t="s">
        <v>1981</v>
      </c>
      <c r="V78" s="119" t="s">
        <v>2016</v>
      </c>
      <c r="W78" s="119" t="s">
        <v>1977</v>
      </c>
      <c r="X78" s="119" t="s">
        <v>2146</v>
      </c>
      <c r="Y78" s="119"/>
      <c r="Z78" s="119"/>
      <c r="AA78" s="119"/>
      <c r="AB78" s="119"/>
      <c r="AC78" s="119"/>
      <c r="AD78" s="165"/>
      <c r="AE78" s="119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63" t="s">
        <v>31</v>
      </c>
      <c r="AT78" s="162">
        <v>28</v>
      </c>
      <c r="AU78" s="162" t="s">
        <v>311</v>
      </c>
      <c r="AV78" s="117">
        <v>69</v>
      </c>
      <c r="AW78" s="117" t="s">
        <v>2051</v>
      </c>
      <c r="AX78" s="117"/>
      <c r="AY78" s="117"/>
      <c r="AZ78" s="162" t="s">
        <v>310</v>
      </c>
      <c r="BA78" s="167">
        <v>66958</v>
      </c>
      <c r="BB78" s="167">
        <v>73006</v>
      </c>
      <c r="BC78" s="162" t="s">
        <v>71</v>
      </c>
      <c r="BD78" s="123">
        <f t="shared" ref="BD78:BD83" si="5">BB78/G78</f>
        <v>32.562890276538802</v>
      </c>
      <c r="BE78" s="117" t="s">
        <v>35</v>
      </c>
      <c r="BF78" s="122">
        <f>BB78</f>
        <v>73006</v>
      </c>
      <c r="BG78" s="117" t="s">
        <v>36</v>
      </c>
      <c r="BH78" s="123">
        <f t="shared" si="3"/>
        <v>2607.3571428571427</v>
      </c>
      <c r="BI78" s="162" t="s">
        <v>37</v>
      </c>
      <c r="BJ78" s="117" t="s">
        <v>220</v>
      </c>
      <c r="BK78" s="117" t="s">
        <v>31</v>
      </c>
      <c r="BL78" s="117" t="s">
        <v>31</v>
      </c>
      <c r="BM78" s="124" t="s">
        <v>31</v>
      </c>
      <c r="BN78" s="125" t="s">
        <v>155</v>
      </c>
      <c r="BO78" s="168" t="s">
        <v>1424</v>
      </c>
    </row>
    <row r="79" spans="1:67" ht="18" hidden="1" thickTop="1" x14ac:dyDescent="0.25">
      <c r="A79" s="169" t="s">
        <v>1482</v>
      </c>
      <c r="B79" s="117" t="s">
        <v>51</v>
      </c>
      <c r="C79" s="162">
        <v>2012</v>
      </c>
      <c r="D79" s="162" t="s">
        <v>1396</v>
      </c>
      <c r="E79" s="162" t="s">
        <v>53</v>
      </c>
      <c r="F79" s="162" t="s">
        <v>158</v>
      </c>
      <c r="G79" s="166">
        <v>2242</v>
      </c>
      <c r="H79" s="118"/>
      <c r="I79" s="118"/>
      <c r="J79" s="118"/>
      <c r="K79" s="164" t="s">
        <v>31</v>
      </c>
      <c r="L79" s="117"/>
      <c r="M79" s="117"/>
      <c r="N79" s="117"/>
      <c r="O79" s="117"/>
      <c r="P79" s="117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 t="s">
        <v>2141</v>
      </c>
      <c r="AC79" s="119"/>
      <c r="AD79" s="165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63" t="s">
        <v>31</v>
      </c>
      <c r="AT79" s="162">
        <v>28</v>
      </c>
      <c r="AU79" s="162" t="s">
        <v>311</v>
      </c>
      <c r="AV79" s="117">
        <v>69</v>
      </c>
      <c r="AW79" s="117" t="s">
        <v>2051</v>
      </c>
      <c r="AX79" s="117"/>
      <c r="AY79" s="117"/>
      <c r="AZ79" s="162" t="s">
        <v>310</v>
      </c>
      <c r="BA79" s="167">
        <v>6171</v>
      </c>
      <c r="BB79" s="167">
        <v>6602</v>
      </c>
      <c r="BC79" s="164" t="s">
        <v>31</v>
      </c>
      <c r="BD79" s="123">
        <f t="shared" si="5"/>
        <v>2.944692239072257</v>
      </c>
      <c r="BE79" s="117" t="s">
        <v>35</v>
      </c>
      <c r="BF79" s="122" t="s">
        <v>31</v>
      </c>
      <c r="BG79" s="117" t="s">
        <v>31</v>
      </c>
      <c r="BH79" s="123">
        <f t="shared" si="3"/>
        <v>235.78571428571428</v>
      </c>
      <c r="BI79" s="162" t="s">
        <v>37</v>
      </c>
      <c r="BJ79" s="117" t="s">
        <v>220</v>
      </c>
      <c r="BK79" s="117" t="s">
        <v>31</v>
      </c>
      <c r="BL79" s="117" t="s">
        <v>31</v>
      </c>
      <c r="BM79" s="124" t="s">
        <v>31</v>
      </c>
      <c r="BN79" s="125" t="s">
        <v>155</v>
      </c>
      <c r="BO79" s="168" t="s">
        <v>158</v>
      </c>
    </row>
    <row r="80" spans="1:67" ht="45.75" hidden="1" thickTop="1" x14ac:dyDescent="0.25">
      <c r="A80" s="169" t="s">
        <v>1481</v>
      </c>
      <c r="B80" s="117" t="s">
        <v>51</v>
      </c>
      <c r="C80" s="162">
        <v>2014</v>
      </c>
      <c r="D80" s="162" t="s">
        <v>1480</v>
      </c>
      <c r="E80" s="162" t="s">
        <v>53</v>
      </c>
      <c r="F80" s="162" t="s">
        <v>468</v>
      </c>
      <c r="G80" s="166">
        <v>3870</v>
      </c>
      <c r="H80" s="118"/>
      <c r="I80" s="118"/>
      <c r="J80" s="118"/>
      <c r="K80" s="164" t="s">
        <v>31</v>
      </c>
      <c r="L80" s="117"/>
      <c r="M80" s="117"/>
      <c r="N80" s="117"/>
      <c r="O80" s="117"/>
      <c r="P80" s="117" t="s">
        <v>242</v>
      </c>
      <c r="Q80" s="119" t="s">
        <v>1637</v>
      </c>
      <c r="R80" s="119" t="s">
        <v>228</v>
      </c>
      <c r="S80" s="119" t="s">
        <v>245</v>
      </c>
      <c r="T80" s="119" t="s">
        <v>259</v>
      </c>
      <c r="U80" s="119" t="s">
        <v>1981</v>
      </c>
      <c r="V80" s="119" t="s">
        <v>2016</v>
      </c>
      <c r="W80" s="119" t="s">
        <v>1977</v>
      </c>
      <c r="X80" s="119" t="s">
        <v>2146</v>
      </c>
      <c r="Y80" s="119"/>
      <c r="Z80" s="119"/>
      <c r="AA80" s="119"/>
      <c r="AB80" s="119" t="s">
        <v>1974</v>
      </c>
      <c r="AC80" s="119"/>
      <c r="AD80" s="165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63" t="s">
        <v>31</v>
      </c>
      <c r="AT80" s="162">
        <v>39</v>
      </c>
      <c r="AU80" s="162" t="s">
        <v>166</v>
      </c>
      <c r="AV80" s="117">
        <v>69</v>
      </c>
      <c r="AW80" s="117" t="s">
        <v>2052</v>
      </c>
      <c r="AX80" s="117"/>
      <c r="AY80" s="117"/>
      <c r="AZ80" s="162" t="s">
        <v>1479</v>
      </c>
      <c r="BA80" s="167">
        <v>77325</v>
      </c>
      <c r="BB80" s="167">
        <v>87389</v>
      </c>
      <c r="BC80" s="162" t="s">
        <v>71</v>
      </c>
      <c r="BD80" s="123">
        <f t="shared" si="5"/>
        <v>22.581136950904394</v>
      </c>
      <c r="BE80" s="117" t="s">
        <v>35</v>
      </c>
      <c r="BF80" s="122" t="s">
        <v>31</v>
      </c>
      <c r="BG80" s="117" t="s">
        <v>31</v>
      </c>
      <c r="BH80" s="123">
        <f t="shared" si="3"/>
        <v>2240.7435897435898</v>
      </c>
      <c r="BI80" s="162" t="s">
        <v>37</v>
      </c>
      <c r="BJ80" s="117" t="s">
        <v>220</v>
      </c>
      <c r="BK80" s="117" t="s">
        <v>31</v>
      </c>
      <c r="BL80" s="117" t="s">
        <v>31</v>
      </c>
      <c r="BM80" s="124" t="s">
        <v>31</v>
      </c>
      <c r="BN80" s="125" t="s">
        <v>155</v>
      </c>
      <c r="BO80" s="168" t="s">
        <v>1478</v>
      </c>
    </row>
    <row r="81" spans="1:67" ht="30.75" hidden="1" thickTop="1" x14ac:dyDescent="0.25">
      <c r="A81" s="169" t="s">
        <v>1477</v>
      </c>
      <c r="B81" s="117" t="s">
        <v>51</v>
      </c>
      <c r="C81" s="162">
        <v>2014</v>
      </c>
      <c r="D81" s="162" t="s">
        <v>1476</v>
      </c>
      <c r="E81" s="162" t="s">
        <v>53</v>
      </c>
      <c r="F81" s="162" t="s">
        <v>468</v>
      </c>
      <c r="G81" s="166">
        <v>710</v>
      </c>
      <c r="H81" s="118"/>
      <c r="I81" s="118"/>
      <c r="J81" s="118"/>
      <c r="K81" s="164" t="s">
        <v>31</v>
      </c>
      <c r="L81" s="117"/>
      <c r="M81" s="117"/>
      <c r="N81" s="117"/>
      <c r="O81" s="117"/>
      <c r="P81" s="117" t="s">
        <v>242</v>
      </c>
      <c r="Q81" s="119" t="s">
        <v>268</v>
      </c>
      <c r="R81" s="119" t="s">
        <v>228</v>
      </c>
      <c r="S81" s="119" t="s">
        <v>245</v>
      </c>
      <c r="T81" s="119" t="s">
        <v>259</v>
      </c>
      <c r="U81" s="119" t="s">
        <v>2132</v>
      </c>
      <c r="V81" s="119" t="s">
        <v>2016</v>
      </c>
      <c r="W81" s="119" t="s">
        <v>1977</v>
      </c>
      <c r="X81" s="119" t="s">
        <v>2146</v>
      </c>
      <c r="Y81" s="119" t="s">
        <v>2152</v>
      </c>
      <c r="Z81" s="119"/>
      <c r="AA81" s="119" t="s">
        <v>2170</v>
      </c>
      <c r="AB81" s="119" t="s">
        <v>1974</v>
      </c>
      <c r="AC81" s="119"/>
      <c r="AD81" s="165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63" t="s">
        <v>31</v>
      </c>
      <c r="AT81" s="162">
        <v>9</v>
      </c>
      <c r="AU81" s="162" t="s">
        <v>1122</v>
      </c>
      <c r="AV81" s="117">
        <v>74</v>
      </c>
      <c r="AW81" s="117" t="s">
        <v>2050</v>
      </c>
      <c r="AX81" s="117"/>
      <c r="AY81" s="117"/>
      <c r="AZ81" s="162" t="s">
        <v>1475</v>
      </c>
      <c r="BA81" s="167">
        <v>59665</v>
      </c>
      <c r="BB81" s="167">
        <v>63509</v>
      </c>
      <c r="BC81" s="162" t="s">
        <v>71</v>
      </c>
      <c r="BD81" s="123">
        <f t="shared" si="5"/>
        <v>89.449295774647894</v>
      </c>
      <c r="BE81" s="117" t="s">
        <v>35</v>
      </c>
      <c r="BF81" s="122" t="s">
        <v>31</v>
      </c>
      <c r="BG81" s="117" t="s">
        <v>31</v>
      </c>
      <c r="BH81" s="123">
        <f t="shared" si="3"/>
        <v>7056.5555555555557</v>
      </c>
      <c r="BI81" s="162" t="s">
        <v>37</v>
      </c>
      <c r="BJ81" s="117" t="s">
        <v>201</v>
      </c>
      <c r="BK81" s="117" t="s">
        <v>31</v>
      </c>
      <c r="BL81" s="117" t="s">
        <v>31</v>
      </c>
      <c r="BM81" s="124" t="s">
        <v>31</v>
      </c>
      <c r="BN81" s="125" t="s">
        <v>155</v>
      </c>
      <c r="BO81" s="168" t="s">
        <v>1430</v>
      </c>
    </row>
    <row r="82" spans="1:67" ht="30.75" hidden="1" thickTop="1" x14ac:dyDescent="0.25">
      <c r="A82" s="169" t="s">
        <v>1474</v>
      </c>
      <c r="B82" s="117" t="s">
        <v>27</v>
      </c>
      <c r="C82" s="162">
        <v>2014</v>
      </c>
      <c r="D82" s="162" t="s">
        <v>1473</v>
      </c>
      <c r="E82" s="162" t="s">
        <v>359</v>
      </c>
      <c r="F82" s="162" t="s">
        <v>1472</v>
      </c>
      <c r="G82" s="166">
        <v>27</v>
      </c>
      <c r="H82" s="118" t="s">
        <v>255</v>
      </c>
      <c r="I82" s="118" t="s">
        <v>306</v>
      </c>
      <c r="J82" s="118" t="s">
        <v>248</v>
      </c>
      <c r="K82" s="162">
        <v>11</v>
      </c>
      <c r="L82" s="117" t="s">
        <v>1993</v>
      </c>
      <c r="M82" s="117" t="s">
        <v>1996</v>
      </c>
      <c r="N82" s="117"/>
      <c r="O82" s="117"/>
      <c r="P82" s="117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176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63" t="s">
        <v>31</v>
      </c>
      <c r="AT82" s="162">
        <v>1</v>
      </c>
      <c r="AU82" s="162" t="s">
        <v>1468</v>
      </c>
      <c r="AV82" s="117">
        <v>62</v>
      </c>
      <c r="AW82" s="117" t="s">
        <v>2050</v>
      </c>
      <c r="AX82" s="117"/>
      <c r="AY82" s="117"/>
      <c r="AZ82" s="162" t="s">
        <v>1467</v>
      </c>
      <c r="BA82" s="167">
        <v>20025</v>
      </c>
      <c r="BB82" s="167">
        <v>21126</v>
      </c>
      <c r="BC82" s="162">
        <v>11</v>
      </c>
      <c r="BD82" s="123">
        <f t="shared" si="5"/>
        <v>782.44444444444446</v>
      </c>
      <c r="BE82" s="117" t="s">
        <v>35</v>
      </c>
      <c r="BF82" s="122" t="s">
        <v>31</v>
      </c>
      <c r="BG82" s="117" t="s">
        <v>31</v>
      </c>
      <c r="BH82" s="123">
        <f t="shared" si="3"/>
        <v>21126</v>
      </c>
      <c r="BI82" s="162" t="s">
        <v>37</v>
      </c>
      <c r="BJ82" s="117" t="s">
        <v>223</v>
      </c>
      <c r="BK82" s="117" t="s">
        <v>31</v>
      </c>
      <c r="BL82" s="117" t="s">
        <v>31</v>
      </c>
      <c r="BM82" s="124" t="s">
        <v>31</v>
      </c>
      <c r="BN82" s="125" t="s">
        <v>41</v>
      </c>
      <c r="BO82" s="168" t="s">
        <v>1466</v>
      </c>
    </row>
    <row r="83" spans="1:67" ht="30.75" hidden="1" thickTop="1" x14ac:dyDescent="0.25">
      <c r="A83" s="169" t="s">
        <v>1471</v>
      </c>
      <c r="B83" s="117" t="s">
        <v>27</v>
      </c>
      <c r="C83" s="162">
        <v>2014</v>
      </c>
      <c r="D83" s="162" t="s">
        <v>1470</v>
      </c>
      <c r="E83" s="162" t="s">
        <v>359</v>
      </c>
      <c r="F83" s="162" t="s">
        <v>1469</v>
      </c>
      <c r="G83" s="166">
        <v>17</v>
      </c>
      <c r="H83" s="118" t="s">
        <v>239</v>
      </c>
      <c r="I83" s="118" t="s">
        <v>306</v>
      </c>
      <c r="J83" s="118" t="s">
        <v>250</v>
      </c>
      <c r="K83" s="162">
        <v>9</v>
      </c>
      <c r="L83" s="117" t="s">
        <v>1993</v>
      </c>
      <c r="M83" s="117" t="s">
        <v>1996</v>
      </c>
      <c r="N83" s="117"/>
      <c r="O83" s="117"/>
      <c r="P83" s="117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76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63" t="s">
        <v>31</v>
      </c>
      <c r="AT83" s="162">
        <v>1</v>
      </c>
      <c r="AU83" s="162" t="s">
        <v>1468</v>
      </c>
      <c r="AV83" s="117">
        <v>62</v>
      </c>
      <c r="AW83" s="117" t="s">
        <v>2050</v>
      </c>
      <c r="AX83" s="117"/>
      <c r="AY83" s="117"/>
      <c r="AZ83" s="162" t="s">
        <v>1467</v>
      </c>
      <c r="BA83" s="167">
        <v>13493</v>
      </c>
      <c r="BB83" s="167">
        <v>14235</v>
      </c>
      <c r="BC83" s="162">
        <v>9</v>
      </c>
      <c r="BD83" s="123">
        <f t="shared" si="5"/>
        <v>837.35294117647061</v>
      </c>
      <c r="BE83" s="117" t="s">
        <v>35</v>
      </c>
      <c r="BF83" s="122" t="s">
        <v>31</v>
      </c>
      <c r="BG83" s="117" t="s">
        <v>31</v>
      </c>
      <c r="BH83" s="123">
        <f t="shared" si="3"/>
        <v>14235</v>
      </c>
      <c r="BI83" s="162" t="s">
        <v>37</v>
      </c>
      <c r="BJ83" s="117" t="s">
        <v>223</v>
      </c>
      <c r="BK83" s="117" t="s">
        <v>31</v>
      </c>
      <c r="BL83" s="117" t="s">
        <v>31</v>
      </c>
      <c r="BM83" s="124" t="s">
        <v>31</v>
      </c>
      <c r="BN83" s="125" t="s">
        <v>41</v>
      </c>
      <c r="BO83" s="168" t="s">
        <v>1466</v>
      </c>
    </row>
    <row r="84" spans="1:67" ht="30.75" hidden="1" thickTop="1" x14ac:dyDescent="0.25">
      <c r="A84" s="169" t="s">
        <v>1465</v>
      </c>
      <c r="B84" s="117" t="s">
        <v>51</v>
      </c>
      <c r="C84" s="162">
        <v>2009</v>
      </c>
      <c r="D84" s="162" t="s">
        <v>1464</v>
      </c>
      <c r="E84" s="162" t="s">
        <v>53</v>
      </c>
      <c r="F84" s="162" t="s">
        <v>1463</v>
      </c>
      <c r="G84" s="163" t="s">
        <v>31</v>
      </c>
      <c r="H84" s="118"/>
      <c r="I84" s="118"/>
      <c r="J84" s="118"/>
      <c r="K84" s="164" t="s">
        <v>31</v>
      </c>
      <c r="L84" s="117"/>
      <c r="M84" s="117"/>
      <c r="N84" s="117"/>
      <c r="O84" s="117"/>
      <c r="P84" s="117"/>
      <c r="Q84" s="119"/>
      <c r="R84" s="119"/>
      <c r="S84" s="119"/>
      <c r="T84" s="119"/>
      <c r="U84" s="119"/>
      <c r="V84" s="119" t="s">
        <v>2135</v>
      </c>
      <c r="W84" s="119"/>
      <c r="X84" s="119"/>
      <c r="Y84" s="119"/>
      <c r="Z84" s="119"/>
      <c r="AA84" s="119"/>
      <c r="AB84" s="119"/>
      <c r="AC84" s="119"/>
      <c r="AD84" s="165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63" t="s">
        <v>31</v>
      </c>
      <c r="AT84" s="164" t="s">
        <v>31</v>
      </c>
      <c r="AU84" s="162" t="s">
        <v>536</v>
      </c>
      <c r="AV84" s="117">
        <v>59</v>
      </c>
      <c r="AW84" s="117"/>
      <c r="AX84" s="117"/>
      <c r="AY84" s="117"/>
      <c r="AZ84" s="162" t="s">
        <v>1462</v>
      </c>
      <c r="BA84" s="167">
        <v>2610</v>
      </c>
      <c r="BB84" s="167">
        <v>2988</v>
      </c>
      <c r="BC84" s="162">
        <v>360</v>
      </c>
      <c r="BD84" s="123">
        <f>BB84/BC84</f>
        <v>8.3000000000000007</v>
      </c>
      <c r="BE84" s="117" t="s">
        <v>36</v>
      </c>
      <c r="BF84" s="122" t="s">
        <v>31</v>
      </c>
      <c r="BG84" s="117" t="s">
        <v>31</v>
      </c>
      <c r="BH84" s="123" t="e">
        <f t="shared" si="3"/>
        <v>#VALUE!</v>
      </c>
      <c r="BI84" s="162" t="s">
        <v>37</v>
      </c>
      <c r="BJ84" s="117" t="s">
        <v>223</v>
      </c>
      <c r="BK84" s="117" t="s">
        <v>31</v>
      </c>
      <c r="BL84" s="117" t="s">
        <v>31</v>
      </c>
      <c r="BM84" s="124" t="s">
        <v>31</v>
      </c>
      <c r="BN84" s="125" t="s">
        <v>41</v>
      </c>
      <c r="BO84" s="168" t="s">
        <v>1461</v>
      </c>
    </row>
    <row r="85" spans="1:67" ht="105.75" hidden="1" thickTop="1" x14ac:dyDescent="0.25">
      <c r="A85" s="171" t="s">
        <v>31</v>
      </c>
      <c r="B85" s="178" t="s">
        <v>31</v>
      </c>
      <c r="C85" s="171"/>
      <c r="D85" s="171" t="s">
        <v>31</v>
      </c>
      <c r="E85" s="171" t="s">
        <v>31</v>
      </c>
      <c r="F85" s="171" t="s">
        <v>31</v>
      </c>
      <c r="G85" s="172" t="s">
        <v>31</v>
      </c>
      <c r="H85" s="118"/>
      <c r="I85" s="118"/>
      <c r="J85" s="118"/>
      <c r="K85" s="171" t="s">
        <v>31</v>
      </c>
      <c r="L85" s="117"/>
      <c r="M85" s="117"/>
      <c r="N85" s="117"/>
      <c r="O85" s="117"/>
      <c r="P85" s="117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73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72" t="s">
        <v>31</v>
      </c>
      <c r="AT85" s="171" t="s">
        <v>31</v>
      </c>
      <c r="AU85" s="171" t="s">
        <v>31</v>
      </c>
      <c r="AV85" s="117"/>
      <c r="AW85" s="117"/>
      <c r="AX85" s="117"/>
      <c r="AY85" s="117"/>
      <c r="AZ85" s="171" t="s">
        <v>31</v>
      </c>
      <c r="BA85" s="174" t="s">
        <v>31</v>
      </c>
      <c r="BB85" s="174" t="s">
        <v>31</v>
      </c>
      <c r="BC85" s="171" t="s">
        <v>31</v>
      </c>
      <c r="BD85" s="123" t="s">
        <v>31</v>
      </c>
      <c r="BE85" s="117" t="s">
        <v>31</v>
      </c>
      <c r="BF85" s="122" t="s">
        <v>31</v>
      </c>
      <c r="BG85" s="117" t="s">
        <v>31</v>
      </c>
      <c r="BH85" s="123" t="e">
        <f t="shared" si="3"/>
        <v>#VALUE!</v>
      </c>
      <c r="BI85" s="171" t="s">
        <v>31</v>
      </c>
      <c r="BJ85" s="117" t="s">
        <v>31</v>
      </c>
      <c r="BK85" s="117" t="s">
        <v>31</v>
      </c>
      <c r="BL85" s="117" t="s">
        <v>31</v>
      </c>
      <c r="BM85" s="124" t="s">
        <v>31</v>
      </c>
      <c r="BN85" s="125" t="s">
        <v>31</v>
      </c>
      <c r="BO85" s="168" t="s">
        <v>1460</v>
      </c>
    </row>
    <row r="86" spans="1:67" ht="30.75" hidden="1" thickTop="1" x14ac:dyDescent="0.25">
      <c r="A86" s="169" t="s">
        <v>1459</v>
      </c>
      <c r="B86" s="117" t="s">
        <v>76</v>
      </c>
      <c r="C86" s="162">
        <v>2012</v>
      </c>
      <c r="D86" s="162" t="s">
        <v>1458</v>
      </c>
      <c r="E86" s="162" t="s">
        <v>53</v>
      </c>
      <c r="F86" s="162" t="s">
        <v>1457</v>
      </c>
      <c r="G86" s="166">
        <v>786</v>
      </c>
      <c r="H86" s="118"/>
      <c r="I86" s="118"/>
      <c r="J86" s="118"/>
      <c r="K86" s="177" t="s">
        <v>31</v>
      </c>
      <c r="L86" s="117"/>
      <c r="M86" s="117"/>
      <c r="N86" s="117"/>
      <c r="O86" s="117"/>
      <c r="P86" s="117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76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63" t="s">
        <v>31</v>
      </c>
      <c r="AT86" s="162">
        <v>72</v>
      </c>
      <c r="AU86" s="162" t="s">
        <v>536</v>
      </c>
      <c r="AV86" s="117">
        <v>59</v>
      </c>
      <c r="AW86" s="117" t="s">
        <v>2056</v>
      </c>
      <c r="AX86" s="117"/>
      <c r="AY86" s="117"/>
      <c r="AZ86" s="162" t="s">
        <v>1456</v>
      </c>
      <c r="BA86" s="167">
        <v>91172.42</v>
      </c>
      <c r="BB86" s="167">
        <v>97554.49</v>
      </c>
      <c r="BC86" s="162">
        <v>1</v>
      </c>
      <c r="BD86" s="123">
        <f t="shared" ref="BD86:BD93" si="6">BB86/G86</f>
        <v>124.11512722646312</v>
      </c>
      <c r="BE86" s="117" t="s">
        <v>35</v>
      </c>
      <c r="BF86" s="122" t="s">
        <v>31</v>
      </c>
      <c r="BG86" s="117" t="s">
        <v>31</v>
      </c>
      <c r="BH86" s="123">
        <f t="shared" si="3"/>
        <v>1354.9234722222222</v>
      </c>
      <c r="BI86" s="162" t="s">
        <v>37</v>
      </c>
      <c r="BJ86" s="117" t="s">
        <v>223</v>
      </c>
      <c r="BK86" s="117" t="s">
        <v>31</v>
      </c>
      <c r="BL86" s="117" t="s">
        <v>31</v>
      </c>
      <c r="BM86" s="124" t="s">
        <v>31</v>
      </c>
      <c r="BN86" s="125" t="s">
        <v>41</v>
      </c>
      <c r="BO86" s="168" t="s">
        <v>1455</v>
      </c>
    </row>
    <row r="87" spans="1:67" ht="75.75" hidden="1" thickTop="1" x14ac:dyDescent="0.25">
      <c r="A87" s="169" t="s">
        <v>1454</v>
      </c>
      <c r="B87" s="117" t="s">
        <v>76</v>
      </c>
      <c r="C87" s="179">
        <v>1995</v>
      </c>
      <c r="D87" s="162" t="s">
        <v>1453</v>
      </c>
      <c r="E87" s="162" t="s">
        <v>53</v>
      </c>
      <c r="F87" s="162" t="s">
        <v>1452</v>
      </c>
      <c r="G87" s="166">
        <v>210</v>
      </c>
      <c r="H87" s="118"/>
      <c r="I87" s="118"/>
      <c r="J87" s="118"/>
      <c r="K87" s="177" t="s">
        <v>31</v>
      </c>
      <c r="L87" s="117"/>
      <c r="M87" s="117"/>
      <c r="N87" s="117"/>
      <c r="O87" s="117"/>
      <c r="P87" s="117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 t="s">
        <v>289</v>
      </c>
      <c r="AD87" s="176">
        <v>60</v>
      </c>
      <c r="AE87" s="119" t="s">
        <v>300</v>
      </c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63" t="s">
        <v>31</v>
      </c>
      <c r="AT87" s="162">
        <v>20</v>
      </c>
      <c r="AU87" s="162" t="s">
        <v>1451</v>
      </c>
      <c r="AV87" s="117">
        <v>59</v>
      </c>
      <c r="AW87" s="117" t="s">
        <v>2049</v>
      </c>
      <c r="AX87" s="117"/>
      <c r="AY87" s="117"/>
      <c r="AZ87" s="162" t="s">
        <v>1450</v>
      </c>
      <c r="BA87" s="167">
        <v>214521.2</v>
      </c>
      <c r="BB87" s="167">
        <v>254422.14</v>
      </c>
      <c r="BC87" s="162">
        <v>1</v>
      </c>
      <c r="BD87" s="123">
        <f t="shared" si="6"/>
        <v>1211.5340000000001</v>
      </c>
      <c r="BE87" s="117" t="s">
        <v>35</v>
      </c>
      <c r="BF87" s="122" t="s">
        <v>31</v>
      </c>
      <c r="BG87" s="117" t="s">
        <v>31</v>
      </c>
      <c r="BH87" s="123">
        <f t="shared" si="3"/>
        <v>12721.107</v>
      </c>
      <c r="BI87" s="162" t="s">
        <v>37</v>
      </c>
      <c r="BJ87" s="117" t="s">
        <v>223</v>
      </c>
      <c r="BK87" s="117" t="s">
        <v>31</v>
      </c>
      <c r="BL87" s="117" t="s">
        <v>31</v>
      </c>
      <c r="BM87" s="124" t="s">
        <v>31</v>
      </c>
      <c r="BN87" s="125" t="s">
        <v>41</v>
      </c>
      <c r="BO87" s="168" t="s">
        <v>1449</v>
      </c>
    </row>
    <row r="88" spans="1:67" ht="30.75" hidden="1" thickTop="1" x14ac:dyDescent="0.25">
      <c r="A88" s="169" t="s">
        <v>1448</v>
      </c>
      <c r="B88" s="117" t="s">
        <v>76</v>
      </c>
      <c r="C88" s="162">
        <v>2014</v>
      </c>
      <c r="D88" s="162" t="s">
        <v>1447</v>
      </c>
      <c r="E88" s="162" t="s">
        <v>29</v>
      </c>
      <c r="F88" s="162" t="s">
        <v>1446</v>
      </c>
      <c r="G88" s="166">
        <v>1262</v>
      </c>
      <c r="H88" s="118"/>
      <c r="I88" s="118"/>
      <c r="J88" s="118"/>
      <c r="K88" s="177" t="s">
        <v>31</v>
      </c>
      <c r="L88" s="117"/>
      <c r="M88" s="117"/>
      <c r="N88" s="117"/>
      <c r="O88" s="117"/>
      <c r="P88" s="117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 t="s">
        <v>285</v>
      </c>
      <c r="AD88" s="176">
        <v>175</v>
      </c>
      <c r="AE88" s="119" t="s">
        <v>300</v>
      </c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63" t="s">
        <v>31</v>
      </c>
      <c r="AT88" s="164" t="s">
        <v>31</v>
      </c>
      <c r="AU88" s="162" t="s">
        <v>519</v>
      </c>
      <c r="AV88" s="117">
        <v>73</v>
      </c>
      <c r="AW88" s="117"/>
      <c r="AX88" s="117"/>
      <c r="AY88" s="117"/>
      <c r="AZ88" s="162" t="s">
        <v>1445</v>
      </c>
      <c r="BA88" s="167">
        <v>283218.63</v>
      </c>
      <c r="BB88" s="167">
        <v>339862.36</v>
      </c>
      <c r="BC88" s="164" t="s">
        <v>31</v>
      </c>
      <c r="BD88" s="123">
        <f t="shared" si="6"/>
        <v>269.30456418383517</v>
      </c>
      <c r="BE88" s="117" t="s">
        <v>35</v>
      </c>
      <c r="BF88" s="122" t="s">
        <v>31</v>
      </c>
      <c r="BG88" s="117" t="s">
        <v>31</v>
      </c>
      <c r="BH88" s="123" t="e">
        <f t="shared" si="3"/>
        <v>#VALUE!</v>
      </c>
      <c r="BI88" s="162" t="s">
        <v>37</v>
      </c>
      <c r="BJ88" s="117" t="s">
        <v>202</v>
      </c>
      <c r="BK88" s="117" t="s">
        <v>31</v>
      </c>
      <c r="BL88" s="117" t="s">
        <v>31</v>
      </c>
      <c r="BM88" s="124" t="s">
        <v>31</v>
      </c>
      <c r="BN88" s="125" t="s">
        <v>155</v>
      </c>
      <c r="BO88" s="168" t="s">
        <v>1444</v>
      </c>
    </row>
    <row r="89" spans="1:67" ht="90.75" hidden="1" thickTop="1" x14ac:dyDescent="0.25">
      <c r="A89" s="169" t="s">
        <v>1443</v>
      </c>
      <c r="B89" s="117" t="s">
        <v>76</v>
      </c>
      <c r="C89" s="162">
        <v>2014</v>
      </c>
      <c r="D89" s="162" t="s">
        <v>1442</v>
      </c>
      <c r="E89" s="162" t="s">
        <v>53</v>
      </c>
      <c r="F89" s="162" t="s">
        <v>1441</v>
      </c>
      <c r="G89" s="166">
        <v>378</v>
      </c>
      <c r="H89" s="118"/>
      <c r="I89" s="118"/>
      <c r="J89" s="118"/>
      <c r="K89" s="177" t="s">
        <v>31</v>
      </c>
      <c r="L89" s="117"/>
      <c r="M89" s="117"/>
      <c r="N89" s="117"/>
      <c r="O89" s="117"/>
      <c r="P89" s="117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 t="s">
        <v>286</v>
      </c>
      <c r="AD89" s="176">
        <v>320</v>
      </c>
      <c r="AE89" s="119" t="s">
        <v>299</v>
      </c>
      <c r="AF89" s="119" t="s">
        <v>302</v>
      </c>
      <c r="AG89" s="119" t="s">
        <v>2043</v>
      </c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63" t="s">
        <v>31</v>
      </c>
      <c r="AT89" s="164" t="s">
        <v>31</v>
      </c>
      <c r="AU89" s="162" t="s">
        <v>670</v>
      </c>
      <c r="AV89" s="117">
        <v>74</v>
      </c>
      <c r="AW89" s="117"/>
      <c r="AX89" s="117"/>
      <c r="AY89" s="117"/>
      <c r="AZ89" s="162" t="s">
        <v>1440</v>
      </c>
      <c r="BA89" s="167">
        <v>3931.2</v>
      </c>
      <c r="BB89" s="167">
        <v>4129.7299999999996</v>
      </c>
      <c r="BC89" s="164" t="s">
        <v>31</v>
      </c>
      <c r="BD89" s="123">
        <f t="shared" si="6"/>
        <v>10.925211640211639</v>
      </c>
      <c r="BE89" s="117" t="s">
        <v>35</v>
      </c>
      <c r="BF89" s="122" t="s">
        <v>31</v>
      </c>
      <c r="BG89" s="117" t="s">
        <v>31</v>
      </c>
      <c r="BH89" s="123" t="e">
        <f t="shared" si="3"/>
        <v>#VALUE!</v>
      </c>
      <c r="BI89" s="162" t="s">
        <v>37</v>
      </c>
      <c r="BJ89" s="117" t="s">
        <v>201</v>
      </c>
      <c r="BK89" s="117" t="s">
        <v>31</v>
      </c>
      <c r="BL89" s="117" t="s">
        <v>31</v>
      </c>
      <c r="BM89" s="124" t="s">
        <v>31</v>
      </c>
      <c r="BN89" s="125" t="s">
        <v>155</v>
      </c>
      <c r="BO89" s="168" t="s">
        <v>1439</v>
      </c>
    </row>
    <row r="90" spans="1:67" ht="105.75" hidden="1" thickTop="1" x14ac:dyDescent="0.25">
      <c r="A90" s="169" t="s">
        <v>1438</v>
      </c>
      <c r="B90" s="150" t="s">
        <v>191</v>
      </c>
      <c r="C90" s="162">
        <v>2014</v>
      </c>
      <c r="D90" s="162" t="s">
        <v>1437</v>
      </c>
      <c r="E90" s="162" t="s">
        <v>53</v>
      </c>
      <c r="F90" s="162" t="s">
        <v>1436</v>
      </c>
      <c r="G90" s="166"/>
      <c r="H90" s="118"/>
      <c r="I90" s="118"/>
      <c r="J90" s="118"/>
      <c r="K90" s="164" t="s">
        <v>31</v>
      </c>
      <c r="L90" s="117"/>
      <c r="M90" s="117"/>
      <c r="N90" s="117"/>
      <c r="O90" s="117"/>
      <c r="P90" s="117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76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 t="s">
        <v>2021</v>
      </c>
      <c r="AQ90" s="119"/>
      <c r="AR90" s="119"/>
      <c r="AS90" s="163" t="s">
        <v>31</v>
      </c>
      <c r="AT90" s="162">
        <v>178</v>
      </c>
      <c r="AU90" s="162" t="s">
        <v>519</v>
      </c>
      <c r="AV90" s="117">
        <v>73</v>
      </c>
      <c r="AW90" s="117" t="s">
        <v>2095</v>
      </c>
      <c r="AX90" s="117"/>
      <c r="AY90" s="117"/>
      <c r="AZ90" s="162" t="s">
        <v>1435</v>
      </c>
      <c r="BA90" s="167">
        <v>24950</v>
      </c>
      <c r="BB90" s="167">
        <v>27445</v>
      </c>
      <c r="BC90" s="162">
        <v>1</v>
      </c>
      <c r="BD90" s="123" t="e">
        <f t="shared" si="6"/>
        <v>#DIV/0!</v>
      </c>
      <c r="BE90" s="117" t="s">
        <v>35</v>
      </c>
      <c r="BF90" s="122" t="s">
        <v>31</v>
      </c>
      <c r="BG90" s="117" t="s">
        <v>31</v>
      </c>
      <c r="BH90" s="123">
        <f t="shared" si="3"/>
        <v>154.18539325842696</v>
      </c>
      <c r="BI90" s="162" t="s">
        <v>37</v>
      </c>
      <c r="BJ90" s="117" t="s">
        <v>202</v>
      </c>
      <c r="BK90" s="117" t="s">
        <v>31</v>
      </c>
      <c r="BL90" s="117" t="s">
        <v>31</v>
      </c>
      <c r="BM90" s="124" t="s">
        <v>31</v>
      </c>
      <c r="BN90" s="125" t="s">
        <v>155</v>
      </c>
      <c r="BO90" s="168" t="s">
        <v>1434</v>
      </c>
    </row>
    <row r="91" spans="1:67" ht="30.75" hidden="1" thickTop="1" x14ac:dyDescent="0.25">
      <c r="A91" s="169" t="s">
        <v>1433</v>
      </c>
      <c r="B91" s="117" t="s">
        <v>51</v>
      </c>
      <c r="C91" s="162">
        <v>2014</v>
      </c>
      <c r="D91" s="162" t="s">
        <v>1432</v>
      </c>
      <c r="E91" s="162" t="s">
        <v>53</v>
      </c>
      <c r="F91" s="162" t="s">
        <v>468</v>
      </c>
      <c r="G91" s="166">
        <v>3178</v>
      </c>
      <c r="H91" s="118"/>
      <c r="I91" s="118"/>
      <c r="J91" s="118"/>
      <c r="K91" s="164" t="s">
        <v>31</v>
      </c>
      <c r="L91" s="117"/>
      <c r="M91" s="117"/>
      <c r="N91" s="117"/>
      <c r="O91" s="117"/>
      <c r="P91" s="117" t="s">
        <v>242</v>
      </c>
      <c r="Q91" s="119" t="s">
        <v>1637</v>
      </c>
      <c r="R91" s="119" t="s">
        <v>228</v>
      </c>
      <c r="S91" s="119" t="s">
        <v>245</v>
      </c>
      <c r="T91" s="119" t="s">
        <v>259</v>
      </c>
      <c r="U91" s="119" t="s">
        <v>1981</v>
      </c>
      <c r="V91" s="119" t="s">
        <v>2016</v>
      </c>
      <c r="W91" s="119" t="s">
        <v>1977</v>
      </c>
      <c r="X91" s="119" t="s">
        <v>2146</v>
      </c>
      <c r="Y91" s="119" t="s">
        <v>2152</v>
      </c>
      <c r="Z91" s="119"/>
      <c r="AA91" s="119" t="s">
        <v>2170</v>
      </c>
      <c r="AB91" s="119" t="s">
        <v>1974</v>
      </c>
      <c r="AC91" s="119"/>
      <c r="AD91" s="165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63" t="s">
        <v>31</v>
      </c>
      <c r="AT91" s="162">
        <v>36</v>
      </c>
      <c r="AU91" s="162" t="s">
        <v>166</v>
      </c>
      <c r="AV91" s="117">
        <v>69</v>
      </c>
      <c r="AW91" s="117" t="s">
        <v>2052</v>
      </c>
      <c r="AX91" s="117"/>
      <c r="AY91" s="117"/>
      <c r="AZ91" s="162" t="s">
        <v>1431</v>
      </c>
      <c r="BA91" s="167">
        <v>80687</v>
      </c>
      <c r="BB91" s="167">
        <v>84797</v>
      </c>
      <c r="BC91" s="162" t="s">
        <v>71</v>
      </c>
      <c r="BD91" s="123">
        <f t="shared" si="6"/>
        <v>26.682504719949655</v>
      </c>
      <c r="BE91" s="117" t="s">
        <v>35</v>
      </c>
      <c r="BF91" s="122" t="s">
        <v>31</v>
      </c>
      <c r="BG91" s="117" t="s">
        <v>31</v>
      </c>
      <c r="BH91" s="123">
        <f t="shared" si="3"/>
        <v>2355.4722222222222</v>
      </c>
      <c r="BI91" s="162" t="s">
        <v>37</v>
      </c>
      <c r="BJ91" s="117" t="s">
        <v>220</v>
      </c>
      <c r="BK91" s="117" t="s">
        <v>31</v>
      </c>
      <c r="BL91" s="117" t="s">
        <v>31</v>
      </c>
      <c r="BM91" s="124" t="s">
        <v>31</v>
      </c>
      <c r="BN91" s="125" t="s">
        <v>155</v>
      </c>
      <c r="BO91" s="168" t="s">
        <v>1430</v>
      </c>
    </row>
    <row r="92" spans="1:67" ht="45.75" hidden="1" thickTop="1" x14ac:dyDescent="0.25">
      <c r="A92" s="169" t="s">
        <v>1429</v>
      </c>
      <c r="B92" s="117" t="s">
        <v>27</v>
      </c>
      <c r="C92" s="162">
        <v>2014</v>
      </c>
      <c r="D92" s="162" t="s">
        <v>1428</v>
      </c>
      <c r="E92" s="162" t="s">
        <v>53</v>
      </c>
      <c r="F92" s="162" t="s">
        <v>1293</v>
      </c>
      <c r="G92" s="166">
        <v>1537</v>
      </c>
      <c r="H92" s="118" t="s">
        <v>255</v>
      </c>
      <c r="I92" s="118"/>
      <c r="J92" s="118"/>
      <c r="K92" s="162">
        <v>6</v>
      </c>
      <c r="L92" s="117"/>
      <c r="M92" s="117"/>
      <c r="N92" s="117"/>
      <c r="O92" s="117"/>
      <c r="P92" s="117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76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63" t="s">
        <v>31</v>
      </c>
      <c r="AT92" s="162">
        <v>26</v>
      </c>
      <c r="AU92" s="162" t="s">
        <v>519</v>
      </c>
      <c r="AV92" s="117">
        <v>73</v>
      </c>
      <c r="AW92" s="117" t="s">
        <v>2051</v>
      </c>
      <c r="AX92" s="117"/>
      <c r="AY92" s="117"/>
      <c r="AZ92" s="162" t="s">
        <v>1384</v>
      </c>
      <c r="BA92" s="167">
        <v>13225</v>
      </c>
      <c r="BB92" s="167">
        <v>13952</v>
      </c>
      <c r="BC92" s="162">
        <v>6</v>
      </c>
      <c r="BD92" s="123">
        <f t="shared" si="6"/>
        <v>9.0774235523747553</v>
      </c>
      <c r="BE92" s="117" t="s">
        <v>35</v>
      </c>
      <c r="BF92" s="122" t="s">
        <v>31</v>
      </c>
      <c r="BG92" s="117" t="s">
        <v>31</v>
      </c>
      <c r="BH92" s="123">
        <f t="shared" si="3"/>
        <v>536.61538461538464</v>
      </c>
      <c r="BI92" s="162" t="s">
        <v>37</v>
      </c>
      <c r="BJ92" s="117" t="s">
        <v>202</v>
      </c>
      <c r="BK92" s="117" t="s">
        <v>31</v>
      </c>
      <c r="BL92" s="117" t="s">
        <v>31</v>
      </c>
      <c r="BM92" s="124" t="s">
        <v>31</v>
      </c>
      <c r="BN92" s="125" t="s">
        <v>155</v>
      </c>
      <c r="BO92" s="168" t="s">
        <v>1427</v>
      </c>
    </row>
    <row r="93" spans="1:67" ht="30.75" hidden="1" thickTop="1" x14ac:dyDescent="0.25">
      <c r="A93" s="169" t="s">
        <v>1426</v>
      </c>
      <c r="B93" s="117" t="s">
        <v>51</v>
      </c>
      <c r="C93" s="162">
        <v>2014</v>
      </c>
      <c r="D93" s="162" t="s">
        <v>1425</v>
      </c>
      <c r="E93" s="162" t="s">
        <v>53</v>
      </c>
      <c r="F93" s="162" t="s">
        <v>158</v>
      </c>
      <c r="G93" s="166">
        <v>1915</v>
      </c>
      <c r="H93" s="118"/>
      <c r="I93" s="118"/>
      <c r="J93" s="118"/>
      <c r="K93" s="164" t="s">
        <v>31</v>
      </c>
      <c r="L93" s="117"/>
      <c r="M93" s="117"/>
      <c r="N93" s="117"/>
      <c r="O93" s="117"/>
      <c r="P93" s="117" t="s">
        <v>242</v>
      </c>
      <c r="Q93" s="119" t="s">
        <v>269</v>
      </c>
      <c r="R93" s="119" t="s">
        <v>228</v>
      </c>
      <c r="S93" s="119" t="s">
        <v>245</v>
      </c>
      <c r="T93" s="119" t="s">
        <v>259</v>
      </c>
      <c r="U93" s="119" t="s">
        <v>1981</v>
      </c>
      <c r="V93" s="119" t="s">
        <v>2016</v>
      </c>
      <c r="W93" s="119" t="s">
        <v>1977</v>
      </c>
      <c r="X93" s="119" t="s">
        <v>2145</v>
      </c>
      <c r="Y93" s="119" t="s">
        <v>2152</v>
      </c>
      <c r="Z93" s="119"/>
      <c r="AA93" s="119"/>
      <c r="AB93" s="119" t="s">
        <v>1974</v>
      </c>
      <c r="AC93" s="119"/>
      <c r="AD93" s="165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63" t="s">
        <v>31</v>
      </c>
      <c r="AT93" s="162">
        <v>28</v>
      </c>
      <c r="AU93" s="162" t="s">
        <v>166</v>
      </c>
      <c r="AV93" s="117">
        <v>69</v>
      </c>
      <c r="AW93" s="117" t="s">
        <v>2051</v>
      </c>
      <c r="AX93" s="117"/>
      <c r="AY93" s="117"/>
      <c r="AZ93" s="162" t="s">
        <v>310</v>
      </c>
      <c r="BA93" s="167">
        <v>59187</v>
      </c>
      <c r="BB93" s="167">
        <v>62442</v>
      </c>
      <c r="BC93" s="162" t="s">
        <v>71</v>
      </c>
      <c r="BD93" s="123">
        <f t="shared" si="6"/>
        <v>32.60678851174935</v>
      </c>
      <c r="BE93" s="117" t="s">
        <v>35</v>
      </c>
      <c r="BF93" s="122" t="s">
        <v>31</v>
      </c>
      <c r="BG93" s="117" t="s">
        <v>31</v>
      </c>
      <c r="BH93" s="123">
        <f t="shared" si="3"/>
        <v>2230.0714285714284</v>
      </c>
      <c r="BI93" s="162" t="s">
        <v>37</v>
      </c>
      <c r="BJ93" s="117" t="s">
        <v>220</v>
      </c>
      <c r="BK93" s="117" t="s">
        <v>31</v>
      </c>
      <c r="BL93" s="117" t="s">
        <v>31</v>
      </c>
      <c r="BM93" s="124" t="s">
        <v>31</v>
      </c>
      <c r="BN93" s="125" t="s">
        <v>155</v>
      </c>
      <c r="BO93" s="168" t="s">
        <v>1424</v>
      </c>
    </row>
    <row r="94" spans="1:67" ht="60.75" hidden="1" thickTop="1" x14ac:dyDescent="0.25">
      <c r="A94" s="169" t="s">
        <v>1423</v>
      </c>
      <c r="B94" s="117" t="s">
        <v>51</v>
      </c>
      <c r="C94" s="162">
        <v>2014</v>
      </c>
      <c r="D94" s="162" t="s">
        <v>1422</v>
      </c>
      <c r="E94" s="162" t="s">
        <v>53</v>
      </c>
      <c r="F94" s="162" t="s">
        <v>1168</v>
      </c>
      <c r="G94" s="163" t="s">
        <v>31</v>
      </c>
      <c r="H94" s="118"/>
      <c r="I94" s="118"/>
      <c r="J94" s="118"/>
      <c r="K94" s="164" t="s">
        <v>31</v>
      </c>
      <c r="L94" s="117"/>
      <c r="M94" s="117"/>
      <c r="N94" s="117"/>
      <c r="O94" s="117"/>
      <c r="P94" s="117" t="s">
        <v>242</v>
      </c>
      <c r="Q94" s="119" t="s">
        <v>270</v>
      </c>
      <c r="R94" s="119" t="s">
        <v>228</v>
      </c>
      <c r="S94" s="119" t="s">
        <v>245</v>
      </c>
      <c r="T94" s="119" t="s">
        <v>259</v>
      </c>
      <c r="U94" s="119" t="s">
        <v>1981</v>
      </c>
      <c r="V94" s="119" t="s">
        <v>2016</v>
      </c>
      <c r="W94" s="119" t="s">
        <v>2174</v>
      </c>
      <c r="X94" s="119" t="s">
        <v>2145</v>
      </c>
      <c r="Y94" s="119"/>
      <c r="Z94" s="119"/>
      <c r="AA94" s="119"/>
      <c r="AB94" s="119" t="s">
        <v>1974</v>
      </c>
      <c r="AC94" s="119"/>
      <c r="AD94" s="165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63" t="s">
        <v>31</v>
      </c>
      <c r="AT94" s="162">
        <v>31</v>
      </c>
      <c r="AU94" s="162" t="s">
        <v>670</v>
      </c>
      <c r="AV94" s="117">
        <v>74</v>
      </c>
      <c r="AW94" s="117" t="s">
        <v>2052</v>
      </c>
      <c r="AX94" s="117"/>
      <c r="AY94" s="117"/>
      <c r="AZ94" s="162" t="s">
        <v>1421</v>
      </c>
      <c r="BA94" s="167">
        <v>54397</v>
      </c>
      <c r="BB94" s="167">
        <v>60955</v>
      </c>
      <c r="BC94" s="162" t="s">
        <v>71</v>
      </c>
      <c r="BD94" s="123">
        <f>BB94</f>
        <v>60955</v>
      </c>
      <c r="BE94" s="117" t="s">
        <v>36</v>
      </c>
      <c r="BF94" s="122" t="s">
        <v>31</v>
      </c>
      <c r="BG94" s="117" t="s">
        <v>31</v>
      </c>
      <c r="BH94" s="123">
        <f t="shared" si="3"/>
        <v>1966.2903225806451</v>
      </c>
      <c r="BI94" s="162" t="s">
        <v>37</v>
      </c>
      <c r="BJ94" s="117" t="s">
        <v>201</v>
      </c>
      <c r="BK94" s="117" t="s">
        <v>31</v>
      </c>
      <c r="BL94" s="117" t="s">
        <v>31</v>
      </c>
      <c r="BM94" s="124" t="s">
        <v>31</v>
      </c>
      <c r="BN94" s="125" t="s">
        <v>155</v>
      </c>
      <c r="BO94" s="168" t="s">
        <v>1420</v>
      </c>
    </row>
    <row r="95" spans="1:67" ht="45.75" hidden="1" thickTop="1" x14ac:dyDescent="0.25">
      <c r="A95" s="169" t="s">
        <v>1419</v>
      </c>
      <c r="B95" s="117" t="s">
        <v>83</v>
      </c>
      <c r="C95" s="162">
        <v>2014</v>
      </c>
      <c r="D95" s="162" t="s">
        <v>84</v>
      </c>
      <c r="E95" s="162" t="s">
        <v>53</v>
      </c>
      <c r="F95" s="162" t="s">
        <v>1418</v>
      </c>
      <c r="G95" s="163" t="s">
        <v>31</v>
      </c>
      <c r="H95" s="118"/>
      <c r="I95" s="118"/>
      <c r="J95" s="118"/>
      <c r="K95" s="164" t="s">
        <v>31</v>
      </c>
      <c r="L95" s="117"/>
      <c r="M95" s="117"/>
      <c r="N95" s="117"/>
      <c r="O95" s="117"/>
      <c r="P95" s="117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76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63" t="s">
        <v>31</v>
      </c>
      <c r="AT95" s="162">
        <v>60</v>
      </c>
      <c r="AU95" s="162" t="s">
        <v>166</v>
      </c>
      <c r="AV95" s="117">
        <v>69</v>
      </c>
      <c r="AW95" s="117" t="s">
        <v>2054</v>
      </c>
      <c r="AX95" s="117"/>
      <c r="AY95" s="117"/>
      <c r="AZ95" s="162" t="s">
        <v>1411</v>
      </c>
      <c r="BA95" s="167">
        <v>9522</v>
      </c>
      <c r="BB95" s="167">
        <v>10474</v>
      </c>
      <c r="BC95" s="162">
        <v>82</v>
      </c>
      <c r="BD95" s="123">
        <f>BB95/BC95</f>
        <v>127.73170731707317</v>
      </c>
      <c r="BE95" s="117" t="s">
        <v>36</v>
      </c>
      <c r="BF95" s="122" t="s">
        <v>31</v>
      </c>
      <c r="BG95" s="117" t="s">
        <v>31</v>
      </c>
      <c r="BH95" s="123">
        <f t="shared" si="3"/>
        <v>174.56666666666666</v>
      </c>
      <c r="BI95" s="162" t="s">
        <v>37</v>
      </c>
      <c r="BJ95" s="117" t="s">
        <v>220</v>
      </c>
      <c r="BK95" s="117" t="s">
        <v>31</v>
      </c>
      <c r="BL95" s="117" t="s">
        <v>31</v>
      </c>
      <c r="BM95" s="124" t="s">
        <v>31</v>
      </c>
      <c r="BN95" s="125" t="s">
        <v>155</v>
      </c>
      <c r="BO95" s="168" t="s">
        <v>1417</v>
      </c>
    </row>
    <row r="96" spans="1:67" ht="45.75" hidden="1" thickTop="1" x14ac:dyDescent="0.25">
      <c r="A96" s="169" t="s">
        <v>1416</v>
      </c>
      <c r="B96" s="117" t="s">
        <v>83</v>
      </c>
      <c r="C96" s="162">
        <v>2014</v>
      </c>
      <c r="D96" s="162" t="s">
        <v>84</v>
      </c>
      <c r="E96" s="162" t="s">
        <v>53</v>
      </c>
      <c r="F96" s="162" t="s">
        <v>1415</v>
      </c>
      <c r="G96" s="163" t="s">
        <v>31</v>
      </c>
      <c r="H96" s="118"/>
      <c r="I96" s="118"/>
      <c r="J96" s="118"/>
      <c r="K96" s="164" t="s">
        <v>31</v>
      </c>
      <c r="L96" s="117"/>
      <c r="M96" s="117"/>
      <c r="N96" s="117"/>
      <c r="O96" s="117"/>
      <c r="P96" s="117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76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63" t="s">
        <v>31</v>
      </c>
      <c r="AT96" s="162">
        <v>60</v>
      </c>
      <c r="AU96" s="162" t="s">
        <v>166</v>
      </c>
      <c r="AV96" s="117">
        <v>69</v>
      </c>
      <c r="AW96" s="117" t="s">
        <v>2054</v>
      </c>
      <c r="AX96" s="117"/>
      <c r="AY96" s="117"/>
      <c r="AZ96" s="162" t="s">
        <v>1411</v>
      </c>
      <c r="BA96" s="167">
        <v>1053</v>
      </c>
      <c r="BB96" s="167">
        <v>1158</v>
      </c>
      <c r="BC96" s="162">
        <v>1</v>
      </c>
      <c r="BD96" s="123">
        <f>BB96/BC96</f>
        <v>1158</v>
      </c>
      <c r="BE96" s="117" t="s">
        <v>36</v>
      </c>
      <c r="BF96" s="122" t="s">
        <v>31</v>
      </c>
      <c r="BG96" s="117" t="s">
        <v>31</v>
      </c>
      <c r="BH96" s="123">
        <f t="shared" si="3"/>
        <v>19.3</v>
      </c>
      <c r="BI96" s="162" t="s">
        <v>37</v>
      </c>
      <c r="BJ96" s="117" t="s">
        <v>220</v>
      </c>
      <c r="BK96" s="117" t="s">
        <v>31</v>
      </c>
      <c r="BL96" s="117" t="s">
        <v>31</v>
      </c>
      <c r="BM96" s="124" t="s">
        <v>31</v>
      </c>
      <c r="BN96" s="125" t="s">
        <v>155</v>
      </c>
      <c r="BO96" s="168" t="s">
        <v>1414</v>
      </c>
    </row>
    <row r="97" spans="1:67" ht="60.75" hidden="1" thickTop="1" x14ac:dyDescent="0.25">
      <c r="A97" s="169" t="s">
        <v>1413</v>
      </c>
      <c r="B97" s="117" t="s">
        <v>83</v>
      </c>
      <c r="C97" s="162">
        <v>2014</v>
      </c>
      <c r="D97" s="162" t="s">
        <v>84</v>
      </c>
      <c r="E97" s="162" t="s">
        <v>53</v>
      </c>
      <c r="F97" s="162" t="s">
        <v>1412</v>
      </c>
      <c r="G97" s="163" t="s">
        <v>31</v>
      </c>
      <c r="H97" s="118"/>
      <c r="I97" s="118"/>
      <c r="J97" s="118"/>
      <c r="K97" s="164" t="s">
        <v>31</v>
      </c>
      <c r="L97" s="117"/>
      <c r="M97" s="117"/>
      <c r="N97" s="117"/>
      <c r="O97" s="117"/>
      <c r="P97" s="117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76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63" t="s">
        <v>31</v>
      </c>
      <c r="AT97" s="162">
        <v>60</v>
      </c>
      <c r="AU97" s="162" t="s">
        <v>166</v>
      </c>
      <c r="AV97" s="117">
        <v>69</v>
      </c>
      <c r="AW97" s="117" t="s">
        <v>2054</v>
      </c>
      <c r="AX97" s="117"/>
      <c r="AY97" s="117"/>
      <c r="AZ97" s="162" t="s">
        <v>1411</v>
      </c>
      <c r="BA97" s="167">
        <v>770</v>
      </c>
      <c r="BB97" s="167">
        <v>847</v>
      </c>
      <c r="BC97" s="162">
        <v>7</v>
      </c>
      <c r="BD97" s="123">
        <f>BB97/BC97</f>
        <v>121</v>
      </c>
      <c r="BE97" s="117" t="s">
        <v>36</v>
      </c>
      <c r="BF97" s="122" t="s">
        <v>31</v>
      </c>
      <c r="BG97" s="117" t="s">
        <v>31</v>
      </c>
      <c r="BH97" s="123">
        <f t="shared" si="3"/>
        <v>14.116666666666667</v>
      </c>
      <c r="BI97" s="162" t="s">
        <v>37</v>
      </c>
      <c r="BJ97" s="117" t="s">
        <v>220</v>
      </c>
      <c r="BK97" s="117" t="s">
        <v>31</v>
      </c>
      <c r="BL97" s="117" t="s">
        <v>31</v>
      </c>
      <c r="BM97" s="124" t="s">
        <v>31</v>
      </c>
      <c r="BN97" s="125" t="s">
        <v>155</v>
      </c>
      <c r="BO97" s="168" t="s">
        <v>1410</v>
      </c>
    </row>
    <row r="98" spans="1:67" ht="30.75" hidden="1" thickTop="1" x14ac:dyDescent="0.25">
      <c r="A98" s="169" t="s">
        <v>1409</v>
      </c>
      <c r="B98" s="150" t="s">
        <v>192</v>
      </c>
      <c r="C98" s="162">
        <v>2014</v>
      </c>
      <c r="D98" s="162" t="s">
        <v>1408</v>
      </c>
      <c r="E98" s="162" t="s">
        <v>53</v>
      </c>
      <c r="F98" s="162" t="s">
        <v>54</v>
      </c>
      <c r="G98" s="166">
        <v>1537</v>
      </c>
      <c r="H98" s="118"/>
      <c r="I98" s="118"/>
      <c r="J98" s="118"/>
      <c r="K98" s="164" t="s">
        <v>31</v>
      </c>
      <c r="L98" s="117"/>
      <c r="M98" s="117"/>
      <c r="N98" s="117"/>
      <c r="O98" s="117"/>
      <c r="P98" s="117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76"/>
      <c r="AE98" s="119"/>
      <c r="AF98" s="119"/>
      <c r="AG98" s="119"/>
      <c r="AH98" s="119"/>
      <c r="AI98" s="119" t="s">
        <v>259</v>
      </c>
      <c r="AJ98" s="119"/>
      <c r="AK98" s="119"/>
      <c r="AL98" s="119"/>
      <c r="AM98" s="119"/>
      <c r="AN98" s="119"/>
      <c r="AO98" s="119"/>
      <c r="AP98" s="119"/>
      <c r="AQ98" s="119"/>
      <c r="AR98" s="119"/>
      <c r="AS98" s="163" t="s">
        <v>31</v>
      </c>
      <c r="AT98" s="162">
        <v>28</v>
      </c>
      <c r="AU98" s="162" t="s">
        <v>519</v>
      </c>
      <c r="AV98" s="117">
        <v>73</v>
      </c>
      <c r="AW98" s="117" t="s">
        <v>2051</v>
      </c>
      <c r="AX98" s="117"/>
      <c r="AY98" s="117"/>
      <c r="AZ98" s="162" t="s">
        <v>1392</v>
      </c>
      <c r="BA98" s="167">
        <v>4844</v>
      </c>
      <c r="BB98" s="167">
        <v>5183</v>
      </c>
      <c r="BC98" s="162">
        <v>1</v>
      </c>
      <c r="BD98" s="123">
        <f t="shared" ref="BD98:BD107" si="7">BB98/G98</f>
        <v>3.3721535458685752</v>
      </c>
      <c r="BE98" s="117" t="s">
        <v>35</v>
      </c>
      <c r="BF98" s="122" t="s">
        <v>31</v>
      </c>
      <c r="BG98" s="117" t="s">
        <v>31</v>
      </c>
      <c r="BH98" s="123">
        <f t="shared" si="3"/>
        <v>185.10714285714286</v>
      </c>
      <c r="BI98" s="162" t="s">
        <v>37</v>
      </c>
      <c r="BJ98" s="117" t="s">
        <v>202</v>
      </c>
      <c r="BK98" s="117" t="s">
        <v>31</v>
      </c>
      <c r="BL98" s="117" t="s">
        <v>31</v>
      </c>
      <c r="BM98" s="124" t="s">
        <v>31</v>
      </c>
      <c r="BN98" s="125" t="s">
        <v>155</v>
      </c>
      <c r="BO98" s="168" t="s">
        <v>1407</v>
      </c>
    </row>
    <row r="99" spans="1:67" ht="30.75" hidden="1" thickTop="1" x14ac:dyDescent="0.25">
      <c r="A99" s="169" t="s">
        <v>1406</v>
      </c>
      <c r="B99" s="150" t="s">
        <v>192</v>
      </c>
      <c r="C99" s="162">
        <v>2014</v>
      </c>
      <c r="D99" s="162" t="s">
        <v>1405</v>
      </c>
      <c r="E99" s="162" t="s">
        <v>53</v>
      </c>
      <c r="F99" s="162" t="s">
        <v>54</v>
      </c>
      <c r="G99" s="166">
        <v>1537</v>
      </c>
      <c r="H99" s="118"/>
      <c r="I99" s="118"/>
      <c r="J99" s="118"/>
      <c r="K99" s="164" t="s">
        <v>31</v>
      </c>
      <c r="L99" s="117"/>
      <c r="M99" s="117"/>
      <c r="N99" s="117"/>
      <c r="O99" s="117"/>
      <c r="P99" s="117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76"/>
      <c r="AE99" s="119"/>
      <c r="AF99" s="119"/>
      <c r="AG99" s="119"/>
      <c r="AH99" s="119"/>
      <c r="AI99" s="119" t="s">
        <v>259</v>
      </c>
      <c r="AJ99" s="119"/>
      <c r="AK99" s="119" t="s">
        <v>2007</v>
      </c>
      <c r="AL99" s="119"/>
      <c r="AM99" s="119"/>
      <c r="AN99" s="119"/>
      <c r="AO99" s="119"/>
      <c r="AP99" s="119"/>
      <c r="AQ99" s="119"/>
      <c r="AR99" s="119"/>
      <c r="AS99" s="163" t="s">
        <v>31</v>
      </c>
      <c r="AT99" s="162">
        <v>28</v>
      </c>
      <c r="AU99" s="162" t="s">
        <v>519</v>
      </c>
      <c r="AV99" s="117">
        <v>73</v>
      </c>
      <c r="AW99" s="117" t="s">
        <v>2051</v>
      </c>
      <c r="AX99" s="117"/>
      <c r="AY99" s="117"/>
      <c r="AZ99" s="162" t="s">
        <v>1392</v>
      </c>
      <c r="BA99" s="167">
        <v>3069</v>
      </c>
      <c r="BB99" s="167">
        <v>3284</v>
      </c>
      <c r="BC99" s="162">
        <v>1</v>
      </c>
      <c r="BD99" s="123">
        <f t="shared" si="7"/>
        <v>2.1366297983083928</v>
      </c>
      <c r="BE99" s="117" t="s">
        <v>35</v>
      </c>
      <c r="BF99" s="122" t="s">
        <v>31</v>
      </c>
      <c r="BG99" s="117" t="s">
        <v>31</v>
      </c>
      <c r="BH99" s="123">
        <f t="shared" si="3"/>
        <v>117.28571428571429</v>
      </c>
      <c r="BI99" s="162" t="s">
        <v>37</v>
      </c>
      <c r="BJ99" s="117" t="s">
        <v>202</v>
      </c>
      <c r="BK99" s="117" t="s">
        <v>31</v>
      </c>
      <c r="BL99" s="117" t="s">
        <v>31</v>
      </c>
      <c r="BM99" s="124" t="s">
        <v>31</v>
      </c>
      <c r="BN99" s="125" t="s">
        <v>155</v>
      </c>
      <c r="BO99" s="168" t="s">
        <v>1404</v>
      </c>
    </row>
    <row r="100" spans="1:67" ht="30.75" hidden="1" thickTop="1" x14ac:dyDescent="0.25">
      <c r="A100" s="169" t="s">
        <v>1403</v>
      </c>
      <c r="B100" s="150" t="s">
        <v>192</v>
      </c>
      <c r="C100" s="162">
        <v>2014</v>
      </c>
      <c r="D100" s="162" t="s">
        <v>1402</v>
      </c>
      <c r="E100" s="162" t="s">
        <v>53</v>
      </c>
      <c r="F100" s="162" t="s">
        <v>54</v>
      </c>
      <c r="G100" s="166">
        <v>1537</v>
      </c>
      <c r="H100" s="118"/>
      <c r="I100" s="118"/>
      <c r="J100" s="118"/>
      <c r="K100" s="164" t="s">
        <v>31</v>
      </c>
      <c r="L100" s="117"/>
      <c r="M100" s="117"/>
      <c r="N100" s="117"/>
      <c r="O100" s="117"/>
      <c r="P100" s="117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76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63" t="s">
        <v>31</v>
      </c>
      <c r="AT100" s="162">
        <v>28</v>
      </c>
      <c r="AU100" s="162" t="s">
        <v>519</v>
      </c>
      <c r="AV100" s="117">
        <v>73</v>
      </c>
      <c r="AW100" s="117" t="s">
        <v>2051</v>
      </c>
      <c r="AX100" s="117"/>
      <c r="AY100" s="117"/>
      <c r="AZ100" s="162" t="s">
        <v>1392</v>
      </c>
      <c r="BA100" s="167">
        <v>9131</v>
      </c>
      <c r="BB100" s="167">
        <v>10044</v>
      </c>
      <c r="BC100" s="162">
        <v>1</v>
      </c>
      <c r="BD100" s="123">
        <f t="shared" si="7"/>
        <v>6.5348080676642812</v>
      </c>
      <c r="BE100" s="117" t="s">
        <v>35</v>
      </c>
      <c r="BF100" s="122" t="s">
        <v>31</v>
      </c>
      <c r="BG100" s="117" t="s">
        <v>31</v>
      </c>
      <c r="BH100" s="123">
        <f t="shared" si="3"/>
        <v>358.71428571428572</v>
      </c>
      <c r="BI100" s="162" t="s">
        <v>37</v>
      </c>
      <c r="BJ100" s="117" t="s">
        <v>202</v>
      </c>
      <c r="BK100" s="117" t="s">
        <v>31</v>
      </c>
      <c r="BL100" s="117" t="s">
        <v>31</v>
      </c>
      <c r="BM100" s="124" t="s">
        <v>31</v>
      </c>
      <c r="BN100" s="125" t="s">
        <v>155</v>
      </c>
      <c r="BO100" s="168" t="s">
        <v>1401</v>
      </c>
    </row>
    <row r="101" spans="1:67" ht="45.75" hidden="1" thickTop="1" x14ac:dyDescent="0.25">
      <c r="A101" s="169" t="s">
        <v>1400</v>
      </c>
      <c r="B101" s="117" t="s">
        <v>83</v>
      </c>
      <c r="C101" s="162">
        <v>2014</v>
      </c>
      <c r="D101" s="162" t="s">
        <v>1399</v>
      </c>
      <c r="E101" s="162" t="s">
        <v>53</v>
      </c>
      <c r="F101" s="162" t="s">
        <v>54</v>
      </c>
      <c r="G101" s="166">
        <v>1537</v>
      </c>
      <c r="H101" s="118"/>
      <c r="I101" s="118"/>
      <c r="J101" s="118"/>
      <c r="K101" s="164" t="s">
        <v>31</v>
      </c>
      <c r="L101" s="117"/>
      <c r="M101" s="117"/>
      <c r="N101" s="117"/>
      <c r="O101" s="117"/>
      <c r="P101" s="117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76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63" t="s">
        <v>31</v>
      </c>
      <c r="AT101" s="162">
        <v>28</v>
      </c>
      <c r="AU101" s="162" t="s">
        <v>519</v>
      </c>
      <c r="AV101" s="117">
        <v>73</v>
      </c>
      <c r="AW101" s="117" t="s">
        <v>2051</v>
      </c>
      <c r="AX101" s="117"/>
      <c r="AY101" s="117"/>
      <c r="AZ101" s="162" t="s">
        <v>1392</v>
      </c>
      <c r="BA101" s="167">
        <v>797</v>
      </c>
      <c r="BB101" s="167">
        <v>853</v>
      </c>
      <c r="BC101" s="162">
        <v>1</v>
      </c>
      <c r="BD101" s="123">
        <f t="shared" si="7"/>
        <v>0.55497722836694863</v>
      </c>
      <c r="BE101" s="117" t="s">
        <v>35</v>
      </c>
      <c r="BF101" s="122" t="s">
        <v>31</v>
      </c>
      <c r="BG101" s="117" t="s">
        <v>31</v>
      </c>
      <c r="BH101" s="123">
        <f t="shared" si="3"/>
        <v>30.464285714285715</v>
      </c>
      <c r="BI101" s="162" t="s">
        <v>37</v>
      </c>
      <c r="BJ101" s="117" t="s">
        <v>202</v>
      </c>
      <c r="BK101" s="117" t="s">
        <v>31</v>
      </c>
      <c r="BL101" s="117" t="s">
        <v>31</v>
      </c>
      <c r="BM101" s="124" t="s">
        <v>31</v>
      </c>
      <c r="BN101" s="125" t="s">
        <v>155</v>
      </c>
      <c r="BO101" s="168" t="s">
        <v>1398</v>
      </c>
    </row>
    <row r="102" spans="1:67" ht="30.75" hidden="1" thickTop="1" x14ac:dyDescent="0.25">
      <c r="A102" s="169" t="s">
        <v>1397</v>
      </c>
      <c r="B102" s="117" t="s">
        <v>51</v>
      </c>
      <c r="C102" s="162">
        <v>2014</v>
      </c>
      <c r="D102" s="162" t="s">
        <v>1396</v>
      </c>
      <c r="E102" s="162" t="s">
        <v>53</v>
      </c>
      <c r="F102" s="162" t="s">
        <v>54</v>
      </c>
      <c r="G102" s="166">
        <v>1537</v>
      </c>
      <c r="H102" s="118"/>
      <c r="I102" s="118"/>
      <c r="J102" s="118"/>
      <c r="K102" s="164" t="s">
        <v>31</v>
      </c>
      <c r="L102" s="117"/>
      <c r="M102" s="117"/>
      <c r="N102" s="117"/>
      <c r="O102" s="117"/>
      <c r="P102" s="117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 t="s">
        <v>2141</v>
      </c>
      <c r="AC102" s="119"/>
      <c r="AD102" s="165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63" t="s">
        <v>31</v>
      </c>
      <c r="AT102" s="162">
        <v>28</v>
      </c>
      <c r="AU102" s="162" t="s">
        <v>519</v>
      </c>
      <c r="AV102" s="117">
        <v>73</v>
      </c>
      <c r="AW102" s="117" t="s">
        <v>2051</v>
      </c>
      <c r="AX102" s="117"/>
      <c r="AY102" s="117"/>
      <c r="AZ102" s="162" t="s">
        <v>1392</v>
      </c>
      <c r="BA102" s="167">
        <v>9392</v>
      </c>
      <c r="BB102" s="167">
        <v>10331</v>
      </c>
      <c r="BC102" s="162">
        <v>1</v>
      </c>
      <c r="BD102" s="123">
        <f t="shared" si="7"/>
        <v>6.7215354586857519</v>
      </c>
      <c r="BE102" s="117" t="s">
        <v>35</v>
      </c>
      <c r="BF102" s="122" t="s">
        <v>31</v>
      </c>
      <c r="BG102" s="117" t="s">
        <v>31</v>
      </c>
      <c r="BH102" s="123">
        <f t="shared" si="3"/>
        <v>368.96428571428572</v>
      </c>
      <c r="BI102" s="162" t="s">
        <v>37</v>
      </c>
      <c r="BJ102" s="117" t="s">
        <v>202</v>
      </c>
      <c r="BK102" s="117" t="s">
        <v>31</v>
      </c>
      <c r="BL102" s="117" t="s">
        <v>31</v>
      </c>
      <c r="BM102" s="124" t="s">
        <v>31</v>
      </c>
      <c r="BN102" s="125" t="s">
        <v>155</v>
      </c>
      <c r="BO102" s="168" t="s">
        <v>1395</v>
      </c>
    </row>
    <row r="103" spans="1:67" ht="60.75" hidden="1" thickTop="1" x14ac:dyDescent="0.25">
      <c r="A103" s="169" t="s">
        <v>1394</v>
      </c>
      <c r="B103" s="150" t="s">
        <v>192</v>
      </c>
      <c r="C103" s="162">
        <v>2014</v>
      </c>
      <c r="D103" s="162" t="s">
        <v>1393</v>
      </c>
      <c r="E103" s="162" t="s">
        <v>53</v>
      </c>
      <c r="F103" s="162" t="s">
        <v>54</v>
      </c>
      <c r="G103" s="166">
        <v>1537</v>
      </c>
      <c r="H103" s="118"/>
      <c r="I103" s="118"/>
      <c r="J103" s="118"/>
      <c r="K103" s="164" t="s">
        <v>31</v>
      </c>
      <c r="L103" s="117"/>
      <c r="M103" s="117"/>
      <c r="N103" s="117"/>
      <c r="O103" s="117"/>
      <c r="P103" s="117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76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63" t="s">
        <v>31</v>
      </c>
      <c r="AT103" s="162">
        <v>28</v>
      </c>
      <c r="AU103" s="162" t="s">
        <v>519</v>
      </c>
      <c r="AV103" s="117">
        <v>73</v>
      </c>
      <c r="AW103" s="117" t="s">
        <v>2051</v>
      </c>
      <c r="AX103" s="117"/>
      <c r="AY103" s="117"/>
      <c r="AZ103" s="162" t="s">
        <v>1392</v>
      </c>
      <c r="BA103" s="167">
        <v>5481</v>
      </c>
      <c r="BB103" s="167">
        <v>6029</v>
      </c>
      <c r="BC103" s="162">
        <v>1</v>
      </c>
      <c r="BD103" s="123">
        <f t="shared" si="7"/>
        <v>3.9225764476252438</v>
      </c>
      <c r="BE103" s="117" t="s">
        <v>35</v>
      </c>
      <c r="BF103" s="122" t="s">
        <v>31</v>
      </c>
      <c r="BG103" s="117" t="s">
        <v>31</v>
      </c>
      <c r="BH103" s="123">
        <f t="shared" si="3"/>
        <v>215.32142857142858</v>
      </c>
      <c r="BI103" s="162" t="s">
        <v>37</v>
      </c>
      <c r="BJ103" s="117" t="s">
        <v>202</v>
      </c>
      <c r="BK103" s="117" t="s">
        <v>31</v>
      </c>
      <c r="BL103" s="117" t="s">
        <v>31</v>
      </c>
      <c r="BM103" s="124" t="s">
        <v>31</v>
      </c>
      <c r="BN103" s="125" t="s">
        <v>155</v>
      </c>
      <c r="BO103" s="168" t="s">
        <v>1391</v>
      </c>
    </row>
    <row r="104" spans="1:67" ht="30.75" hidden="1" thickTop="1" x14ac:dyDescent="0.25">
      <c r="A104" s="162" t="s">
        <v>1390</v>
      </c>
      <c r="B104" s="117" t="s">
        <v>51</v>
      </c>
      <c r="C104" s="162"/>
      <c r="D104" s="162" t="s">
        <v>1389</v>
      </c>
      <c r="E104" s="162" t="s">
        <v>53</v>
      </c>
      <c r="F104" s="164" t="s">
        <v>31</v>
      </c>
      <c r="G104" s="166">
        <v>2415</v>
      </c>
      <c r="H104" s="118"/>
      <c r="I104" s="118"/>
      <c r="J104" s="118"/>
      <c r="K104" s="164" t="s">
        <v>31</v>
      </c>
      <c r="L104" s="117"/>
      <c r="M104" s="117"/>
      <c r="N104" s="117"/>
      <c r="O104" s="117"/>
      <c r="P104" s="117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65"/>
      <c r="AE104" s="119"/>
      <c r="AF104" s="119"/>
      <c r="AG104" s="119"/>
      <c r="AH104" s="119"/>
      <c r="AI104" s="119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63" t="s">
        <v>31</v>
      </c>
      <c r="AT104" s="162">
        <v>22</v>
      </c>
      <c r="AU104" s="162" t="s">
        <v>670</v>
      </c>
      <c r="AV104" s="117">
        <v>74</v>
      </c>
      <c r="AW104" s="117" t="s">
        <v>2051</v>
      </c>
      <c r="AX104" s="117"/>
      <c r="AY104" s="117"/>
      <c r="AZ104" s="162" t="s">
        <v>1388</v>
      </c>
      <c r="BA104" s="167">
        <v>0</v>
      </c>
      <c r="BB104" s="167">
        <v>0</v>
      </c>
      <c r="BC104" s="162">
        <v>110</v>
      </c>
      <c r="BD104" s="123">
        <f t="shared" si="7"/>
        <v>0</v>
      </c>
      <c r="BE104" s="117" t="s">
        <v>35</v>
      </c>
      <c r="BF104" s="122" t="s">
        <v>31</v>
      </c>
      <c r="BG104" s="117" t="s">
        <v>31</v>
      </c>
      <c r="BH104" s="123">
        <f t="shared" si="3"/>
        <v>0</v>
      </c>
      <c r="BI104" s="162" t="s">
        <v>37</v>
      </c>
      <c r="BJ104" s="117" t="s">
        <v>201</v>
      </c>
      <c r="BK104" s="117" t="s">
        <v>31</v>
      </c>
      <c r="BL104" s="117" t="s">
        <v>31</v>
      </c>
      <c r="BM104" s="124" t="s">
        <v>31</v>
      </c>
      <c r="BN104" s="125" t="s">
        <v>155</v>
      </c>
      <c r="BO104" s="168" t="s">
        <v>1387</v>
      </c>
    </row>
    <row r="105" spans="1:67" ht="30.75" hidden="1" thickTop="1" x14ac:dyDescent="0.25">
      <c r="A105" s="169" t="s">
        <v>1386</v>
      </c>
      <c r="B105" s="117" t="s">
        <v>51</v>
      </c>
      <c r="C105" s="162">
        <v>2014</v>
      </c>
      <c r="D105" s="162" t="s">
        <v>1385</v>
      </c>
      <c r="E105" s="162" t="s">
        <v>53</v>
      </c>
      <c r="F105" s="162" t="s">
        <v>158</v>
      </c>
      <c r="G105" s="166">
        <v>6400</v>
      </c>
      <c r="H105" s="118"/>
      <c r="I105" s="118"/>
      <c r="J105" s="118"/>
      <c r="K105" s="164" t="s">
        <v>31</v>
      </c>
      <c r="L105" s="117"/>
      <c r="M105" s="117"/>
      <c r="N105" s="117"/>
      <c r="O105" s="117"/>
      <c r="P105" s="117"/>
      <c r="Q105" s="119"/>
      <c r="R105" s="119"/>
      <c r="S105" s="119"/>
      <c r="T105" s="119"/>
      <c r="U105" s="119"/>
      <c r="V105" s="119" t="s">
        <v>2007</v>
      </c>
      <c r="W105" s="119"/>
      <c r="X105" s="119"/>
      <c r="Y105" s="119"/>
      <c r="Z105" s="119"/>
      <c r="AA105" s="119"/>
      <c r="AB105" s="119" t="s">
        <v>1974</v>
      </c>
      <c r="AC105" s="119"/>
      <c r="AD105" s="165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63" t="s">
        <v>31</v>
      </c>
      <c r="AT105" s="162">
        <v>178</v>
      </c>
      <c r="AU105" s="162" t="s">
        <v>519</v>
      </c>
      <c r="AV105" s="117">
        <v>73</v>
      </c>
      <c r="AW105" s="117" t="s">
        <v>2095</v>
      </c>
      <c r="AX105" s="117"/>
      <c r="AY105" s="117"/>
      <c r="AZ105" s="162" t="s">
        <v>1384</v>
      </c>
      <c r="BA105" s="167">
        <v>5122</v>
      </c>
      <c r="BB105" s="167">
        <v>5635</v>
      </c>
      <c r="BC105" s="162">
        <v>1</v>
      </c>
      <c r="BD105" s="123">
        <f t="shared" si="7"/>
        <v>0.88046875000000002</v>
      </c>
      <c r="BE105" s="117" t="s">
        <v>35</v>
      </c>
      <c r="BF105" s="122" t="s">
        <v>31</v>
      </c>
      <c r="BG105" s="117" t="s">
        <v>31</v>
      </c>
      <c r="BH105" s="123">
        <f t="shared" si="3"/>
        <v>31.657303370786519</v>
      </c>
      <c r="BI105" s="162" t="s">
        <v>37</v>
      </c>
      <c r="BJ105" s="117" t="s">
        <v>202</v>
      </c>
      <c r="BK105" s="117" t="s">
        <v>31</v>
      </c>
      <c r="BL105" s="117" t="s">
        <v>31</v>
      </c>
      <c r="BM105" s="124" t="s">
        <v>31</v>
      </c>
      <c r="BN105" s="125" t="s">
        <v>155</v>
      </c>
      <c r="BO105" s="168" t="s">
        <v>1383</v>
      </c>
    </row>
    <row r="106" spans="1:67" ht="60.75" hidden="1" thickTop="1" x14ac:dyDescent="0.25">
      <c r="A106" s="180" t="s">
        <v>1382</v>
      </c>
      <c r="B106" s="117" t="s">
        <v>104</v>
      </c>
      <c r="C106" s="162">
        <v>2009</v>
      </c>
      <c r="D106" s="162" t="s">
        <v>1381</v>
      </c>
      <c r="E106" s="162" t="s">
        <v>53</v>
      </c>
      <c r="F106" s="162" t="s">
        <v>1380</v>
      </c>
      <c r="G106" s="166">
        <v>204</v>
      </c>
      <c r="H106" s="118"/>
      <c r="I106" s="118"/>
      <c r="J106" s="118"/>
      <c r="K106" s="177" t="s">
        <v>31</v>
      </c>
      <c r="L106" s="117"/>
      <c r="M106" s="117"/>
      <c r="N106" s="117"/>
      <c r="O106" s="117"/>
      <c r="P106" s="117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76">
        <v>60</v>
      </c>
      <c r="AE106" s="119" t="s">
        <v>300</v>
      </c>
      <c r="AF106" s="119"/>
      <c r="AG106" s="119"/>
      <c r="AH106" s="119" t="s">
        <v>2033</v>
      </c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66" t="s">
        <v>1379</v>
      </c>
      <c r="AT106" s="162">
        <v>16</v>
      </c>
      <c r="AU106" s="162" t="s">
        <v>536</v>
      </c>
      <c r="AV106" s="117">
        <v>59</v>
      </c>
      <c r="AW106" s="117" t="s">
        <v>2049</v>
      </c>
      <c r="AX106" s="117"/>
      <c r="AY106" s="117" t="s">
        <v>1959</v>
      </c>
      <c r="AZ106" s="162" t="s">
        <v>1376</v>
      </c>
      <c r="BA106" s="167" t="s">
        <v>31</v>
      </c>
      <c r="BB106" s="167" t="s">
        <v>31</v>
      </c>
      <c r="BC106" s="162">
        <v>1</v>
      </c>
      <c r="BD106" s="123" t="e">
        <f t="shared" si="7"/>
        <v>#VALUE!</v>
      </c>
      <c r="BE106" s="117" t="s">
        <v>35</v>
      </c>
      <c r="BF106" s="122" t="s">
        <v>31</v>
      </c>
      <c r="BG106" s="117" t="s">
        <v>31</v>
      </c>
      <c r="BH106" s="123" t="e">
        <f t="shared" si="3"/>
        <v>#VALUE!</v>
      </c>
      <c r="BI106" s="162" t="s">
        <v>37</v>
      </c>
      <c r="BJ106" s="117" t="s">
        <v>223</v>
      </c>
      <c r="BK106" s="117">
        <v>4</v>
      </c>
      <c r="BL106" s="117" t="s">
        <v>222</v>
      </c>
      <c r="BM106" s="124" t="s">
        <v>228</v>
      </c>
      <c r="BN106" s="125" t="s">
        <v>41</v>
      </c>
      <c r="BO106" s="181" t="s">
        <v>31</v>
      </c>
    </row>
    <row r="107" spans="1:67" ht="30.75" hidden="1" thickTop="1" x14ac:dyDescent="0.25">
      <c r="A107" s="162" t="s">
        <v>1378</v>
      </c>
      <c r="B107" s="117" t="s">
        <v>76</v>
      </c>
      <c r="C107" s="162"/>
      <c r="D107" s="162" t="s">
        <v>1363</v>
      </c>
      <c r="E107" s="162" t="s">
        <v>53</v>
      </c>
      <c r="F107" s="162" t="s">
        <v>1377</v>
      </c>
      <c r="G107" s="166">
        <v>1409</v>
      </c>
      <c r="H107" s="118"/>
      <c r="I107" s="118"/>
      <c r="J107" s="118"/>
      <c r="K107" s="177" t="s">
        <v>31</v>
      </c>
      <c r="L107" s="117"/>
      <c r="M107" s="117"/>
      <c r="N107" s="117"/>
      <c r="O107" s="117"/>
      <c r="P107" s="117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76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63" t="s">
        <v>31</v>
      </c>
      <c r="AT107" s="162">
        <v>16</v>
      </c>
      <c r="AU107" s="162" t="s">
        <v>536</v>
      </c>
      <c r="AV107" s="117">
        <v>59</v>
      </c>
      <c r="AW107" s="117" t="s">
        <v>2049</v>
      </c>
      <c r="AX107" s="117"/>
      <c r="AY107" s="117"/>
      <c r="AZ107" s="162" t="s">
        <v>1376</v>
      </c>
      <c r="BA107" s="167">
        <v>146372.15</v>
      </c>
      <c r="BB107" s="167">
        <v>156618.20000000001</v>
      </c>
      <c r="BC107" s="162">
        <v>1</v>
      </c>
      <c r="BD107" s="123">
        <f t="shared" si="7"/>
        <v>111.1555713271824</v>
      </c>
      <c r="BE107" s="117" t="s">
        <v>35</v>
      </c>
      <c r="BF107" s="122" t="s">
        <v>31</v>
      </c>
      <c r="BG107" s="117" t="s">
        <v>31</v>
      </c>
      <c r="BH107" s="123">
        <f t="shared" si="3"/>
        <v>9788.6375000000007</v>
      </c>
      <c r="BI107" s="162" t="s">
        <v>37</v>
      </c>
      <c r="BJ107" s="117" t="s">
        <v>223</v>
      </c>
      <c r="BK107" s="117" t="s">
        <v>31</v>
      </c>
      <c r="BL107" s="117" t="s">
        <v>31</v>
      </c>
      <c r="BM107" s="124" t="s">
        <v>31</v>
      </c>
      <c r="BN107" s="125" t="s">
        <v>41</v>
      </c>
      <c r="BO107" s="168" t="s">
        <v>1375</v>
      </c>
    </row>
    <row r="108" spans="1:67" ht="45.75" hidden="1" thickTop="1" x14ac:dyDescent="0.25">
      <c r="A108" s="171" t="s">
        <v>31</v>
      </c>
      <c r="B108" s="178" t="s">
        <v>31</v>
      </c>
      <c r="C108" s="171"/>
      <c r="D108" s="171" t="s">
        <v>31</v>
      </c>
      <c r="E108" s="171" t="s">
        <v>31</v>
      </c>
      <c r="F108" s="171" t="s">
        <v>31</v>
      </c>
      <c r="G108" s="172" t="s">
        <v>31</v>
      </c>
      <c r="H108" s="118"/>
      <c r="I108" s="118"/>
      <c r="J108" s="118"/>
      <c r="K108" s="171" t="s">
        <v>31</v>
      </c>
      <c r="L108" s="117"/>
      <c r="M108" s="117"/>
      <c r="N108" s="117"/>
      <c r="O108" s="117"/>
      <c r="P108" s="117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73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72" t="s">
        <v>31</v>
      </c>
      <c r="AT108" s="171" t="s">
        <v>31</v>
      </c>
      <c r="AU108" s="171" t="s">
        <v>31</v>
      </c>
      <c r="AV108" s="117"/>
      <c r="AW108" s="117"/>
      <c r="AX108" s="117"/>
      <c r="AY108" s="117"/>
      <c r="AZ108" s="171" t="s">
        <v>31</v>
      </c>
      <c r="BA108" s="174" t="s">
        <v>31</v>
      </c>
      <c r="BB108" s="174" t="s">
        <v>31</v>
      </c>
      <c r="BC108" s="171" t="s">
        <v>31</v>
      </c>
      <c r="BD108" s="123" t="s">
        <v>31</v>
      </c>
      <c r="BE108" s="117" t="s">
        <v>31</v>
      </c>
      <c r="BF108" s="122" t="s">
        <v>31</v>
      </c>
      <c r="BG108" s="117" t="s">
        <v>31</v>
      </c>
      <c r="BH108" s="123" t="e">
        <f t="shared" si="3"/>
        <v>#VALUE!</v>
      </c>
      <c r="BI108" s="171" t="s">
        <v>31</v>
      </c>
      <c r="BJ108" s="117" t="s">
        <v>31</v>
      </c>
      <c r="BK108" s="117" t="s">
        <v>31</v>
      </c>
      <c r="BL108" s="117" t="s">
        <v>31</v>
      </c>
      <c r="BM108" s="124" t="s">
        <v>31</v>
      </c>
      <c r="BN108" s="125" t="s">
        <v>31</v>
      </c>
      <c r="BO108" s="168" t="s">
        <v>1374</v>
      </c>
    </row>
    <row r="109" spans="1:67" ht="18" hidden="1" thickTop="1" x14ac:dyDescent="0.25">
      <c r="A109" s="171" t="s">
        <v>31</v>
      </c>
      <c r="B109" s="178" t="s">
        <v>31</v>
      </c>
      <c r="C109" s="171"/>
      <c r="D109" s="171" t="s">
        <v>31</v>
      </c>
      <c r="E109" s="171" t="s">
        <v>31</v>
      </c>
      <c r="F109" s="171" t="s">
        <v>31</v>
      </c>
      <c r="G109" s="172" t="s">
        <v>31</v>
      </c>
      <c r="H109" s="118"/>
      <c r="I109" s="118"/>
      <c r="J109" s="118"/>
      <c r="K109" s="171" t="s">
        <v>31</v>
      </c>
      <c r="L109" s="117"/>
      <c r="M109" s="117"/>
      <c r="N109" s="117"/>
      <c r="O109" s="117"/>
      <c r="P109" s="117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173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72" t="s">
        <v>31</v>
      </c>
      <c r="AT109" s="171" t="s">
        <v>31</v>
      </c>
      <c r="AU109" s="171" t="s">
        <v>31</v>
      </c>
      <c r="AV109" s="117"/>
      <c r="AW109" s="117"/>
      <c r="AX109" s="117"/>
      <c r="AY109" s="117"/>
      <c r="AZ109" s="171" t="s">
        <v>31</v>
      </c>
      <c r="BA109" s="174" t="s">
        <v>31</v>
      </c>
      <c r="BB109" s="174" t="s">
        <v>31</v>
      </c>
      <c r="BC109" s="171" t="s">
        <v>31</v>
      </c>
      <c r="BD109" s="123" t="s">
        <v>31</v>
      </c>
      <c r="BE109" s="117" t="s">
        <v>31</v>
      </c>
      <c r="BF109" s="122" t="s">
        <v>31</v>
      </c>
      <c r="BG109" s="117" t="s">
        <v>31</v>
      </c>
      <c r="BH109" s="123" t="e">
        <f t="shared" si="3"/>
        <v>#VALUE!</v>
      </c>
      <c r="BI109" s="171" t="s">
        <v>31</v>
      </c>
      <c r="BJ109" s="117" t="s">
        <v>31</v>
      </c>
      <c r="BK109" s="117" t="s">
        <v>31</v>
      </c>
      <c r="BL109" s="117" t="s">
        <v>31</v>
      </c>
      <c r="BM109" s="124" t="s">
        <v>31</v>
      </c>
      <c r="BN109" s="125" t="s">
        <v>31</v>
      </c>
      <c r="BO109" s="168" t="s">
        <v>1373</v>
      </c>
    </row>
    <row r="110" spans="1:67" ht="60.75" hidden="1" thickTop="1" x14ac:dyDescent="0.25">
      <c r="A110" s="162" t="s">
        <v>1372</v>
      </c>
      <c r="B110" s="117" t="s">
        <v>76</v>
      </c>
      <c r="C110" s="162"/>
      <c r="D110" s="162" t="s">
        <v>1371</v>
      </c>
      <c r="E110" s="162" t="s">
        <v>53</v>
      </c>
      <c r="F110" s="162" t="s">
        <v>1358</v>
      </c>
      <c r="G110" s="166">
        <v>165</v>
      </c>
      <c r="H110" s="118"/>
      <c r="I110" s="118"/>
      <c r="J110" s="118"/>
      <c r="K110" s="177" t="s">
        <v>31</v>
      </c>
      <c r="L110" s="117"/>
      <c r="M110" s="117"/>
      <c r="N110" s="117"/>
      <c r="O110" s="117"/>
      <c r="P110" s="117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76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63" t="s">
        <v>31</v>
      </c>
      <c r="AT110" s="164" t="s">
        <v>31</v>
      </c>
      <c r="AU110" s="162" t="s">
        <v>1367</v>
      </c>
      <c r="AV110" s="117">
        <v>92</v>
      </c>
      <c r="AW110" s="117"/>
      <c r="AX110" s="117"/>
      <c r="AY110" s="117"/>
      <c r="AZ110" s="162" t="s">
        <v>1370</v>
      </c>
      <c r="BA110" s="167">
        <v>34121</v>
      </c>
      <c r="BB110" s="167">
        <v>37533</v>
      </c>
      <c r="BC110" s="162">
        <v>1</v>
      </c>
      <c r="BD110" s="123">
        <f t="shared" ref="BD110:BD125" si="8">BB110/G110</f>
        <v>227.47272727272727</v>
      </c>
      <c r="BE110" s="117" t="s">
        <v>35</v>
      </c>
      <c r="BF110" s="122" t="s">
        <v>31</v>
      </c>
      <c r="BG110" s="117" t="s">
        <v>31</v>
      </c>
      <c r="BH110" s="123" t="e">
        <f t="shared" si="3"/>
        <v>#VALUE!</v>
      </c>
      <c r="BI110" s="162" t="s">
        <v>37</v>
      </c>
      <c r="BJ110" s="117" t="s">
        <v>92</v>
      </c>
      <c r="BK110" s="117" t="s">
        <v>31</v>
      </c>
      <c r="BL110" s="117" t="s">
        <v>31</v>
      </c>
      <c r="BM110" s="124" t="s">
        <v>31</v>
      </c>
      <c r="BN110" s="125" t="s">
        <v>41</v>
      </c>
      <c r="BO110" s="168" t="s">
        <v>1369</v>
      </c>
    </row>
    <row r="111" spans="1:67" ht="105.75" hidden="1" thickTop="1" x14ac:dyDescent="0.25">
      <c r="A111" s="162" t="s">
        <v>1368</v>
      </c>
      <c r="B111" s="117" t="s">
        <v>76</v>
      </c>
      <c r="C111" s="162"/>
      <c r="D111" s="162" t="s">
        <v>1363</v>
      </c>
      <c r="E111" s="162" t="s">
        <v>53</v>
      </c>
      <c r="F111" s="162" t="s">
        <v>1358</v>
      </c>
      <c r="G111" s="166">
        <v>304</v>
      </c>
      <c r="H111" s="118"/>
      <c r="I111" s="118"/>
      <c r="J111" s="118"/>
      <c r="K111" s="177" t="s">
        <v>31</v>
      </c>
      <c r="L111" s="117"/>
      <c r="M111" s="117"/>
      <c r="N111" s="117"/>
      <c r="O111" s="117"/>
      <c r="P111" s="117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76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63" t="s">
        <v>31</v>
      </c>
      <c r="AT111" s="164" t="s">
        <v>31</v>
      </c>
      <c r="AU111" s="162" t="s">
        <v>1367</v>
      </c>
      <c r="AV111" s="117">
        <v>92</v>
      </c>
      <c r="AW111" s="117"/>
      <c r="AX111" s="117"/>
      <c r="AY111" s="117"/>
      <c r="AZ111" s="162" t="s">
        <v>1366</v>
      </c>
      <c r="BA111" s="167">
        <v>58787.06</v>
      </c>
      <c r="BB111" s="167">
        <v>64665.77</v>
      </c>
      <c r="BC111" s="162">
        <v>1</v>
      </c>
      <c r="BD111" s="123">
        <f t="shared" si="8"/>
        <v>212.71634868421052</v>
      </c>
      <c r="BE111" s="117" t="s">
        <v>35</v>
      </c>
      <c r="BF111" s="122" t="s">
        <v>31</v>
      </c>
      <c r="BG111" s="117" t="s">
        <v>31</v>
      </c>
      <c r="BH111" s="123" t="e">
        <f t="shared" si="3"/>
        <v>#VALUE!</v>
      </c>
      <c r="BI111" s="162" t="s">
        <v>37</v>
      </c>
      <c r="BJ111" s="117" t="s">
        <v>92</v>
      </c>
      <c r="BK111" s="117" t="s">
        <v>31</v>
      </c>
      <c r="BL111" s="117" t="s">
        <v>31</v>
      </c>
      <c r="BM111" s="124" t="s">
        <v>31</v>
      </c>
      <c r="BN111" s="125" t="s">
        <v>41</v>
      </c>
      <c r="BO111" s="168" t="s">
        <v>1365</v>
      </c>
    </row>
    <row r="112" spans="1:67" ht="90.75" hidden="1" thickTop="1" x14ac:dyDescent="0.25">
      <c r="A112" s="162" t="s">
        <v>1364</v>
      </c>
      <c r="B112" s="117" t="s">
        <v>76</v>
      </c>
      <c r="C112" s="162"/>
      <c r="D112" s="162" t="s">
        <v>1363</v>
      </c>
      <c r="E112" s="162" t="s">
        <v>53</v>
      </c>
      <c r="F112" s="162" t="s">
        <v>1358</v>
      </c>
      <c r="G112" s="166">
        <v>301</v>
      </c>
      <c r="H112" s="118"/>
      <c r="I112" s="118"/>
      <c r="J112" s="118"/>
      <c r="K112" s="177" t="s">
        <v>31</v>
      </c>
      <c r="L112" s="117"/>
      <c r="M112" s="117"/>
      <c r="N112" s="117"/>
      <c r="O112" s="117"/>
      <c r="P112" s="117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76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63" t="s">
        <v>31</v>
      </c>
      <c r="AT112" s="164" t="s">
        <v>31</v>
      </c>
      <c r="AU112" s="162" t="s">
        <v>32</v>
      </c>
      <c r="AV112" s="117">
        <v>75</v>
      </c>
      <c r="AW112" s="117"/>
      <c r="AX112" s="117"/>
      <c r="AY112" s="117"/>
      <c r="AZ112" s="162" t="s">
        <v>1357</v>
      </c>
      <c r="BA112" s="167" t="s">
        <v>1362</v>
      </c>
      <c r="BB112" s="167" t="s">
        <v>31</v>
      </c>
      <c r="BC112" s="162">
        <v>1</v>
      </c>
      <c r="BD112" s="123" t="e">
        <f t="shared" si="8"/>
        <v>#VALUE!</v>
      </c>
      <c r="BE112" s="117" t="s">
        <v>35</v>
      </c>
      <c r="BF112" s="122" t="s">
        <v>31</v>
      </c>
      <c r="BG112" s="117" t="s">
        <v>31</v>
      </c>
      <c r="BH112" s="123" t="e">
        <f t="shared" si="3"/>
        <v>#VALUE!</v>
      </c>
      <c r="BI112" s="162" t="s">
        <v>37</v>
      </c>
      <c r="BJ112" s="117" t="s">
        <v>38</v>
      </c>
      <c r="BK112" s="117" t="s">
        <v>31</v>
      </c>
      <c r="BL112" s="117" t="s">
        <v>31</v>
      </c>
      <c r="BM112" s="124" t="s">
        <v>31</v>
      </c>
      <c r="BN112" s="125" t="s">
        <v>41</v>
      </c>
      <c r="BO112" s="168" t="s">
        <v>1361</v>
      </c>
    </row>
    <row r="113" spans="1:67" ht="45.75" hidden="1" thickTop="1" x14ac:dyDescent="0.25">
      <c r="A113" s="162" t="s">
        <v>1360</v>
      </c>
      <c r="B113" s="150" t="s">
        <v>189</v>
      </c>
      <c r="C113" s="162"/>
      <c r="D113" s="162" t="s">
        <v>1359</v>
      </c>
      <c r="E113" s="162" t="s">
        <v>53</v>
      </c>
      <c r="F113" s="162" t="s">
        <v>1358</v>
      </c>
      <c r="G113" s="166">
        <v>7</v>
      </c>
      <c r="H113" s="118"/>
      <c r="I113" s="118"/>
      <c r="J113" s="118"/>
      <c r="K113" s="164" t="s">
        <v>31</v>
      </c>
      <c r="L113" s="117"/>
      <c r="M113" s="117"/>
      <c r="N113" s="117"/>
      <c r="O113" s="117"/>
      <c r="P113" s="117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76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63" t="s">
        <v>31</v>
      </c>
      <c r="AT113" s="164" t="s">
        <v>31</v>
      </c>
      <c r="AU113" s="162" t="s">
        <v>32</v>
      </c>
      <c r="AV113" s="117">
        <v>75</v>
      </c>
      <c r="AW113" s="117"/>
      <c r="AX113" s="117"/>
      <c r="AY113" s="117"/>
      <c r="AZ113" s="162" t="s">
        <v>1357</v>
      </c>
      <c r="BA113" s="167">
        <v>1687</v>
      </c>
      <c r="BB113" s="167">
        <v>1856</v>
      </c>
      <c r="BC113" s="162">
        <v>1</v>
      </c>
      <c r="BD113" s="123">
        <f t="shared" si="8"/>
        <v>265.14285714285717</v>
      </c>
      <c r="BE113" s="117" t="s">
        <v>35</v>
      </c>
      <c r="BF113" s="122" t="s">
        <v>31</v>
      </c>
      <c r="BG113" s="117" t="s">
        <v>31</v>
      </c>
      <c r="BH113" s="123" t="e">
        <f t="shared" si="3"/>
        <v>#VALUE!</v>
      </c>
      <c r="BI113" s="162" t="s">
        <v>37</v>
      </c>
      <c r="BJ113" s="117" t="s">
        <v>38</v>
      </c>
      <c r="BK113" s="117" t="s">
        <v>31</v>
      </c>
      <c r="BL113" s="117" t="s">
        <v>31</v>
      </c>
      <c r="BM113" s="124" t="s">
        <v>31</v>
      </c>
      <c r="BN113" s="125" t="s">
        <v>41</v>
      </c>
      <c r="BO113" s="168" t="s">
        <v>1356</v>
      </c>
    </row>
    <row r="114" spans="1:67" ht="18" hidden="1" thickTop="1" x14ac:dyDescent="0.25">
      <c r="A114" s="169" t="s">
        <v>1355</v>
      </c>
      <c r="B114" s="117" t="s">
        <v>51</v>
      </c>
      <c r="C114" s="162">
        <v>2015</v>
      </c>
      <c r="D114" s="162" t="s">
        <v>1354</v>
      </c>
      <c r="E114" s="162" t="s">
        <v>53</v>
      </c>
      <c r="F114" s="162" t="s">
        <v>158</v>
      </c>
      <c r="G114" s="166">
        <v>971</v>
      </c>
      <c r="H114" s="118"/>
      <c r="I114" s="118"/>
      <c r="J114" s="118"/>
      <c r="K114" s="164" t="s">
        <v>31</v>
      </c>
      <c r="L114" s="117"/>
      <c r="M114" s="117"/>
      <c r="N114" s="117"/>
      <c r="O114" s="117"/>
      <c r="P114" s="117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 t="s">
        <v>2141</v>
      </c>
      <c r="AC114" s="119"/>
      <c r="AD114" s="165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63" t="s">
        <v>31</v>
      </c>
      <c r="AT114" s="162">
        <v>20</v>
      </c>
      <c r="AU114" s="162" t="s">
        <v>422</v>
      </c>
      <c r="AV114" s="117">
        <v>69</v>
      </c>
      <c r="AW114" s="117" t="s">
        <v>2049</v>
      </c>
      <c r="AX114" s="117"/>
      <c r="AY114" s="117"/>
      <c r="AZ114" s="162" t="s">
        <v>1331</v>
      </c>
      <c r="BA114" s="167">
        <v>7120</v>
      </c>
      <c r="BB114" s="167">
        <v>7832</v>
      </c>
      <c r="BC114" s="162">
        <v>1</v>
      </c>
      <c r="BD114" s="123">
        <f t="shared" si="8"/>
        <v>8.0659114315139036</v>
      </c>
      <c r="BE114" s="117" t="s">
        <v>35</v>
      </c>
      <c r="BF114" s="122" t="s">
        <v>31</v>
      </c>
      <c r="BG114" s="117" t="s">
        <v>31</v>
      </c>
      <c r="BH114" s="123">
        <f t="shared" si="3"/>
        <v>391.6</v>
      </c>
      <c r="BI114" s="162" t="s">
        <v>37</v>
      </c>
      <c r="BJ114" s="117" t="s">
        <v>220</v>
      </c>
      <c r="BK114" s="117" t="s">
        <v>31</v>
      </c>
      <c r="BL114" s="117" t="s">
        <v>31</v>
      </c>
      <c r="BM114" s="124" t="s">
        <v>31</v>
      </c>
      <c r="BN114" s="125" t="s">
        <v>155</v>
      </c>
      <c r="BO114" s="181" t="s">
        <v>31</v>
      </c>
    </row>
    <row r="115" spans="1:67" ht="60.75" hidden="1" thickTop="1" x14ac:dyDescent="0.25">
      <c r="A115" s="169" t="s">
        <v>1353</v>
      </c>
      <c r="B115" s="117" t="s">
        <v>51</v>
      </c>
      <c r="C115" s="162">
        <v>2015</v>
      </c>
      <c r="D115" s="162" t="s">
        <v>1352</v>
      </c>
      <c r="E115" s="162" t="s">
        <v>53</v>
      </c>
      <c r="F115" s="162" t="s">
        <v>158</v>
      </c>
      <c r="G115" s="166">
        <v>971</v>
      </c>
      <c r="H115" s="118"/>
      <c r="I115" s="118"/>
      <c r="J115" s="118"/>
      <c r="K115" s="164" t="s">
        <v>31</v>
      </c>
      <c r="L115" s="117"/>
      <c r="M115" s="117"/>
      <c r="N115" s="117"/>
      <c r="O115" s="117"/>
      <c r="P115" s="117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165"/>
      <c r="AE115" s="119"/>
      <c r="AF115" s="119"/>
      <c r="AG115" s="119"/>
      <c r="AH115" s="119"/>
      <c r="AI115" s="119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63" t="s">
        <v>31</v>
      </c>
      <c r="AT115" s="162">
        <v>20</v>
      </c>
      <c r="AU115" s="162" t="s">
        <v>422</v>
      </c>
      <c r="AV115" s="117">
        <v>69</v>
      </c>
      <c r="AW115" s="117" t="s">
        <v>2049</v>
      </c>
      <c r="AX115" s="117"/>
      <c r="AY115" s="117"/>
      <c r="AZ115" s="162" t="s">
        <v>1331</v>
      </c>
      <c r="BA115" s="167">
        <v>12218</v>
      </c>
      <c r="BB115" s="167">
        <v>13350</v>
      </c>
      <c r="BC115" s="162">
        <v>1</v>
      </c>
      <c r="BD115" s="123">
        <f t="shared" si="8"/>
        <v>13.748712667353244</v>
      </c>
      <c r="BE115" s="117" t="s">
        <v>35</v>
      </c>
      <c r="BF115" s="122" t="s">
        <v>31</v>
      </c>
      <c r="BG115" s="117" t="s">
        <v>31</v>
      </c>
      <c r="BH115" s="123">
        <f t="shared" si="3"/>
        <v>667.5</v>
      </c>
      <c r="BI115" s="162" t="s">
        <v>37</v>
      </c>
      <c r="BJ115" s="117" t="s">
        <v>220</v>
      </c>
      <c r="BK115" s="117" t="s">
        <v>31</v>
      </c>
      <c r="BL115" s="117" t="s">
        <v>31</v>
      </c>
      <c r="BM115" s="124" t="s">
        <v>31</v>
      </c>
      <c r="BN115" s="125" t="s">
        <v>155</v>
      </c>
      <c r="BO115" s="168" t="s">
        <v>1351</v>
      </c>
    </row>
    <row r="116" spans="1:67" ht="30.75" hidden="1" thickTop="1" x14ac:dyDescent="0.25">
      <c r="A116" s="169" t="s">
        <v>1350</v>
      </c>
      <c r="B116" s="117" t="s">
        <v>51</v>
      </c>
      <c r="C116" s="162">
        <v>2015</v>
      </c>
      <c r="D116" s="162" t="s">
        <v>1349</v>
      </c>
      <c r="E116" s="162" t="s">
        <v>53</v>
      </c>
      <c r="F116" s="162" t="s">
        <v>158</v>
      </c>
      <c r="G116" s="166">
        <v>971</v>
      </c>
      <c r="H116" s="118"/>
      <c r="I116" s="118"/>
      <c r="J116" s="118"/>
      <c r="K116" s="164" t="s">
        <v>31</v>
      </c>
      <c r="L116" s="117"/>
      <c r="M116" s="117"/>
      <c r="N116" s="117"/>
      <c r="O116" s="117"/>
      <c r="P116" s="117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65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63" t="s">
        <v>31</v>
      </c>
      <c r="AT116" s="162">
        <v>20</v>
      </c>
      <c r="AU116" s="162" t="s">
        <v>422</v>
      </c>
      <c r="AV116" s="117">
        <v>69</v>
      </c>
      <c r="AW116" s="117" t="s">
        <v>2049</v>
      </c>
      <c r="AX116" s="117"/>
      <c r="AY116" s="117"/>
      <c r="AZ116" s="162" t="s">
        <v>1331</v>
      </c>
      <c r="BA116" s="167">
        <v>2550</v>
      </c>
      <c r="BB116" s="167">
        <v>2805</v>
      </c>
      <c r="BC116" s="162">
        <v>1</v>
      </c>
      <c r="BD116" s="123">
        <f t="shared" si="8"/>
        <v>2.8887744593202882</v>
      </c>
      <c r="BE116" s="117" t="s">
        <v>35</v>
      </c>
      <c r="BF116" s="122" t="s">
        <v>31</v>
      </c>
      <c r="BG116" s="117" t="s">
        <v>31</v>
      </c>
      <c r="BH116" s="123">
        <f t="shared" ref="BH116:BH179" si="9">BB116/AT116</f>
        <v>140.25</v>
      </c>
      <c r="BI116" s="162" t="s">
        <v>37</v>
      </c>
      <c r="BJ116" s="117" t="s">
        <v>220</v>
      </c>
      <c r="BK116" s="117" t="s">
        <v>31</v>
      </c>
      <c r="BL116" s="117" t="s">
        <v>31</v>
      </c>
      <c r="BM116" s="124" t="s">
        <v>31</v>
      </c>
      <c r="BN116" s="125" t="s">
        <v>155</v>
      </c>
      <c r="BO116" s="168" t="s">
        <v>1348</v>
      </c>
    </row>
    <row r="117" spans="1:67" ht="45.75" hidden="1" thickTop="1" x14ac:dyDescent="0.25">
      <c r="A117" s="169" t="s">
        <v>1347</v>
      </c>
      <c r="B117" s="117" t="s">
        <v>76</v>
      </c>
      <c r="C117" s="162">
        <v>2015</v>
      </c>
      <c r="D117" s="162" t="s">
        <v>419</v>
      </c>
      <c r="E117" s="162" t="s">
        <v>53</v>
      </c>
      <c r="F117" s="162" t="s">
        <v>1346</v>
      </c>
      <c r="G117" s="166">
        <v>275</v>
      </c>
      <c r="H117" s="118"/>
      <c r="I117" s="118"/>
      <c r="J117" s="118"/>
      <c r="K117" s="177" t="s">
        <v>31</v>
      </c>
      <c r="L117" s="117"/>
      <c r="M117" s="117"/>
      <c r="N117" s="117"/>
      <c r="O117" s="117"/>
      <c r="P117" s="117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 t="s">
        <v>286</v>
      </c>
      <c r="AD117" s="176">
        <v>350</v>
      </c>
      <c r="AE117" s="119" t="s">
        <v>299</v>
      </c>
      <c r="AF117" s="119"/>
      <c r="AG117" s="119"/>
      <c r="AH117" s="119"/>
      <c r="AI117" s="119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63" t="s">
        <v>31</v>
      </c>
      <c r="AT117" s="162">
        <v>20</v>
      </c>
      <c r="AU117" s="162" t="s">
        <v>422</v>
      </c>
      <c r="AV117" s="117">
        <v>69</v>
      </c>
      <c r="AW117" s="117" t="s">
        <v>2049</v>
      </c>
      <c r="AX117" s="117"/>
      <c r="AY117" s="117"/>
      <c r="AZ117" s="162" t="s">
        <v>1331</v>
      </c>
      <c r="BA117" s="167">
        <v>4967.5</v>
      </c>
      <c r="BB117" s="167">
        <v>5240.71</v>
      </c>
      <c r="BC117" s="162">
        <v>1</v>
      </c>
      <c r="BD117" s="123">
        <f t="shared" si="8"/>
        <v>19.057127272727271</v>
      </c>
      <c r="BE117" s="117" t="s">
        <v>35</v>
      </c>
      <c r="BF117" s="122" t="s">
        <v>31</v>
      </c>
      <c r="BG117" s="117" t="s">
        <v>31</v>
      </c>
      <c r="BH117" s="123">
        <f t="shared" si="9"/>
        <v>262.03550000000001</v>
      </c>
      <c r="BI117" s="162" t="s">
        <v>37</v>
      </c>
      <c r="BJ117" s="117" t="s">
        <v>220</v>
      </c>
      <c r="BK117" s="117" t="s">
        <v>31</v>
      </c>
      <c r="BL117" s="117" t="s">
        <v>31</v>
      </c>
      <c r="BM117" s="124" t="s">
        <v>31</v>
      </c>
      <c r="BN117" s="125" t="s">
        <v>155</v>
      </c>
      <c r="BO117" s="168" t="s">
        <v>1345</v>
      </c>
    </row>
    <row r="118" spans="1:67" ht="18" hidden="1" thickTop="1" x14ac:dyDescent="0.25">
      <c r="A118" s="169" t="s">
        <v>1344</v>
      </c>
      <c r="B118" s="117" t="s">
        <v>76</v>
      </c>
      <c r="C118" s="162">
        <v>2015</v>
      </c>
      <c r="D118" s="162" t="s">
        <v>419</v>
      </c>
      <c r="E118" s="162" t="s">
        <v>53</v>
      </c>
      <c r="F118" s="162" t="s">
        <v>1343</v>
      </c>
      <c r="G118" s="166">
        <v>212</v>
      </c>
      <c r="H118" s="118"/>
      <c r="I118" s="118"/>
      <c r="J118" s="118"/>
      <c r="K118" s="177" t="s">
        <v>31</v>
      </c>
      <c r="L118" s="117"/>
      <c r="M118" s="117"/>
      <c r="N118" s="117"/>
      <c r="O118" s="117"/>
      <c r="P118" s="117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 t="s">
        <v>285</v>
      </c>
      <c r="AD118" s="176">
        <v>310</v>
      </c>
      <c r="AE118" s="119" t="s">
        <v>299</v>
      </c>
      <c r="AF118" s="119"/>
      <c r="AG118" s="119"/>
      <c r="AH118" s="119"/>
      <c r="AI118" s="119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63" t="s">
        <v>31</v>
      </c>
      <c r="AT118" s="162">
        <v>20</v>
      </c>
      <c r="AU118" s="162" t="s">
        <v>422</v>
      </c>
      <c r="AV118" s="117">
        <v>69</v>
      </c>
      <c r="AW118" s="117" t="s">
        <v>2049</v>
      </c>
      <c r="AX118" s="117"/>
      <c r="AY118" s="117"/>
      <c r="AZ118" s="162" t="s">
        <v>1331</v>
      </c>
      <c r="BA118" s="167">
        <v>7144.4</v>
      </c>
      <c r="BB118" s="167">
        <v>7537.34</v>
      </c>
      <c r="BC118" s="162">
        <v>1</v>
      </c>
      <c r="BD118" s="123">
        <f t="shared" si="8"/>
        <v>35.553490566037738</v>
      </c>
      <c r="BE118" s="117" t="s">
        <v>35</v>
      </c>
      <c r="BF118" s="122" t="s">
        <v>31</v>
      </c>
      <c r="BG118" s="117" t="s">
        <v>31</v>
      </c>
      <c r="BH118" s="123">
        <f t="shared" si="9"/>
        <v>376.86700000000002</v>
      </c>
      <c r="BI118" s="162" t="s">
        <v>37</v>
      </c>
      <c r="BJ118" s="117" t="s">
        <v>220</v>
      </c>
      <c r="BK118" s="117" t="s">
        <v>31</v>
      </c>
      <c r="BL118" s="117" t="s">
        <v>31</v>
      </c>
      <c r="BM118" s="124" t="s">
        <v>31</v>
      </c>
      <c r="BN118" s="125" t="s">
        <v>155</v>
      </c>
      <c r="BO118" s="168" t="s">
        <v>1342</v>
      </c>
    </row>
    <row r="119" spans="1:67" ht="30.75" hidden="1" thickTop="1" x14ac:dyDescent="0.25">
      <c r="A119" s="169" t="s">
        <v>1341</v>
      </c>
      <c r="B119" s="150" t="s">
        <v>194</v>
      </c>
      <c r="C119" s="162">
        <v>2015</v>
      </c>
      <c r="D119" s="162" t="s">
        <v>1333</v>
      </c>
      <c r="E119" s="162" t="s">
        <v>53</v>
      </c>
      <c r="F119" s="162" t="s">
        <v>1340</v>
      </c>
      <c r="G119" s="166">
        <v>212</v>
      </c>
      <c r="H119" s="118"/>
      <c r="I119" s="118"/>
      <c r="J119" s="118"/>
      <c r="K119" s="177" t="s">
        <v>31</v>
      </c>
      <c r="L119" s="117"/>
      <c r="M119" s="117"/>
      <c r="N119" s="117"/>
      <c r="O119" s="117"/>
      <c r="P119" s="117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 t="s">
        <v>285</v>
      </c>
      <c r="AD119" s="176">
        <v>310</v>
      </c>
      <c r="AE119" s="119" t="s">
        <v>299</v>
      </c>
      <c r="AF119" s="119"/>
      <c r="AG119" s="119" t="s">
        <v>2043</v>
      </c>
      <c r="AH119" s="119" t="s">
        <v>2035</v>
      </c>
      <c r="AI119" s="119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63" t="s">
        <v>31</v>
      </c>
      <c r="AT119" s="162">
        <v>20</v>
      </c>
      <c r="AU119" s="162" t="s">
        <v>422</v>
      </c>
      <c r="AV119" s="117">
        <v>69</v>
      </c>
      <c r="AW119" s="117" t="s">
        <v>2049</v>
      </c>
      <c r="AX119" s="117"/>
      <c r="AY119" s="117"/>
      <c r="AZ119" s="162" t="s">
        <v>1331</v>
      </c>
      <c r="BA119" s="167">
        <v>13568</v>
      </c>
      <c r="BB119" s="167">
        <v>14314</v>
      </c>
      <c r="BC119" s="162">
        <v>1</v>
      </c>
      <c r="BD119" s="123">
        <f t="shared" si="8"/>
        <v>67.518867924528308</v>
      </c>
      <c r="BE119" s="117" t="s">
        <v>35</v>
      </c>
      <c r="BF119" s="122" t="s">
        <v>31</v>
      </c>
      <c r="BG119" s="117" t="s">
        <v>31</v>
      </c>
      <c r="BH119" s="123">
        <f t="shared" si="9"/>
        <v>715.7</v>
      </c>
      <c r="BI119" s="162" t="s">
        <v>37</v>
      </c>
      <c r="BJ119" s="117" t="s">
        <v>220</v>
      </c>
      <c r="BK119" s="117" t="s">
        <v>31</v>
      </c>
      <c r="BL119" s="117" t="s">
        <v>31</v>
      </c>
      <c r="BM119" s="124" t="s">
        <v>31</v>
      </c>
      <c r="BN119" s="125" t="s">
        <v>155</v>
      </c>
      <c r="BO119" s="168" t="s">
        <v>1339</v>
      </c>
    </row>
    <row r="120" spans="1:67" ht="18" hidden="1" thickTop="1" x14ac:dyDescent="0.25">
      <c r="A120" s="169" t="s">
        <v>1338</v>
      </c>
      <c r="B120" s="117" t="s">
        <v>76</v>
      </c>
      <c r="C120" s="162">
        <v>2015</v>
      </c>
      <c r="D120" s="162" t="s">
        <v>419</v>
      </c>
      <c r="E120" s="162" t="s">
        <v>53</v>
      </c>
      <c r="F120" s="162" t="s">
        <v>1332</v>
      </c>
      <c r="G120" s="166">
        <v>211</v>
      </c>
      <c r="H120" s="118"/>
      <c r="I120" s="118"/>
      <c r="J120" s="118"/>
      <c r="K120" s="177" t="s">
        <v>31</v>
      </c>
      <c r="L120" s="117"/>
      <c r="M120" s="117"/>
      <c r="N120" s="117"/>
      <c r="O120" s="117"/>
      <c r="P120" s="117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 t="s">
        <v>285</v>
      </c>
      <c r="AD120" s="176">
        <v>320</v>
      </c>
      <c r="AE120" s="119" t="s">
        <v>299</v>
      </c>
      <c r="AF120" s="119"/>
      <c r="AG120" s="119"/>
      <c r="AH120" s="119"/>
      <c r="AI120" s="119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63" t="s">
        <v>31</v>
      </c>
      <c r="AT120" s="162">
        <v>20</v>
      </c>
      <c r="AU120" s="162" t="s">
        <v>422</v>
      </c>
      <c r="AV120" s="117">
        <v>69</v>
      </c>
      <c r="AW120" s="117" t="s">
        <v>2049</v>
      </c>
      <c r="AX120" s="117"/>
      <c r="AY120" s="117"/>
      <c r="AZ120" s="162" t="s">
        <v>1331</v>
      </c>
      <c r="BA120" s="167">
        <v>4131.1000000000004</v>
      </c>
      <c r="BB120" s="167">
        <v>4358.3100000000004</v>
      </c>
      <c r="BC120" s="162">
        <v>1</v>
      </c>
      <c r="BD120" s="123">
        <f t="shared" si="8"/>
        <v>20.655497630331755</v>
      </c>
      <c r="BE120" s="117" t="s">
        <v>35</v>
      </c>
      <c r="BF120" s="122" t="s">
        <v>31</v>
      </c>
      <c r="BG120" s="117" t="s">
        <v>31</v>
      </c>
      <c r="BH120" s="123">
        <f t="shared" si="9"/>
        <v>217.91550000000001</v>
      </c>
      <c r="BI120" s="162" t="s">
        <v>37</v>
      </c>
      <c r="BJ120" s="117" t="s">
        <v>220</v>
      </c>
      <c r="BK120" s="117" t="s">
        <v>31</v>
      </c>
      <c r="BL120" s="117" t="s">
        <v>31</v>
      </c>
      <c r="BM120" s="124" t="s">
        <v>31</v>
      </c>
      <c r="BN120" s="125" t="s">
        <v>155</v>
      </c>
      <c r="BO120" s="168" t="s">
        <v>1337</v>
      </c>
    </row>
    <row r="121" spans="1:67" ht="60.75" hidden="1" thickTop="1" x14ac:dyDescent="0.25">
      <c r="A121" s="169" t="s">
        <v>1336</v>
      </c>
      <c r="B121" s="150" t="s">
        <v>194</v>
      </c>
      <c r="C121" s="162">
        <v>2015</v>
      </c>
      <c r="D121" s="162" t="s">
        <v>1333</v>
      </c>
      <c r="E121" s="162" t="s">
        <v>53</v>
      </c>
      <c r="F121" s="162" t="s">
        <v>1332</v>
      </c>
      <c r="G121" s="166">
        <v>211</v>
      </c>
      <c r="H121" s="118"/>
      <c r="I121" s="118"/>
      <c r="J121" s="118"/>
      <c r="K121" s="177" t="s">
        <v>31</v>
      </c>
      <c r="L121" s="117"/>
      <c r="M121" s="117"/>
      <c r="N121" s="117"/>
      <c r="O121" s="117"/>
      <c r="P121" s="117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 t="s">
        <v>285</v>
      </c>
      <c r="AD121" s="176">
        <v>100</v>
      </c>
      <c r="AE121" s="119" t="s">
        <v>300</v>
      </c>
      <c r="AF121" s="119"/>
      <c r="AG121" s="119" t="s">
        <v>2044</v>
      </c>
      <c r="AH121" s="119"/>
      <c r="AI121" s="119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63" t="s">
        <v>31</v>
      </c>
      <c r="AT121" s="162">
        <v>20</v>
      </c>
      <c r="AU121" s="162" t="s">
        <v>422</v>
      </c>
      <c r="AV121" s="117">
        <v>69</v>
      </c>
      <c r="AW121" s="117" t="s">
        <v>2049</v>
      </c>
      <c r="AX121" s="117"/>
      <c r="AY121" s="117"/>
      <c r="AZ121" s="162" t="s">
        <v>1331</v>
      </c>
      <c r="BA121" s="167">
        <v>6415</v>
      </c>
      <c r="BB121" s="167">
        <v>6768</v>
      </c>
      <c r="BC121" s="162">
        <v>1</v>
      </c>
      <c r="BD121" s="123">
        <f t="shared" si="8"/>
        <v>32.075829383886258</v>
      </c>
      <c r="BE121" s="117" t="s">
        <v>35</v>
      </c>
      <c r="BF121" s="122" t="s">
        <v>31</v>
      </c>
      <c r="BG121" s="117" t="s">
        <v>31</v>
      </c>
      <c r="BH121" s="123">
        <f t="shared" si="9"/>
        <v>338.4</v>
      </c>
      <c r="BI121" s="162" t="s">
        <v>37</v>
      </c>
      <c r="BJ121" s="117" t="s">
        <v>220</v>
      </c>
      <c r="BK121" s="117" t="s">
        <v>31</v>
      </c>
      <c r="BL121" s="117" t="s">
        <v>31</v>
      </c>
      <c r="BM121" s="124" t="s">
        <v>31</v>
      </c>
      <c r="BN121" s="125" t="s">
        <v>155</v>
      </c>
      <c r="BO121" s="168" t="s">
        <v>1335</v>
      </c>
    </row>
    <row r="122" spans="1:67" ht="60.75" hidden="1" thickTop="1" x14ac:dyDescent="0.25">
      <c r="A122" s="169" t="s">
        <v>1334</v>
      </c>
      <c r="B122" s="150" t="s">
        <v>194</v>
      </c>
      <c r="C122" s="162">
        <v>2015</v>
      </c>
      <c r="D122" s="162" t="s">
        <v>1333</v>
      </c>
      <c r="E122" s="162" t="s">
        <v>53</v>
      </c>
      <c r="F122" s="162" t="s">
        <v>1332</v>
      </c>
      <c r="G122" s="166">
        <v>211</v>
      </c>
      <c r="H122" s="118"/>
      <c r="I122" s="118"/>
      <c r="J122" s="118"/>
      <c r="K122" s="177" t="s">
        <v>31</v>
      </c>
      <c r="L122" s="117"/>
      <c r="M122" s="117"/>
      <c r="N122" s="117"/>
      <c r="O122" s="117"/>
      <c r="P122" s="117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 t="s">
        <v>285</v>
      </c>
      <c r="AD122" s="176">
        <v>140</v>
      </c>
      <c r="AE122" s="119" t="s">
        <v>300</v>
      </c>
      <c r="AF122" s="119"/>
      <c r="AG122" s="119" t="s">
        <v>2044</v>
      </c>
      <c r="AH122" s="119"/>
      <c r="AI122" s="119"/>
      <c r="AJ122" s="119"/>
      <c r="AK122" s="119"/>
      <c r="AL122" s="119"/>
      <c r="AM122" s="119"/>
      <c r="AN122" s="119"/>
      <c r="AO122" s="119"/>
      <c r="AP122" s="119"/>
      <c r="AQ122" s="119"/>
      <c r="AR122" s="119"/>
      <c r="AS122" s="163" t="s">
        <v>31</v>
      </c>
      <c r="AT122" s="162">
        <v>20</v>
      </c>
      <c r="AU122" s="162" t="s">
        <v>422</v>
      </c>
      <c r="AV122" s="117">
        <v>69</v>
      </c>
      <c r="AW122" s="117" t="s">
        <v>2049</v>
      </c>
      <c r="AX122" s="117"/>
      <c r="AY122" s="117"/>
      <c r="AZ122" s="162" t="s">
        <v>1331</v>
      </c>
      <c r="BA122" s="167">
        <v>7892</v>
      </c>
      <c r="BB122" s="167">
        <v>8326</v>
      </c>
      <c r="BC122" s="162">
        <v>1</v>
      </c>
      <c r="BD122" s="123">
        <f t="shared" si="8"/>
        <v>39.459715639810426</v>
      </c>
      <c r="BE122" s="117" t="s">
        <v>35</v>
      </c>
      <c r="BF122" s="122" t="s">
        <v>31</v>
      </c>
      <c r="BG122" s="117" t="s">
        <v>31</v>
      </c>
      <c r="BH122" s="123">
        <f t="shared" si="9"/>
        <v>416.3</v>
      </c>
      <c r="BI122" s="162" t="s">
        <v>37</v>
      </c>
      <c r="BJ122" s="117" t="s">
        <v>220</v>
      </c>
      <c r="BK122" s="117" t="s">
        <v>31</v>
      </c>
      <c r="BL122" s="117" t="s">
        <v>31</v>
      </c>
      <c r="BM122" s="124" t="s">
        <v>31</v>
      </c>
      <c r="BN122" s="125" t="s">
        <v>155</v>
      </c>
      <c r="BO122" s="168" t="s">
        <v>1330</v>
      </c>
    </row>
    <row r="123" spans="1:67" ht="30.75" hidden="1" thickTop="1" x14ac:dyDescent="0.25">
      <c r="A123" s="169" t="s">
        <v>1329</v>
      </c>
      <c r="B123" s="150" t="s">
        <v>194</v>
      </c>
      <c r="C123" s="162">
        <v>2015</v>
      </c>
      <c r="D123" s="162" t="s">
        <v>1220</v>
      </c>
      <c r="E123" s="162" t="s">
        <v>53</v>
      </c>
      <c r="F123" s="162" t="s">
        <v>1226</v>
      </c>
      <c r="G123" s="166">
        <v>164</v>
      </c>
      <c r="H123" s="118"/>
      <c r="I123" s="118"/>
      <c r="J123" s="118"/>
      <c r="K123" s="177" t="s">
        <v>31</v>
      </c>
      <c r="L123" s="117"/>
      <c r="M123" s="117"/>
      <c r="N123" s="117"/>
      <c r="O123" s="117"/>
      <c r="P123" s="117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 t="s">
        <v>286</v>
      </c>
      <c r="AD123" s="176">
        <v>120</v>
      </c>
      <c r="AE123" s="119" t="s">
        <v>300</v>
      </c>
      <c r="AF123" s="119"/>
      <c r="AG123" s="119" t="s">
        <v>2177</v>
      </c>
      <c r="AH123" s="119" t="s">
        <v>2035</v>
      </c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63" t="s">
        <v>31</v>
      </c>
      <c r="AT123" s="164" t="s">
        <v>31</v>
      </c>
      <c r="AU123" s="162" t="s">
        <v>1122</v>
      </c>
      <c r="AV123" s="117">
        <v>74</v>
      </c>
      <c r="AW123" s="117"/>
      <c r="AX123" s="117"/>
      <c r="AY123" s="117"/>
      <c r="AZ123" s="162" t="s">
        <v>1288</v>
      </c>
      <c r="BA123" s="167">
        <v>5000</v>
      </c>
      <c r="BB123" s="167">
        <v>6000</v>
      </c>
      <c r="BC123" s="162">
        <v>1</v>
      </c>
      <c r="BD123" s="123">
        <f t="shared" si="8"/>
        <v>36.585365853658537</v>
      </c>
      <c r="BE123" s="117" t="s">
        <v>35</v>
      </c>
      <c r="BF123" s="122" t="s">
        <v>31</v>
      </c>
      <c r="BG123" s="117" t="s">
        <v>31</v>
      </c>
      <c r="BH123" s="123" t="e">
        <f t="shared" si="9"/>
        <v>#VALUE!</v>
      </c>
      <c r="BI123" s="162" t="s">
        <v>37</v>
      </c>
      <c r="BJ123" s="117" t="s">
        <v>201</v>
      </c>
      <c r="BK123" s="117" t="s">
        <v>31</v>
      </c>
      <c r="BL123" s="117" t="s">
        <v>31</v>
      </c>
      <c r="BM123" s="124" t="s">
        <v>31</v>
      </c>
      <c r="BN123" s="125" t="s">
        <v>155</v>
      </c>
      <c r="BO123" s="168" t="s">
        <v>1328</v>
      </c>
    </row>
    <row r="124" spans="1:67" ht="30.75" hidden="1" thickTop="1" x14ac:dyDescent="0.25">
      <c r="A124" s="169" t="s">
        <v>1327</v>
      </c>
      <c r="B124" s="150" t="s">
        <v>194</v>
      </c>
      <c r="C124" s="162">
        <v>2015</v>
      </c>
      <c r="D124" s="162" t="s">
        <v>1220</v>
      </c>
      <c r="E124" s="162" t="s">
        <v>53</v>
      </c>
      <c r="F124" s="162" t="s">
        <v>1223</v>
      </c>
      <c r="G124" s="166">
        <v>164</v>
      </c>
      <c r="H124" s="118"/>
      <c r="I124" s="118"/>
      <c r="J124" s="118"/>
      <c r="K124" s="177" t="s">
        <v>31</v>
      </c>
      <c r="L124" s="117"/>
      <c r="M124" s="117"/>
      <c r="N124" s="117"/>
      <c r="O124" s="117"/>
      <c r="P124" s="117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 t="s">
        <v>285</v>
      </c>
      <c r="AD124" s="176">
        <v>140</v>
      </c>
      <c r="AE124" s="119" t="s">
        <v>300</v>
      </c>
      <c r="AF124" s="119"/>
      <c r="AG124" s="119" t="s">
        <v>2177</v>
      </c>
      <c r="AH124" s="119"/>
      <c r="AI124" s="119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63" t="s">
        <v>31</v>
      </c>
      <c r="AT124" s="164" t="s">
        <v>31</v>
      </c>
      <c r="AU124" s="162" t="s">
        <v>1122</v>
      </c>
      <c r="AV124" s="117">
        <v>74</v>
      </c>
      <c r="AW124" s="117"/>
      <c r="AX124" s="117"/>
      <c r="AY124" s="117"/>
      <c r="AZ124" s="162" t="s">
        <v>1288</v>
      </c>
      <c r="BA124" s="167">
        <v>4800</v>
      </c>
      <c r="BB124" s="167">
        <v>5064</v>
      </c>
      <c r="BC124" s="162">
        <v>1</v>
      </c>
      <c r="BD124" s="123">
        <f t="shared" si="8"/>
        <v>30.878048780487806</v>
      </c>
      <c r="BE124" s="117" t="s">
        <v>35</v>
      </c>
      <c r="BF124" s="122" t="s">
        <v>31</v>
      </c>
      <c r="BG124" s="117" t="s">
        <v>31</v>
      </c>
      <c r="BH124" s="123" t="e">
        <f t="shared" si="9"/>
        <v>#VALUE!</v>
      </c>
      <c r="BI124" s="162" t="s">
        <v>37</v>
      </c>
      <c r="BJ124" s="117" t="s">
        <v>201</v>
      </c>
      <c r="BK124" s="117" t="s">
        <v>31</v>
      </c>
      <c r="BL124" s="117" t="s">
        <v>31</v>
      </c>
      <c r="BM124" s="124" t="s">
        <v>31</v>
      </c>
      <c r="BN124" s="125" t="s">
        <v>155</v>
      </c>
      <c r="BO124" s="168" t="s">
        <v>1326</v>
      </c>
    </row>
    <row r="125" spans="1:67" ht="30.75" hidden="1" thickTop="1" x14ac:dyDescent="0.25">
      <c r="A125" s="169" t="s">
        <v>1325</v>
      </c>
      <c r="B125" s="150" t="s">
        <v>194</v>
      </c>
      <c r="C125" s="162">
        <v>2015</v>
      </c>
      <c r="D125" s="162" t="s">
        <v>1220</v>
      </c>
      <c r="E125" s="162" t="s">
        <v>53</v>
      </c>
      <c r="F125" s="162" t="s">
        <v>1308</v>
      </c>
      <c r="G125" s="166">
        <v>164</v>
      </c>
      <c r="H125" s="118"/>
      <c r="I125" s="118"/>
      <c r="J125" s="118"/>
      <c r="K125" s="177" t="s">
        <v>31</v>
      </c>
      <c r="L125" s="117"/>
      <c r="M125" s="117"/>
      <c r="N125" s="117"/>
      <c r="O125" s="117"/>
      <c r="P125" s="117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76">
        <v>120</v>
      </c>
      <c r="AE125" s="119" t="s">
        <v>300</v>
      </c>
      <c r="AF125" s="119"/>
      <c r="AG125" s="119" t="s">
        <v>2044</v>
      </c>
      <c r="AH125" s="119"/>
      <c r="AI125" s="119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63" t="s">
        <v>31</v>
      </c>
      <c r="AT125" s="164" t="s">
        <v>31</v>
      </c>
      <c r="AU125" s="162" t="s">
        <v>1122</v>
      </c>
      <c r="AV125" s="117">
        <v>74</v>
      </c>
      <c r="AW125" s="117"/>
      <c r="AX125" s="117"/>
      <c r="AY125" s="117"/>
      <c r="AZ125" s="162" t="s">
        <v>1288</v>
      </c>
      <c r="BA125" s="167">
        <v>4100</v>
      </c>
      <c r="BB125" s="167">
        <v>4920</v>
      </c>
      <c r="BC125" s="162">
        <v>1</v>
      </c>
      <c r="BD125" s="123">
        <f t="shared" si="8"/>
        <v>30</v>
      </c>
      <c r="BE125" s="117" t="s">
        <v>35</v>
      </c>
      <c r="BF125" s="122" t="s">
        <v>31</v>
      </c>
      <c r="BG125" s="117" t="s">
        <v>31</v>
      </c>
      <c r="BH125" s="123" t="e">
        <f t="shared" si="9"/>
        <v>#VALUE!</v>
      </c>
      <c r="BI125" s="162" t="s">
        <v>37</v>
      </c>
      <c r="BJ125" s="117" t="s">
        <v>201</v>
      </c>
      <c r="BK125" s="117" t="s">
        <v>31</v>
      </c>
      <c r="BL125" s="117" t="s">
        <v>31</v>
      </c>
      <c r="BM125" s="124" t="s">
        <v>31</v>
      </c>
      <c r="BN125" s="125" t="s">
        <v>155</v>
      </c>
      <c r="BO125" s="168" t="s">
        <v>1324</v>
      </c>
    </row>
    <row r="126" spans="1:67" ht="75.75" hidden="1" thickTop="1" x14ac:dyDescent="0.25">
      <c r="A126" s="169" t="s">
        <v>1323</v>
      </c>
      <c r="B126" s="150" t="s">
        <v>191</v>
      </c>
      <c r="C126" s="162">
        <v>2014</v>
      </c>
      <c r="D126" s="162" t="s">
        <v>1317</v>
      </c>
      <c r="E126" s="162" t="s">
        <v>53</v>
      </c>
      <c r="F126" s="162" t="s">
        <v>1322</v>
      </c>
      <c r="G126" s="182" t="s">
        <v>31</v>
      </c>
      <c r="H126" s="118"/>
      <c r="I126" s="118"/>
      <c r="J126" s="118"/>
      <c r="K126" s="164" t="s">
        <v>31</v>
      </c>
      <c r="L126" s="117"/>
      <c r="M126" s="117"/>
      <c r="N126" s="117"/>
      <c r="O126" s="117"/>
      <c r="P126" s="117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76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19"/>
      <c r="AO126" s="119"/>
      <c r="AP126" s="119" t="s">
        <v>2021</v>
      </c>
      <c r="AQ126" s="119"/>
      <c r="AR126" s="119"/>
      <c r="AS126" s="163" t="s">
        <v>31</v>
      </c>
      <c r="AT126" s="164" t="s">
        <v>31</v>
      </c>
      <c r="AU126" s="162" t="s">
        <v>1122</v>
      </c>
      <c r="AV126" s="117">
        <v>74</v>
      </c>
      <c r="AW126" s="117"/>
      <c r="AX126" s="117"/>
      <c r="AY126" s="117"/>
      <c r="AZ126" s="162" t="s">
        <v>1288</v>
      </c>
      <c r="BA126" s="167">
        <v>4666</v>
      </c>
      <c r="BB126" s="167">
        <v>5599</v>
      </c>
      <c r="BC126" s="162">
        <v>1</v>
      </c>
      <c r="BD126" s="123">
        <f>BB126/BC126</f>
        <v>5599</v>
      </c>
      <c r="BE126" s="117" t="s">
        <v>36</v>
      </c>
      <c r="BF126" s="122" t="s">
        <v>31</v>
      </c>
      <c r="BG126" s="117" t="s">
        <v>31</v>
      </c>
      <c r="BH126" s="123" t="e">
        <f t="shared" si="9"/>
        <v>#VALUE!</v>
      </c>
      <c r="BI126" s="162" t="s">
        <v>37</v>
      </c>
      <c r="BJ126" s="117" t="s">
        <v>201</v>
      </c>
      <c r="BK126" s="117" t="s">
        <v>31</v>
      </c>
      <c r="BL126" s="117" t="s">
        <v>31</v>
      </c>
      <c r="BM126" s="124" t="s">
        <v>31</v>
      </c>
      <c r="BN126" s="125" t="s">
        <v>155</v>
      </c>
      <c r="BO126" s="168" t="s">
        <v>1321</v>
      </c>
    </row>
    <row r="127" spans="1:67" ht="75.75" hidden="1" thickTop="1" x14ac:dyDescent="0.25">
      <c r="A127" s="169" t="s">
        <v>1320</v>
      </c>
      <c r="B127" s="150" t="s">
        <v>191</v>
      </c>
      <c r="C127" s="162">
        <v>2014</v>
      </c>
      <c r="D127" s="162" t="s">
        <v>1317</v>
      </c>
      <c r="E127" s="162" t="s">
        <v>53</v>
      </c>
      <c r="F127" s="162" t="s">
        <v>952</v>
      </c>
      <c r="G127" s="182" t="s">
        <v>31</v>
      </c>
      <c r="H127" s="118"/>
      <c r="I127" s="118"/>
      <c r="J127" s="118"/>
      <c r="K127" s="164" t="s">
        <v>31</v>
      </c>
      <c r="L127" s="117"/>
      <c r="M127" s="117"/>
      <c r="N127" s="117"/>
      <c r="O127" s="117"/>
      <c r="P127" s="117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76"/>
      <c r="AE127" s="119"/>
      <c r="AF127" s="119"/>
      <c r="AG127" s="119"/>
      <c r="AH127" s="119"/>
      <c r="AI127" s="119"/>
      <c r="AJ127" s="119"/>
      <c r="AK127" s="119"/>
      <c r="AL127" s="119"/>
      <c r="AM127" s="119"/>
      <c r="AN127" s="119"/>
      <c r="AO127" s="119"/>
      <c r="AP127" s="119" t="s">
        <v>2021</v>
      </c>
      <c r="AQ127" s="119"/>
      <c r="AR127" s="119"/>
      <c r="AS127" s="163" t="s">
        <v>31</v>
      </c>
      <c r="AT127" s="164" t="s">
        <v>31</v>
      </c>
      <c r="AU127" s="162" t="s">
        <v>1122</v>
      </c>
      <c r="AV127" s="117">
        <v>74</v>
      </c>
      <c r="AW127" s="117"/>
      <c r="AX127" s="117"/>
      <c r="AY127" s="117"/>
      <c r="AZ127" s="162" t="s">
        <v>1288</v>
      </c>
      <c r="BA127" s="167">
        <v>9174.7999999999993</v>
      </c>
      <c r="BB127" s="167">
        <v>10092.280000000001</v>
      </c>
      <c r="BC127" s="162">
        <v>1</v>
      </c>
      <c r="BD127" s="123">
        <f>BB127/BC127</f>
        <v>10092.280000000001</v>
      </c>
      <c r="BE127" s="117" t="s">
        <v>36</v>
      </c>
      <c r="BF127" s="122" t="s">
        <v>31</v>
      </c>
      <c r="BG127" s="117" t="s">
        <v>31</v>
      </c>
      <c r="BH127" s="123" t="e">
        <f t="shared" si="9"/>
        <v>#VALUE!</v>
      </c>
      <c r="BI127" s="162" t="s">
        <v>37</v>
      </c>
      <c r="BJ127" s="117" t="s">
        <v>201</v>
      </c>
      <c r="BK127" s="117" t="s">
        <v>31</v>
      </c>
      <c r="BL127" s="117" t="s">
        <v>31</v>
      </c>
      <c r="BM127" s="124" t="s">
        <v>31</v>
      </c>
      <c r="BN127" s="125" t="s">
        <v>155</v>
      </c>
      <c r="BO127" s="168" t="s">
        <v>1319</v>
      </c>
    </row>
    <row r="128" spans="1:67" ht="75.75" hidden="1" thickTop="1" x14ac:dyDescent="0.25">
      <c r="A128" s="169" t="s">
        <v>1318</v>
      </c>
      <c r="B128" s="150" t="s">
        <v>191</v>
      </c>
      <c r="C128" s="162">
        <v>2014</v>
      </c>
      <c r="D128" s="162" t="s">
        <v>1317</v>
      </c>
      <c r="E128" s="162" t="s">
        <v>53</v>
      </c>
      <c r="F128" s="162" t="s">
        <v>1316</v>
      </c>
      <c r="G128" s="182" t="s">
        <v>31</v>
      </c>
      <c r="H128" s="118"/>
      <c r="I128" s="118"/>
      <c r="J128" s="118"/>
      <c r="K128" s="164" t="s">
        <v>31</v>
      </c>
      <c r="L128" s="117"/>
      <c r="M128" s="117"/>
      <c r="N128" s="117"/>
      <c r="O128" s="117"/>
      <c r="P128" s="117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176"/>
      <c r="AE128" s="119"/>
      <c r="AF128" s="119"/>
      <c r="AG128" s="119"/>
      <c r="AH128" s="119"/>
      <c r="AI128" s="119"/>
      <c r="AJ128" s="119"/>
      <c r="AK128" s="119"/>
      <c r="AL128" s="119"/>
      <c r="AM128" s="119"/>
      <c r="AN128" s="119"/>
      <c r="AO128" s="119"/>
      <c r="AP128" s="119" t="s">
        <v>2021</v>
      </c>
      <c r="AQ128" s="119"/>
      <c r="AR128" s="119"/>
      <c r="AS128" s="163" t="s">
        <v>31</v>
      </c>
      <c r="AT128" s="164" t="s">
        <v>31</v>
      </c>
      <c r="AU128" s="162" t="s">
        <v>1122</v>
      </c>
      <c r="AV128" s="117">
        <v>74</v>
      </c>
      <c r="AW128" s="117"/>
      <c r="AX128" s="117"/>
      <c r="AY128" s="117"/>
      <c r="AZ128" s="162" t="s">
        <v>1288</v>
      </c>
      <c r="BA128" s="167">
        <v>10336</v>
      </c>
      <c r="BB128" s="167">
        <v>12403</v>
      </c>
      <c r="BC128" s="162">
        <v>1</v>
      </c>
      <c r="BD128" s="123">
        <f>BB128/BC128</f>
        <v>12403</v>
      </c>
      <c r="BE128" s="117" t="s">
        <v>36</v>
      </c>
      <c r="BF128" s="122" t="s">
        <v>31</v>
      </c>
      <c r="BG128" s="117" t="s">
        <v>31</v>
      </c>
      <c r="BH128" s="123" t="e">
        <f t="shared" si="9"/>
        <v>#VALUE!</v>
      </c>
      <c r="BI128" s="162" t="s">
        <v>37</v>
      </c>
      <c r="BJ128" s="117" t="s">
        <v>201</v>
      </c>
      <c r="BK128" s="117" t="s">
        <v>31</v>
      </c>
      <c r="BL128" s="117" t="s">
        <v>31</v>
      </c>
      <c r="BM128" s="124" t="s">
        <v>31</v>
      </c>
      <c r="BN128" s="125" t="s">
        <v>155</v>
      </c>
      <c r="BO128" s="168" t="s">
        <v>1315</v>
      </c>
    </row>
    <row r="129" spans="1:67" ht="60.75" hidden="1" thickTop="1" x14ac:dyDescent="0.25">
      <c r="A129" s="169" t="s">
        <v>1314</v>
      </c>
      <c r="B129" s="117" t="s">
        <v>76</v>
      </c>
      <c r="C129" s="162">
        <v>2015</v>
      </c>
      <c r="D129" s="162" t="s">
        <v>1158</v>
      </c>
      <c r="E129" s="162" t="s">
        <v>53</v>
      </c>
      <c r="F129" s="162" t="s">
        <v>1313</v>
      </c>
      <c r="G129" s="166">
        <v>263</v>
      </c>
      <c r="H129" s="118"/>
      <c r="I129" s="118"/>
      <c r="J129" s="118"/>
      <c r="K129" s="177" t="s">
        <v>31</v>
      </c>
      <c r="L129" s="117"/>
      <c r="M129" s="117"/>
      <c r="N129" s="117"/>
      <c r="O129" s="117"/>
      <c r="P129" s="117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76">
        <v>150</v>
      </c>
      <c r="AE129" s="119" t="s">
        <v>300</v>
      </c>
      <c r="AF129" s="119"/>
      <c r="AG129" s="119"/>
      <c r="AH129" s="119"/>
      <c r="AI129" s="119"/>
      <c r="AJ129" s="119"/>
      <c r="AK129" s="119"/>
      <c r="AL129" s="119"/>
      <c r="AM129" s="119"/>
      <c r="AN129" s="119"/>
      <c r="AO129" s="119"/>
      <c r="AP129" s="119"/>
      <c r="AQ129" s="119"/>
      <c r="AR129" s="119"/>
      <c r="AS129" s="163" t="s">
        <v>31</v>
      </c>
      <c r="AT129" s="164" t="s">
        <v>31</v>
      </c>
      <c r="AU129" s="162" t="s">
        <v>1122</v>
      </c>
      <c r="AV129" s="117">
        <v>74</v>
      </c>
      <c r="AW129" s="117"/>
      <c r="AX129" s="117"/>
      <c r="AY129" s="117"/>
      <c r="AZ129" s="162" t="s">
        <v>1288</v>
      </c>
      <c r="BA129" s="167">
        <v>29500</v>
      </c>
      <c r="BB129" s="167">
        <v>31122.5</v>
      </c>
      <c r="BC129" s="162">
        <v>1</v>
      </c>
      <c r="BD129" s="123">
        <f>BB129/G129</f>
        <v>118.33650190114068</v>
      </c>
      <c r="BE129" s="117" t="s">
        <v>35</v>
      </c>
      <c r="BF129" s="122" t="s">
        <v>31</v>
      </c>
      <c r="BG129" s="117" t="s">
        <v>31</v>
      </c>
      <c r="BH129" s="123" t="e">
        <f t="shared" si="9"/>
        <v>#VALUE!</v>
      </c>
      <c r="BI129" s="162" t="s">
        <v>37</v>
      </c>
      <c r="BJ129" s="117" t="s">
        <v>201</v>
      </c>
      <c r="BK129" s="117" t="s">
        <v>31</v>
      </c>
      <c r="BL129" s="117" t="s">
        <v>31</v>
      </c>
      <c r="BM129" s="124" t="s">
        <v>31</v>
      </c>
      <c r="BN129" s="125" t="s">
        <v>155</v>
      </c>
      <c r="BO129" s="168" t="s">
        <v>1312</v>
      </c>
    </row>
    <row r="130" spans="1:67" ht="60.75" hidden="1" thickTop="1" x14ac:dyDescent="0.25">
      <c r="A130" s="169" t="s">
        <v>1311</v>
      </c>
      <c r="B130" s="117" t="s">
        <v>76</v>
      </c>
      <c r="C130" s="162"/>
      <c r="D130" s="162" t="s">
        <v>1158</v>
      </c>
      <c r="E130" s="162" t="s">
        <v>53</v>
      </c>
      <c r="F130" s="162" t="s">
        <v>541</v>
      </c>
      <c r="G130" s="166">
        <v>313</v>
      </c>
      <c r="H130" s="118"/>
      <c r="I130" s="118"/>
      <c r="J130" s="118"/>
      <c r="K130" s="177" t="s">
        <v>31</v>
      </c>
      <c r="L130" s="117"/>
      <c r="M130" s="117"/>
      <c r="N130" s="117"/>
      <c r="O130" s="117"/>
      <c r="P130" s="117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 t="s">
        <v>289</v>
      </c>
      <c r="AD130" s="176">
        <v>160</v>
      </c>
      <c r="AE130" s="119" t="s">
        <v>300</v>
      </c>
      <c r="AF130" s="119"/>
      <c r="AG130" s="119"/>
      <c r="AH130" s="119"/>
      <c r="AI130" s="119"/>
      <c r="AJ130" s="119"/>
      <c r="AK130" s="119"/>
      <c r="AL130" s="119"/>
      <c r="AM130" s="119"/>
      <c r="AN130" s="119"/>
      <c r="AO130" s="119"/>
      <c r="AP130" s="119"/>
      <c r="AQ130" s="119"/>
      <c r="AR130" s="119"/>
      <c r="AS130" s="163" t="s">
        <v>31</v>
      </c>
      <c r="AT130" s="164" t="s">
        <v>31</v>
      </c>
      <c r="AU130" s="162" t="s">
        <v>1122</v>
      </c>
      <c r="AV130" s="117">
        <v>74</v>
      </c>
      <c r="AW130" s="117"/>
      <c r="AX130" s="117"/>
      <c r="AY130" s="117"/>
      <c r="AZ130" s="162" t="s">
        <v>1288</v>
      </c>
      <c r="BA130" s="167">
        <v>36700</v>
      </c>
      <c r="BB130" s="167">
        <v>44040</v>
      </c>
      <c r="BC130" s="162">
        <v>1</v>
      </c>
      <c r="BD130" s="123">
        <f>BB130/G130</f>
        <v>140.70287539936103</v>
      </c>
      <c r="BE130" s="117" t="s">
        <v>35</v>
      </c>
      <c r="BF130" s="122" t="s">
        <v>31</v>
      </c>
      <c r="BG130" s="117" t="s">
        <v>31</v>
      </c>
      <c r="BH130" s="123" t="e">
        <f t="shared" si="9"/>
        <v>#VALUE!</v>
      </c>
      <c r="BI130" s="162" t="s">
        <v>37</v>
      </c>
      <c r="BJ130" s="117" t="s">
        <v>201</v>
      </c>
      <c r="BK130" s="117" t="s">
        <v>31</v>
      </c>
      <c r="BL130" s="117" t="s">
        <v>31</v>
      </c>
      <c r="BM130" s="124" t="s">
        <v>31</v>
      </c>
      <c r="BN130" s="125" t="s">
        <v>155</v>
      </c>
      <c r="BO130" s="168" t="s">
        <v>1310</v>
      </c>
    </row>
    <row r="131" spans="1:67" ht="60.75" hidden="1" thickTop="1" x14ac:dyDescent="0.25">
      <c r="A131" s="169" t="s">
        <v>1309</v>
      </c>
      <c r="B131" s="117" t="s">
        <v>104</v>
      </c>
      <c r="C131" s="162">
        <v>2014</v>
      </c>
      <c r="D131" s="162" t="s">
        <v>1299</v>
      </c>
      <c r="E131" s="162" t="s">
        <v>53</v>
      </c>
      <c r="F131" s="162" t="s">
        <v>1308</v>
      </c>
      <c r="G131" s="166">
        <v>551</v>
      </c>
      <c r="H131" s="118"/>
      <c r="I131" s="118"/>
      <c r="J131" s="118"/>
      <c r="K131" s="177" t="s">
        <v>31</v>
      </c>
      <c r="L131" s="117"/>
      <c r="M131" s="117"/>
      <c r="N131" s="117"/>
      <c r="O131" s="117"/>
      <c r="P131" s="117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  <c r="AC131" s="119" t="s">
        <v>294</v>
      </c>
      <c r="AD131" s="176">
        <v>170</v>
      </c>
      <c r="AE131" s="119" t="s">
        <v>300</v>
      </c>
      <c r="AF131" s="119"/>
      <c r="AG131" s="119" t="s">
        <v>2046</v>
      </c>
      <c r="AH131" s="119" t="s">
        <v>2035</v>
      </c>
      <c r="AI131" s="119"/>
      <c r="AJ131" s="119"/>
      <c r="AK131" s="119"/>
      <c r="AL131" s="119"/>
      <c r="AM131" s="119"/>
      <c r="AN131" s="119"/>
      <c r="AO131" s="119"/>
      <c r="AP131" s="119"/>
      <c r="AQ131" s="119"/>
      <c r="AR131" s="119"/>
      <c r="AS131" s="163" t="s">
        <v>31</v>
      </c>
      <c r="AT131" s="164" t="s">
        <v>31</v>
      </c>
      <c r="AU131" s="162" t="s">
        <v>1122</v>
      </c>
      <c r="AV131" s="117">
        <v>74</v>
      </c>
      <c r="AW131" s="117"/>
      <c r="AX131" s="117"/>
      <c r="AY131" s="117"/>
      <c r="AZ131" s="162" t="s">
        <v>1288</v>
      </c>
      <c r="BA131" s="167">
        <v>99292</v>
      </c>
      <c r="BB131" s="167">
        <v>106027</v>
      </c>
      <c r="BC131" s="162">
        <v>1</v>
      </c>
      <c r="BD131" s="123">
        <f>BB131/G131</f>
        <v>192.42649727767696</v>
      </c>
      <c r="BE131" s="117" t="s">
        <v>35</v>
      </c>
      <c r="BF131" s="122" t="s">
        <v>31</v>
      </c>
      <c r="BG131" s="117" t="s">
        <v>31</v>
      </c>
      <c r="BH131" s="123" t="e">
        <f t="shared" si="9"/>
        <v>#VALUE!</v>
      </c>
      <c r="BI131" s="162" t="s">
        <v>37</v>
      </c>
      <c r="BJ131" s="117" t="s">
        <v>201</v>
      </c>
      <c r="BK131" s="117" t="s">
        <v>31</v>
      </c>
      <c r="BL131" s="117" t="s">
        <v>31</v>
      </c>
      <c r="BM131" s="124" t="s">
        <v>31</v>
      </c>
      <c r="BN131" s="125" t="s">
        <v>155</v>
      </c>
      <c r="BO131" s="168" t="s">
        <v>1307</v>
      </c>
    </row>
    <row r="132" spans="1:67" ht="60.75" hidden="1" thickTop="1" x14ac:dyDescent="0.25">
      <c r="A132" s="169" t="s">
        <v>1306</v>
      </c>
      <c r="B132" s="117" t="s">
        <v>104</v>
      </c>
      <c r="C132" s="162">
        <v>2014</v>
      </c>
      <c r="D132" s="162" t="s">
        <v>1299</v>
      </c>
      <c r="E132" s="162" t="s">
        <v>53</v>
      </c>
      <c r="F132" s="162" t="s">
        <v>1305</v>
      </c>
      <c r="G132" s="166">
        <v>551</v>
      </c>
      <c r="H132" s="118"/>
      <c r="I132" s="118"/>
      <c r="J132" s="118"/>
      <c r="K132" s="177" t="s">
        <v>31</v>
      </c>
      <c r="L132" s="117"/>
      <c r="M132" s="117"/>
      <c r="N132" s="117"/>
      <c r="O132" s="117"/>
      <c r="P132" s="117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 t="s">
        <v>294</v>
      </c>
      <c r="AD132" s="176">
        <v>170</v>
      </c>
      <c r="AE132" s="119" t="s">
        <v>300</v>
      </c>
      <c r="AF132" s="119"/>
      <c r="AG132" s="119" t="s">
        <v>2046</v>
      </c>
      <c r="AH132" s="119" t="s">
        <v>2035</v>
      </c>
      <c r="AI132" s="119"/>
      <c r="AJ132" s="119"/>
      <c r="AK132" s="119"/>
      <c r="AL132" s="119"/>
      <c r="AM132" s="119"/>
      <c r="AN132" s="119"/>
      <c r="AO132" s="119"/>
      <c r="AP132" s="119"/>
      <c r="AQ132" s="119"/>
      <c r="AR132" s="119"/>
      <c r="AS132" s="163" t="s">
        <v>31</v>
      </c>
      <c r="AT132" s="164" t="s">
        <v>31</v>
      </c>
      <c r="AU132" s="162" t="s">
        <v>1122</v>
      </c>
      <c r="AV132" s="117">
        <v>74</v>
      </c>
      <c r="AW132" s="117"/>
      <c r="AX132" s="117"/>
      <c r="AY132" s="117"/>
      <c r="AZ132" s="162" t="s">
        <v>1288</v>
      </c>
      <c r="BA132" s="167">
        <v>97316</v>
      </c>
      <c r="BB132" s="167">
        <v>103623</v>
      </c>
      <c r="BC132" s="162">
        <v>1</v>
      </c>
      <c r="BD132" s="123">
        <v>188</v>
      </c>
      <c r="BE132" s="117" t="s">
        <v>35</v>
      </c>
      <c r="BF132" s="122" t="s">
        <v>31</v>
      </c>
      <c r="BG132" s="117" t="s">
        <v>31</v>
      </c>
      <c r="BH132" s="123" t="e">
        <f t="shared" si="9"/>
        <v>#VALUE!</v>
      </c>
      <c r="BI132" s="162" t="s">
        <v>37</v>
      </c>
      <c r="BJ132" s="117" t="s">
        <v>201</v>
      </c>
      <c r="BK132" s="117" t="s">
        <v>31</v>
      </c>
      <c r="BL132" s="117" t="s">
        <v>31</v>
      </c>
      <c r="BM132" s="124" t="s">
        <v>31</v>
      </c>
      <c r="BN132" s="125" t="s">
        <v>155</v>
      </c>
      <c r="BO132" s="168" t="s">
        <v>1304</v>
      </c>
    </row>
    <row r="133" spans="1:67" ht="60.75" hidden="1" thickTop="1" x14ac:dyDescent="0.25">
      <c r="A133" s="169" t="s">
        <v>1303</v>
      </c>
      <c r="B133" s="117" t="s">
        <v>104</v>
      </c>
      <c r="C133" s="162">
        <v>2014</v>
      </c>
      <c r="D133" s="162" t="s">
        <v>1299</v>
      </c>
      <c r="E133" s="162" t="s">
        <v>53</v>
      </c>
      <c r="F133" s="162" t="s">
        <v>1302</v>
      </c>
      <c r="G133" s="166">
        <v>551</v>
      </c>
      <c r="H133" s="118"/>
      <c r="I133" s="118"/>
      <c r="J133" s="118"/>
      <c r="K133" s="177" t="s">
        <v>31</v>
      </c>
      <c r="L133" s="117"/>
      <c r="M133" s="117"/>
      <c r="N133" s="117"/>
      <c r="O133" s="117"/>
      <c r="P133" s="117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 t="s">
        <v>294</v>
      </c>
      <c r="AD133" s="176">
        <v>170</v>
      </c>
      <c r="AE133" s="119" t="s">
        <v>300</v>
      </c>
      <c r="AF133" s="119"/>
      <c r="AG133" s="119" t="s">
        <v>2046</v>
      </c>
      <c r="AH133" s="119" t="s">
        <v>2035</v>
      </c>
      <c r="AI133" s="119"/>
      <c r="AJ133" s="119"/>
      <c r="AK133" s="119"/>
      <c r="AL133" s="119"/>
      <c r="AM133" s="119"/>
      <c r="AN133" s="119"/>
      <c r="AO133" s="119"/>
      <c r="AP133" s="119"/>
      <c r="AQ133" s="119"/>
      <c r="AR133" s="119"/>
      <c r="AS133" s="163" t="s">
        <v>31</v>
      </c>
      <c r="AT133" s="164" t="s">
        <v>31</v>
      </c>
      <c r="AU133" s="162" t="s">
        <v>1122</v>
      </c>
      <c r="AV133" s="117">
        <v>74</v>
      </c>
      <c r="AW133" s="117"/>
      <c r="AX133" s="117"/>
      <c r="AY133" s="117"/>
      <c r="AZ133" s="162" t="s">
        <v>1288</v>
      </c>
      <c r="BA133" s="167">
        <v>124696</v>
      </c>
      <c r="BB133" s="167">
        <v>132783</v>
      </c>
      <c r="BC133" s="162">
        <v>1</v>
      </c>
      <c r="BD133" s="123">
        <v>241</v>
      </c>
      <c r="BE133" s="117" t="s">
        <v>35</v>
      </c>
      <c r="BF133" s="122" t="s">
        <v>31</v>
      </c>
      <c r="BG133" s="117" t="s">
        <v>31</v>
      </c>
      <c r="BH133" s="123" t="e">
        <f t="shared" si="9"/>
        <v>#VALUE!</v>
      </c>
      <c r="BI133" s="162" t="s">
        <v>37</v>
      </c>
      <c r="BJ133" s="117" t="s">
        <v>201</v>
      </c>
      <c r="BK133" s="117" t="s">
        <v>31</v>
      </c>
      <c r="BL133" s="117" t="s">
        <v>31</v>
      </c>
      <c r="BM133" s="124" t="s">
        <v>31</v>
      </c>
      <c r="BN133" s="125" t="s">
        <v>155</v>
      </c>
      <c r="BO133" s="168" t="s">
        <v>1301</v>
      </c>
    </row>
    <row r="134" spans="1:67" ht="60.75" hidden="1" thickTop="1" x14ac:dyDescent="0.25">
      <c r="A134" s="169" t="s">
        <v>1300</v>
      </c>
      <c r="B134" s="117" t="s">
        <v>104</v>
      </c>
      <c r="C134" s="162">
        <v>2015</v>
      </c>
      <c r="D134" s="162" t="s">
        <v>1299</v>
      </c>
      <c r="E134" s="162" t="s">
        <v>53</v>
      </c>
      <c r="F134" s="162" t="s">
        <v>1123</v>
      </c>
      <c r="G134" s="166">
        <v>551</v>
      </c>
      <c r="H134" s="118"/>
      <c r="I134" s="118"/>
      <c r="J134" s="118"/>
      <c r="K134" s="177" t="s">
        <v>31</v>
      </c>
      <c r="L134" s="117"/>
      <c r="M134" s="117"/>
      <c r="N134" s="117"/>
      <c r="O134" s="117"/>
      <c r="P134" s="117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  <c r="AC134" s="119" t="s">
        <v>294</v>
      </c>
      <c r="AD134" s="176">
        <v>170</v>
      </c>
      <c r="AE134" s="119" t="s">
        <v>300</v>
      </c>
      <c r="AF134" s="119"/>
      <c r="AG134" s="119" t="s">
        <v>2046</v>
      </c>
      <c r="AH134" s="119" t="s">
        <v>2035</v>
      </c>
      <c r="AI134" s="119"/>
      <c r="AJ134" s="119"/>
      <c r="AK134" s="119"/>
      <c r="AL134" s="119"/>
      <c r="AM134" s="119"/>
      <c r="AN134" s="119"/>
      <c r="AO134" s="119"/>
      <c r="AP134" s="119"/>
      <c r="AQ134" s="119"/>
      <c r="AR134" s="119"/>
      <c r="AS134" s="163" t="s">
        <v>31</v>
      </c>
      <c r="AT134" s="164" t="s">
        <v>31</v>
      </c>
      <c r="AU134" s="162" t="s">
        <v>1122</v>
      </c>
      <c r="AV134" s="117">
        <v>74</v>
      </c>
      <c r="AW134" s="117"/>
      <c r="AX134" s="117"/>
      <c r="AY134" s="117"/>
      <c r="AZ134" s="162" t="s">
        <v>1288</v>
      </c>
      <c r="BA134" s="167">
        <v>132693</v>
      </c>
      <c r="BB134" s="167">
        <v>145828.53</v>
      </c>
      <c r="BC134" s="162">
        <v>1</v>
      </c>
      <c r="BD134" s="123">
        <v>265</v>
      </c>
      <c r="BE134" s="117" t="s">
        <v>35</v>
      </c>
      <c r="BF134" s="122" t="s">
        <v>31</v>
      </c>
      <c r="BG134" s="117" t="s">
        <v>31</v>
      </c>
      <c r="BH134" s="123" t="e">
        <f t="shared" si="9"/>
        <v>#VALUE!</v>
      </c>
      <c r="BI134" s="162" t="s">
        <v>37</v>
      </c>
      <c r="BJ134" s="117" t="s">
        <v>201</v>
      </c>
      <c r="BK134" s="117" t="s">
        <v>31</v>
      </c>
      <c r="BL134" s="117" t="s">
        <v>31</v>
      </c>
      <c r="BM134" s="124" t="s">
        <v>31</v>
      </c>
      <c r="BN134" s="125" t="s">
        <v>155</v>
      </c>
      <c r="BO134" s="168" t="s">
        <v>1298</v>
      </c>
    </row>
    <row r="135" spans="1:67" ht="45.75" hidden="1" thickTop="1" x14ac:dyDescent="0.25">
      <c r="A135" s="169" t="s">
        <v>1297</v>
      </c>
      <c r="B135" s="117" t="s">
        <v>27</v>
      </c>
      <c r="C135" s="162">
        <v>2014</v>
      </c>
      <c r="D135" s="162" t="s">
        <v>1290</v>
      </c>
      <c r="E135" s="162" t="s">
        <v>53</v>
      </c>
      <c r="F135" s="162" t="s">
        <v>1296</v>
      </c>
      <c r="G135" s="166">
        <v>185</v>
      </c>
      <c r="H135" s="118" t="s">
        <v>255</v>
      </c>
      <c r="I135" s="118" t="s">
        <v>306</v>
      </c>
      <c r="J135" s="118" t="s">
        <v>250</v>
      </c>
      <c r="K135" s="162">
        <v>56</v>
      </c>
      <c r="L135" s="117" t="s">
        <v>1993</v>
      </c>
      <c r="M135" s="117"/>
      <c r="N135" s="117"/>
      <c r="O135" s="117"/>
      <c r="P135" s="117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176"/>
      <c r="AE135" s="119"/>
      <c r="AF135" s="119"/>
      <c r="AG135" s="119"/>
      <c r="AH135" s="119"/>
      <c r="AI135" s="119"/>
      <c r="AJ135" s="119"/>
      <c r="AK135" s="119"/>
      <c r="AL135" s="119"/>
      <c r="AM135" s="119"/>
      <c r="AN135" s="119"/>
      <c r="AO135" s="119"/>
      <c r="AP135" s="119"/>
      <c r="AQ135" s="119"/>
      <c r="AR135" s="119"/>
      <c r="AS135" s="163" t="s">
        <v>31</v>
      </c>
      <c r="AT135" s="164" t="s">
        <v>31</v>
      </c>
      <c r="AU135" s="162" t="s">
        <v>1122</v>
      </c>
      <c r="AV135" s="117">
        <v>74</v>
      </c>
      <c r="AW135" s="117"/>
      <c r="AX135" s="117"/>
      <c r="AY135" s="117"/>
      <c r="AZ135" s="162" t="s">
        <v>1288</v>
      </c>
      <c r="BA135" s="167">
        <v>96855</v>
      </c>
      <c r="BB135" s="167">
        <v>102182.03</v>
      </c>
      <c r="BC135" s="162">
        <v>56</v>
      </c>
      <c r="BD135" s="123">
        <v>552</v>
      </c>
      <c r="BE135" s="117" t="s">
        <v>35</v>
      </c>
      <c r="BF135" s="122" t="s">
        <v>31</v>
      </c>
      <c r="BG135" s="117" t="s">
        <v>31</v>
      </c>
      <c r="BH135" s="123" t="e">
        <f t="shared" si="9"/>
        <v>#VALUE!</v>
      </c>
      <c r="BI135" s="162" t="s">
        <v>37</v>
      </c>
      <c r="BJ135" s="117" t="s">
        <v>201</v>
      </c>
      <c r="BK135" s="117" t="s">
        <v>31</v>
      </c>
      <c r="BL135" s="117" t="s">
        <v>31</v>
      </c>
      <c r="BM135" s="124" t="s">
        <v>31</v>
      </c>
      <c r="BN135" s="125" t="s">
        <v>155</v>
      </c>
      <c r="BO135" s="168" t="s">
        <v>1295</v>
      </c>
    </row>
    <row r="136" spans="1:67" ht="45.75" hidden="1" thickTop="1" x14ac:dyDescent="0.25">
      <c r="A136" s="162" t="s">
        <v>1294</v>
      </c>
      <c r="B136" s="117" t="s">
        <v>27</v>
      </c>
      <c r="C136" s="162"/>
      <c r="D136" s="162" t="s">
        <v>1290</v>
      </c>
      <c r="E136" s="162" t="s">
        <v>53</v>
      </c>
      <c r="F136" s="162" t="s">
        <v>1293</v>
      </c>
      <c r="G136" s="166">
        <v>185</v>
      </c>
      <c r="H136" s="118" t="s">
        <v>255</v>
      </c>
      <c r="I136" s="118" t="s">
        <v>306</v>
      </c>
      <c r="J136" s="118" t="s">
        <v>250</v>
      </c>
      <c r="K136" s="162">
        <v>56</v>
      </c>
      <c r="L136" s="117"/>
      <c r="M136" s="117"/>
      <c r="N136" s="117"/>
      <c r="O136" s="117"/>
      <c r="P136" s="117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76"/>
      <c r="AE136" s="119"/>
      <c r="AF136" s="119"/>
      <c r="AG136" s="119"/>
      <c r="AH136" s="119"/>
      <c r="AI136" s="119"/>
      <c r="AJ136" s="119"/>
      <c r="AK136" s="119"/>
      <c r="AL136" s="119"/>
      <c r="AM136" s="119"/>
      <c r="AN136" s="119"/>
      <c r="AO136" s="119"/>
      <c r="AP136" s="119"/>
      <c r="AQ136" s="119"/>
      <c r="AR136" s="119"/>
      <c r="AS136" s="163" t="s">
        <v>31</v>
      </c>
      <c r="AT136" s="164" t="s">
        <v>31</v>
      </c>
      <c r="AU136" s="162" t="s">
        <v>1122</v>
      </c>
      <c r="AV136" s="117">
        <v>74</v>
      </c>
      <c r="AW136" s="117"/>
      <c r="AX136" s="117"/>
      <c r="AY136" s="117"/>
      <c r="AZ136" s="162" t="s">
        <v>1288</v>
      </c>
      <c r="BA136" s="167">
        <v>121498</v>
      </c>
      <c r="BB136" s="167">
        <v>128181</v>
      </c>
      <c r="BC136" s="162">
        <v>56</v>
      </c>
      <c r="BD136" s="123">
        <v>693</v>
      </c>
      <c r="BE136" s="117" t="s">
        <v>35</v>
      </c>
      <c r="BF136" s="122" t="s">
        <v>31</v>
      </c>
      <c r="BG136" s="117" t="s">
        <v>31</v>
      </c>
      <c r="BH136" s="123" t="e">
        <f t="shared" si="9"/>
        <v>#VALUE!</v>
      </c>
      <c r="BI136" s="162" t="s">
        <v>37</v>
      </c>
      <c r="BJ136" s="117" t="s">
        <v>201</v>
      </c>
      <c r="BK136" s="117" t="s">
        <v>31</v>
      </c>
      <c r="BL136" s="117" t="s">
        <v>31</v>
      </c>
      <c r="BM136" s="124" t="s">
        <v>31</v>
      </c>
      <c r="BN136" s="125" t="s">
        <v>155</v>
      </c>
      <c r="BO136" s="168" t="s">
        <v>1292</v>
      </c>
    </row>
    <row r="137" spans="1:67" ht="45.75" hidden="1" thickTop="1" x14ac:dyDescent="0.25">
      <c r="A137" s="169" t="s">
        <v>1291</v>
      </c>
      <c r="B137" s="117" t="s">
        <v>27</v>
      </c>
      <c r="C137" s="162">
        <v>2014</v>
      </c>
      <c r="D137" s="162" t="s">
        <v>1290</v>
      </c>
      <c r="E137" s="162" t="s">
        <v>53</v>
      </c>
      <c r="F137" s="162" t="s">
        <v>1289</v>
      </c>
      <c r="G137" s="166">
        <v>185</v>
      </c>
      <c r="H137" s="118" t="s">
        <v>255</v>
      </c>
      <c r="I137" s="118" t="s">
        <v>306</v>
      </c>
      <c r="J137" s="118" t="s">
        <v>250</v>
      </c>
      <c r="K137" s="162">
        <v>112</v>
      </c>
      <c r="L137" s="117" t="s">
        <v>1993</v>
      </c>
      <c r="M137" s="117"/>
      <c r="N137" s="117"/>
      <c r="O137" s="117"/>
      <c r="P137" s="117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76"/>
      <c r="AE137" s="119"/>
      <c r="AF137" s="119"/>
      <c r="AG137" s="119"/>
      <c r="AH137" s="119"/>
      <c r="AI137" s="119"/>
      <c r="AJ137" s="119"/>
      <c r="AK137" s="119"/>
      <c r="AL137" s="119"/>
      <c r="AM137" s="119"/>
      <c r="AN137" s="119"/>
      <c r="AO137" s="119"/>
      <c r="AP137" s="119"/>
      <c r="AQ137" s="119"/>
      <c r="AR137" s="119"/>
      <c r="AS137" s="163" t="s">
        <v>31</v>
      </c>
      <c r="AT137" s="164" t="s">
        <v>31</v>
      </c>
      <c r="AU137" s="162" t="s">
        <v>1122</v>
      </c>
      <c r="AV137" s="117">
        <v>74</v>
      </c>
      <c r="AW137" s="117"/>
      <c r="AX137" s="117"/>
      <c r="AY137" s="117"/>
      <c r="AZ137" s="162" t="s">
        <v>1288</v>
      </c>
      <c r="BA137" s="167">
        <v>100059</v>
      </c>
      <c r="BB137" s="167">
        <v>105625.25</v>
      </c>
      <c r="BC137" s="162">
        <v>56</v>
      </c>
      <c r="BD137" s="123">
        <v>571</v>
      </c>
      <c r="BE137" s="117" t="s">
        <v>35</v>
      </c>
      <c r="BF137" s="122" t="s">
        <v>31</v>
      </c>
      <c r="BG137" s="117" t="s">
        <v>31</v>
      </c>
      <c r="BH137" s="123" t="e">
        <f t="shared" si="9"/>
        <v>#VALUE!</v>
      </c>
      <c r="BI137" s="162" t="s">
        <v>37</v>
      </c>
      <c r="BJ137" s="117" t="s">
        <v>201</v>
      </c>
      <c r="BK137" s="117" t="s">
        <v>31</v>
      </c>
      <c r="BL137" s="117" t="s">
        <v>31</v>
      </c>
      <c r="BM137" s="124" t="s">
        <v>31</v>
      </c>
      <c r="BN137" s="125" t="s">
        <v>155</v>
      </c>
      <c r="BO137" s="168" t="s">
        <v>1287</v>
      </c>
    </row>
    <row r="138" spans="1:67" ht="90.75" hidden="1" thickTop="1" x14ac:dyDescent="0.25">
      <c r="A138" s="169" t="s">
        <v>1286</v>
      </c>
      <c r="B138" s="117" t="s">
        <v>104</v>
      </c>
      <c r="C138" s="162">
        <v>2014</v>
      </c>
      <c r="D138" s="162" t="s">
        <v>1285</v>
      </c>
      <c r="E138" s="162" t="s">
        <v>53</v>
      </c>
      <c r="F138" s="162" t="s">
        <v>1284</v>
      </c>
      <c r="G138" s="166">
        <v>205</v>
      </c>
      <c r="H138" s="118"/>
      <c r="I138" s="118"/>
      <c r="J138" s="118"/>
      <c r="K138" s="177" t="s">
        <v>31</v>
      </c>
      <c r="L138" s="117"/>
      <c r="M138" s="117"/>
      <c r="N138" s="117"/>
      <c r="O138" s="117"/>
      <c r="P138" s="117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 t="s">
        <v>294</v>
      </c>
      <c r="AD138" s="176">
        <v>140</v>
      </c>
      <c r="AE138" s="119" t="s">
        <v>300</v>
      </c>
      <c r="AF138" s="119"/>
      <c r="AG138" s="119" t="s">
        <v>2046</v>
      </c>
      <c r="AH138" s="119" t="s">
        <v>2035</v>
      </c>
      <c r="AI138" s="119"/>
      <c r="AJ138" s="119"/>
      <c r="AK138" s="119"/>
      <c r="AL138" s="119"/>
      <c r="AM138" s="119"/>
      <c r="AN138" s="119"/>
      <c r="AO138" s="119"/>
      <c r="AP138" s="119"/>
      <c r="AQ138" s="119"/>
      <c r="AR138" s="119"/>
      <c r="AS138" s="163" t="s">
        <v>31</v>
      </c>
      <c r="AT138" s="164" t="s">
        <v>31</v>
      </c>
      <c r="AU138" s="162" t="s">
        <v>969</v>
      </c>
      <c r="AV138" s="117">
        <v>73</v>
      </c>
      <c r="AW138" s="117"/>
      <c r="AX138" s="117"/>
      <c r="AY138" s="117"/>
      <c r="AZ138" s="162" t="s">
        <v>1283</v>
      </c>
      <c r="BA138" s="167">
        <v>32028</v>
      </c>
      <c r="BB138" s="167">
        <v>35231</v>
      </c>
      <c r="BC138" s="162">
        <v>1</v>
      </c>
      <c r="BD138" s="123">
        <v>172</v>
      </c>
      <c r="BE138" s="117" t="s">
        <v>35</v>
      </c>
      <c r="BF138" s="122" t="s">
        <v>31</v>
      </c>
      <c r="BG138" s="117" t="s">
        <v>31</v>
      </c>
      <c r="BH138" s="123" t="e">
        <f t="shared" si="9"/>
        <v>#VALUE!</v>
      </c>
      <c r="BI138" s="162" t="s">
        <v>37</v>
      </c>
      <c r="BJ138" s="117" t="s">
        <v>202</v>
      </c>
      <c r="BK138" s="117">
        <v>3</v>
      </c>
      <c r="BL138" s="117" t="s">
        <v>222</v>
      </c>
      <c r="BM138" s="124" t="s">
        <v>228</v>
      </c>
      <c r="BN138" s="125" t="s">
        <v>155</v>
      </c>
      <c r="BO138" s="168" t="s">
        <v>1282</v>
      </c>
    </row>
    <row r="139" spans="1:67" ht="135.75" hidden="1" thickTop="1" x14ac:dyDescent="0.25">
      <c r="A139" s="169" t="s">
        <v>1281</v>
      </c>
      <c r="B139" s="117" t="s">
        <v>51</v>
      </c>
      <c r="C139" s="162">
        <v>2013</v>
      </c>
      <c r="D139" s="162" t="s">
        <v>1280</v>
      </c>
      <c r="E139" s="162" t="s">
        <v>53</v>
      </c>
      <c r="F139" s="162" t="s">
        <v>938</v>
      </c>
      <c r="G139" s="163" t="s">
        <v>31</v>
      </c>
      <c r="H139" s="118"/>
      <c r="I139" s="118"/>
      <c r="J139" s="118"/>
      <c r="K139" s="164" t="s">
        <v>31</v>
      </c>
      <c r="L139" s="117"/>
      <c r="M139" s="117"/>
      <c r="N139" s="117"/>
      <c r="O139" s="117"/>
      <c r="P139" s="117" t="s">
        <v>242</v>
      </c>
      <c r="Q139" s="119" t="s">
        <v>269</v>
      </c>
      <c r="R139" s="119" t="s">
        <v>228</v>
      </c>
      <c r="S139" s="119" t="s">
        <v>245</v>
      </c>
      <c r="T139" s="119" t="s">
        <v>259</v>
      </c>
      <c r="U139" s="119"/>
      <c r="V139" s="119"/>
      <c r="W139" s="119"/>
      <c r="X139" s="119" t="s">
        <v>2146</v>
      </c>
      <c r="Y139" s="119"/>
      <c r="Z139" s="119"/>
      <c r="AA139" s="119"/>
      <c r="AB139" s="119"/>
      <c r="AC139" s="119"/>
      <c r="AD139" s="165"/>
      <c r="AE139" s="119"/>
      <c r="AF139" s="119"/>
      <c r="AG139" s="119"/>
      <c r="AH139" s="119"/>
      <c r="AI139" s="119"/>
      <c r="AJ139" s="119"/>
      <c r="AK139" s="119"/>
      <c r="AL139" s="119"/>
      <c r="AM139" s="119"/>
      <c r="AN139" s="119"/>
      <c r="AO139" s="119"/>
      <c r="AP139" s="119"/>
      <c r="AQ139" s="119"/>
      <c r="AR139" s="119"/>
      <c r="AS139" s="163" t="s">
        <v>31</v>
      </c>
      <c r="AT139" s="164" t="s">
        <v>31</v>
      </c>
      <c r="AU139" s="162" t="s">
        <v>969</v>
      </c>
      <c r="AV139" s="117">
        <v>73</v>
      </c>
      <c r="AW139" s="117"/>
      <c r="AX139" s="117"/>
      <c r="AY139" s="117"/>
      <c r="AZ139" s="162" t="s">
        <v>1279</v>
      </c>
      <c r="BA139" s="167">
        <v>31728</v>
      </c>
      <c r="BB139" s="167">
        <v>33949</v>
      </c>
      <c r="BC139" s="162">
        <v>1</v>
      </c>
      <c r="BD139" s="123">
        <f>BB139/BC139</f>
        <v>33949</v>
      </c>
      <c r="BE139" s="117" t="s">
        <v>58</v>
      </c>
      <c r="BF139" s="122" t="s">
        <v>31</v>
      </c>
      <c r="BG139" s="117" t="s">
        <v>31</v>
      </c>
      <c r="BH139" s="123" t="e">
        <f t="shared" si="9"/>
        <v>#VALUE!</v>
      </c>
      <c r="BI139" s="162" t="s">
        <v>37</v>
      </c>
      <c r="BJ139" s="117" t="s">
        <v>202</v>
      </c>
      <c r="BK139" s="117" t="s">
        <v>31</v>
      </c>
      <c r="BL139" s="117" t="s">
        <v>31</v>
      </c>
      <c r="BM139" s="124" t="s">
        <v>31</v>
      </c>
      <c r="BN139" s="125" t="s">
        <v>155</v>
      </c>
      <c r="BO139" s="168" t="s">
        <v>1278</v>
      </c>
    </row>
    <row r="140" spans="1:67" ht="150.75" hidden="1" thickTop="1" x14ac:dyDescent="0.25">
      <c r="A140" s="169" t="s">
        <v>1277</v>
      </c>
      <c r="B140" s="117" t="s">
        <v>51</v>
      </c>
      <c r="C140" s="162">
        <v>2014</v>
      </c>
      <c r="D140" s="162" t="s">
        <v>1272</v>
      </c>
      <c r="E140" s="162" t="s">
        <v>53</v>
      </c>
      <c r="F140" s="162" t="s">
        <v>54</v>
      </c>
      <c r="G140" s="163" t="s">
        <v>31</v>
      </c>
      <c r="H140" s="118"/>
      <c r="I140" s="118"/>
      <c r="J140" s="118"/>
      <c r="K140" s="164" t="s">
        <v>31</v>
      </c>
      <c r="L140" s="117"/>
      <c r="M140" s="117"/>
      <c r="N140" s="117"/>
      <c r="O140" s="117"/>
      <c r="P140" s="117" t="s">
        <v>242</v>
      </c>
      <c r="Q140" s="119" t="s">
        <v>267</v>
      </c>
      <c r="R140" s="119" t="s">
        <v>228</v>
      </c>
      <c r="S140" s="119" t="s">
        <v>245</v>
      </c>
      <c r="T140" s="119" t="s">
        <v>259</v>
      </c>
      <c r="U140" s="119" t="s">
        <v>1981</v>
      </c>
      <c r="V140" s="119" t="s">
        <v>1980</v>
      </c>
      <c r="W140" s="119" t="s">
        <v>1977</v>
      </c>
      <c r="X140" s="119" t="s">
        <v>2146</v>
      </c>
      <c r="Y140" s="119" t="s">
        <v>2152</v>
      </c>
      <c r="Z140" s="119"/>
      <c r="AA140" s="119" t="s">
        <v>2170</v>
      </c>
      <c r="AB140" s="119" t="s">
        <v>1974</v>
      </c>
      <c r="AC140" s="119"/>
      <c r="AD140" s="165"/>
      <c r="AE140" s="119"/>
      <c r="AF140" s="119"/>
      <c r="AG140" s="119"/>
      <c r="AH140" s="119"/>
      <c r="AI140" s="119"/>
      <c r="AJ140" s="119"/>
      <c r="AK140" s="119"/>
      <c r="AL140" s="119"/>
      <c r="AM140" s="119"/>
      <c r="AN140" s="119"/>
      <c r="AO140" s="119"/>
      <c r="AP140" s="119"/>
      <c r="AQ140" s="119"/>
      <c r="AR140" s="119"/>
      <c r="AS140" s="163" t="s">
        <v>31</v>
      </c>
      <c r="AT140" s="164">
        <v>11</v>
      </c>
      <c r="AU140" s="162" t="s">
        <v>422</v>
      </c>
      <c r="AV140" s="117">
        <v>69</v>
      </c>
      <c r="AW140" s="117" t="s">
        <v>2049</v>
      </c>
      <c r="AX140" s="117"/>
      <c r="AY140" s="117"/>
      <c r="AZ140" s="162" t="s">
        <v>1270</v>
      </c>
      <c r="BA140" s="167">
        <v>60569</v>
      </c>
      <c r="BB140" s="167">
        <v>63900</v>
      </c>
      <c r="BC140" s="162">
        <v>1</v>
      </c>
      <c r="BD140" s="123">
        <f>BB140/BC140</f>
        <v>63900</v>
      </c>
      <c r="BE140" s="117" t="s">
        <v>58</v>
      </c>
      <c r="BF140" s="122" t="s">
        <v>31</v>
      </c>
      <c r="BG140" s="117" t="s">
        <v>31</v>
      </c>
      <c r="BH140" s="123">
        <f t="shared" si="9"/>
        <v>5809.090909090909</v>
      </c>
      <c r="BI140" s="162" t="s">
        <v>37</v>
      </c>
      <c r="BJ140" s="117" t="s">
        <v>220</v>
      </c>
      <c r="BK140" s="117" t="s">
        <v>31</v>
      </c>
      <c r="BL140" s="117" t="s">
        <v>31</v>
      </c>
      <c r="BM140" s="124" t="s">
        <v>31</v>
      </c>
      <c r="BN140" s="125" t="s">
        <v>155</v>
      </c>
      <c r="BO140" s="168" t="s">
        <v>1276</v>
      </c>
    </row>
    <row r="141" spans="1:67" ht="75.75" hidden="1" thickTop="1" x14ac:dyDescent="0.25">
      <c r="A141" s="169" t="s">
        <v>1275</v>
      </c>
      <c r="B141" s="117" t="s">
        <v>51</v>
      </c>
      <c r="C141" s="162">
        <v>2014</v>
      </c>
      <c r="D141" s="162" t="s">
        <v>1272</v>
      </c>
      <c r="E141" s="162" t="s">
        <v>53</v>
      </c>
      <c r="F141" s="162" t="s">
        <v>468</v>
      </c>
      <c r="G141" s="163" t="s">
        <v>31</v>
      </c>
      <c r="H141" s="118"/>
      <c r="I141" s="118"/>
      <c r="J141" s="118"/>
      <c r="K141" s="164" t="s">
        <v>31</v>
      </c>
      <c r="L141" s="117"/>
      <c r="M141" s="117"/>
      <c r="N141" s="117"/>
      <c r="O141" s="117"/>
      <c r="P141" s="117" t="s">
        <v>242</v>
      </c>
      <c r="Q141" s="119" t="s">
        <v>267</v>
      </c>
      <c r="R141" s="119" t="s">
        <v>228</v>
      </c>
      <c r="S141" s="119" t="s">
        <v>245</v>
      </c>
      <c r="T141" s="119" t="s">
        <v>259</v>
      </c>
      <c r="U141" s="119" t="s">
        <v>1981</v>
      </c>
      <c r="V141" s="119" t="s">
        <v>2016</v>
      </c>
      <c r="W141" s="119" t="s">
        <v>1977</v>
      </c>
      <c r="X141" s="119" t="s">
        <v>2146</v>
      </c>
      <c r="Y141" s="119" t="s">
        <v>2152</v>
      </c>
      <c r="Z141" s="119"/>
      <c r="AA141" s="119" t="s">
        <v>2170</v>
      </c>
      <c r="AB141" s="119" t="s">
        <v>1974</v>
      </c>
      <c r="AC141" s="119"/>
      <c r="AD141" s="165"/>
      <c r="AE141" s="119"/>
      <c r="AF141" s="119"/>
      <c r="AG141" s="119"/>
      <c r="AH141" s="119"/>
      <c r="AI141" s="119"/>
      <c r="AJ141" s="119"/>
      <c r="AK141" s="119"/>
      <c r="AL141" s="119"/>
      <c r="AM141" s="119"/>
      <c r="AN141" s="119"/>
      <c r="AO141" s="119"/>
      <c r="AP141" s="119"/>
      <c r="AQ141" s="119"/>
      <c r="AR141" s="119"/>
      <c r="AS141" s="163" t="s">
        <v>31</v>
      </c>
      <c r="AT141" s="164" t="s">
        <v>31</v>
      </c>
      <c r="AU141" s="162" t="s">
        <v>422</v>
      </c>
      <c r="AV141" s="117">
        <v>69</v>
      </c>
      <c r="AW141" s="117"/>
      <c r="AX141" s="117"/>
      <c r="AY141" s="117"/>
      <c r="AZ141" s="162" t="s">
        <v>1270</v>
      </c>
      <c r="BA141" s="167">
        <v>77421</v>
      </c>
      <c r="BB141" s="167">
        <v>81679</v>
      </c>
      <c r="BC141" s="162">
        <v>1</v>
      </c>
      <c r="BD141" s="123">
        <f>BB141/BC141</f>
        <v>81679</v>
      </c>
      <c r="BE141" s="117" t="s">
        <v>58</v>
      </c>
      <c r="BF141" s="122" t="s">
        <v>31</v>
      </c>
      <c r="BG141" s="117" t="s">
        <v>31</v>
      </c>
      <c r="BH141" s="123" t="e">
        <f t="shared" si="9"/>
        <v>#VALUE!</v>
      </c>
      <c r="BI141" s="162" t="s">
        <v>37</v>
      </c>
      <c r="BJ141" s="117" t="s">
        <v>220</v>
      </c>
      <c r="BK141" s="117" t="s">
        <v>31</v>
      </c>
      <c r="BL141" s="117" t="s">
        <v>31</v>
      </c>
      <c r="BM141" s="124" t="s">
        <v>31</v>
      </c>
      <c r="BN141" s="125" t="s">
        <v>155</v>
      </c>
      <c r="BO141" s="168" t="s">
        <v>1274</v>
      </c>
    </row>
    <row r="142" spans="1:67" ht="75.75" hidden="1" thickTop="1" x14ac:dyDescent="0.25">
      <c r="A142" s="169" t="s">
        <v>1273</v>
      </c>
      <c r="B142" s="117" t="s">
        <v>51</v>
      </c>
      <c r="C142" s="162">
        <v>2014</v>
      </c>
      <c r="D142" s="162" t="s">
        <v>1272</v>
      </c>
      <c r="E142" s="162" t="s">
        <v>53</v>
      </c>
      <c r="F142" s="162" t="s">
        <v>1271</v>
      </c>
      <c r="G142" s="163" t="s">
        <v>31</v>
      </c>
      <c r="H142" s="118"/>
      <c r="I142" s="118"/>
      <c r="J142" s="118"/>
      <c r="K142" s="164" t="s">
        <v>31</v>
      </c>
      <c r="L142" s="117"/>
      <c r="M142" s="117"/>
      <c r="N142" s="117"/>
      <c r="O142" s="117"/>
      <c r="P142" s="117" t="s">
        <v>242</v>
      </c>
      <c r="Q142" s="119" t="s">
        <v>267</v>
      </c>
      <c r="R142" s="119" t="s">
        <v>228</v>
      </c>
      <c r="S142" s="119" t="s">
        <v>245</v>
      </c>
      <c r="T142" s="119" t="s">
        <v>259</v>
      </c>
      <c r="U142" s="119" t="s">
        <v>1981</v>
      </c>
      <c r="V142" s="119" t="s">
        <v>2016</v>
      </c>
      <c r="W142" s="119" t="s">
        <v>1975</v>
      </c>
      <c r="X142" s="119" t="s">
        <v>2145</v>
      </c>
      <c r="Y142" s="119" t="s">
        <v>2152</v>
      </c>
      <c r="Z142" s="119"/>
      <c r="AA142" s="119" t="s">
        <v>2170</v>
      </c>
      <c r="AB142" s="119" t="s">
        <v>2141</v>
      </c>
      <c r="AC142" s="119"/>
      <c r="AD142" s="165"/>
      <c r="AE142" s="119"/>
      <c r="AF142" s="119"/>
      <c r="AG142" s="119"/>
      <c r="AH142" s="119"/>
      <c r="AI142" s="119"/>
      <c r="AJ142" s="119"/>
      <c r="AK142" s="119"/>
      <c r="AL142" s="119"/>
      <c r="AM142" s="119"/>
      <c r="AN142" s="119"/>
      <c r="AO142" s="119"/>
      <c r="AP142" s="119"/>
      <c r="AQ142" s="119"/>
      <c r="AR142" s="119"/>
      <c r="AS142" s="163" t="s">
        <v>31</v>
      </c>
      <c r="AT142" s="164" t="s">
        <v>31</v>
      </c>
      <c r="AU142" s="162" t="s">
        <v>422</v>
      </c>
      <c r="AV142" s="117">
        <v>69</v>
      </c>
      <c r="AW142" s="117"/>
      <c r="AX142" s="117"/>
      <c r="AY142" s="117"/>
      <c r="AZ142" s="162" t="s">
        <v>1270</v>
      </c>
      <c r="BA142" s="167">
        <v>57786</v>
      </c>
      <c r="BB142" s="167">
        <v>60964</v>
      </c>
      <c r="BC142" s="162">
        <v>1</v>
      </c>
      <c r="BD142" s="123">
        <f>BB142/BC142</f>
        <v>60964</v>
      </c>
      <c r="BE142" s="117" t="s">
        <v>58</v>
      </c>
      <c r="BF142" s="122" t="s">
        <v>31</v>
      </c>
      <c r="BG142" s="117" t="s">
        <v>31</v>
      </c>
      <c r="BH142" s="123" t="e">
        <f t="shared" si="9"/>
        <v>#VALUE!</v>
      </c>
      <c r="BI142" s="162" t="s">
        <v>37</v>
      </c>
      <c r="BJ142" s="117" t="s">
        <v>220</v>
      </c>
      <c r="BK142" s="117" t="s">
        <v>31</v>
      </c>
      <c r="BL142" s="117" t="s">
        <v>31</v>
      </c>
      <c r="BM142" s="124" t="s">
        <v>31</v>
      </c>
      <c r="BN142" s="125" t="s">
        <v>155</v>
      </c>
      <c r="BO142" s="168" t="s">
        <v>1269</v>
      </c>
    </row>
    <row r="143" spans="1:67" ht="30.75" hidden="1" thickTop="1" x14ac:dyDescent="0.25">
      <c r="A143" s="162" t="s">
        <v>1268</v>
      </c>
      <c r="B143" s="117" t="s">
        <v>76</v>
      </c>
      <c r="C143" s="162"/>
      <c r="D143" s="162" t="s">
        <v>591</v>
      </c>
      <c r="E143" s="162" t="s">
        <v>53</v>
      </c>
      <c r="F143" s="162" t="s">
        <v>1265</v>
      </c>
      <c r="G143" s="166">
        <v>43</v>
      </c>
      <c r="H143" s="118"/>
      <c r="I143" s="118"/>
      <c r="J143" s="118"/>
      <c r="K143" s="177" t="s">
        <v>31</v>
      </c>
      <c r="L143" s="117"/>
      <c r="M143" s="117"/>
      <c r="N143" s="117"/>
      <c r="O143" s="117"/>
      <c r="P143" s="117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  <c r="AC143" s="119"/>
      <c r="AD143" s="176"/>
      <c r="AE143" s="119"/>
      <c r="AF143" s="119"/>
      <c r="AG143" s="119"/>
      <c r="AH143" s="119"/>
      <c r="AI143" s="119"/>
      <c r="AJ143" s="119"/>
      <c r="AK143" s="119"/>
      <c r="AL143" s="119"/>
      <c r="AM143" s="119"/>
      <c r="AN143" s="119"/>
      <c r="AO143" s="119"/>
      <c r="AP143" s="119"/>
      <c r="AQ143" s="119"/>
      <c r="AR143" s="119"/>
      <c r="AS143" s="163" t="s">
        <v>31</v>
      </c>
      <c r="AT143" s="164" t="s">
        <v>31</v>
      </c>
      <c r="AU143" s="162" t="s">
        <v>519</v>
      </c>
      <c r="AV143" s="117">
        <v>73</v>
      </c>
      <c r="AW143" s="117"/>
      <c r="AX143" s="117"/>
      <c r="AY143" s="117"/>
      <c r="AZ143" s="162" t="s">
        <v>1254</v>
      </c>
      <c r="BA143" s="167">
        <v>3540</v>
      </c>
      <c r="BB143" s="167">
        <v>3734.7</v>
      </c>
      <c r="BC143" s="162">
        <v>1</v>
      </c>
      <c r="BD143" s="123">
        <f t="shared" ref="BD143:BD149" si="10">BB143/G143</f>
        <v>86.853488372093025</v>
      </c>
      <c r="BE143" s="117" t="s">
        <v>35</v>
      </c>
      <c r="BF143" s="122" t="s">
        <v>31</v>
      </c>
      <c r="BG143" s="117" t="s">
        <v>31</v>
      </c>
      <c r="BH143" s="123" t="e">
        <f t="shared" si="9"/>
        <v>#VALUE!</v>
      </c>
      <c r="BI143" s="162" t="s">
        <v>37</v>
      </c>
      <c r="BJ143" s="117" t="s">
        <v>202</v>
      </c>
      <c r="BK143" s="117" t="s">
        <v>31</v>
      </c>
      <c r="BL143" s="117" t="s">
        <v>31</v>
      </c>
      <c r="BM143" s="124" t="s">
        <v>31</v>
      </c>
      <c r="BN143" s="125" t="s">
        <v>155</v>
      </c>
      <c r="BO143" s="168" t="s">
        <v>1264</v>
      </c>
    </row>
    <row r="144" spans="1:67" ht="45.75" hidden="1" thickTop="1" x14ac:dyDescent="0.25">
      <c r="A144" s="169" t="s">
        <v>1268</v>
      </c>
      <c r="B144" s="117" t="s">
        <v>76</v>
      </c>
      <c r="C144" s="162">
        <v>2015</v>
      </c>
      <c r="D144" s="162" t="s">
        <v>1158</v>
      </c>
      <c r="E144" s="162" t="s">
        <v>53</v>
      </c>
      <c r="F144" s="162" t="s">
        <v>1265</v>
      </c>
      <c r="G144" s="166">
        <v>380</v>
      </c>
      <c r="H144" s="118"/>
      <c r="I144" s="118"/>
      <c r="J144" s="118"/>
      <c r="K144" s="177" t="s">
        <v>31</v>
      </c>
      <c r="L144" s="117"/>
      <c r="M144" s="117"/>
      <c r="N144" s="117"/>
      <c r="O144" s="117"/>
      <c r="P144" s="117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 t="s">
        <v>289</v>
      </c>
      <c r="AD144" s="176">
        <v>140</v>
      </c>
      <c r="AE144" s="119" t="s">
        <v>300</v>
      </c>
      <c r="AF144" s="119"/>
      <c r="AG144" s="119"/>
      <c r="AH144" s="119"/>
      <c r="AI144" s="119"/>
      <c r="AJ144" s="119"/>
      <c r="AK144" s="119"/>
      <c r="AL144" s="119"/>
      <c r="AM144" s="119"/>
      <c r="AN144" s="119"/>
      <c r="AO144" s="119"/>
      <c r="AP144" s="119"/>
      <c r="AQ144" s="119"/>
      <c r="AR144" s="119"/>
      <c r="AS144" s="163" t="s">
        <v>31</v>
      </c>
      <c r="AT144" s="164" t="s">
        <v>31</v>
      </c>
      <c r="AU144" s="162" t="s">
        <v>519</v>
      </c>
      <c r="AV144" s="117">
        <v>73</v>
      </c>
      <c r="AW144" s="117"/>
      <c r="AX144" s="117"/>
      <c r="AY144" s="117"/>
      <c r="AZ144" s="162" t="s">
        <v>1254</v>
      </c>
      <c r="BA144" s="167">
        <v>42897.41</v>
      </c>
      <c r="BB144" s="167">
        <v>45256.77</v>
      </c>
      <c r="BC144" s="162">
        <v>1</v>
      </c>
      <c r="BD144" s="123">
        <f t="shared" si="10"/>
        <v>119.09676315789473</v>
      </c>
      <c r="BE144" s="117" t="s">
        <v>35</v>
      </c>
      <c r="BF144" s="122" t="s">
        <v>31</v>
      </c>
      <c r="BG144" s="117" t="s">
        <v>31</v>
      </c>
      <c r="BH144" s="123" t="e">
        <f t="shared" si="9"/>
        <v>#VALUE!</v>
      </c>
      <c r="BI144" s="162" t="s">
        <v>37</v>
      </c>
      <c r="BJ144" s="117" t="s">
        <v>202</v>
      </c>
      <c r="BK144" s="117" t="s">
        <v>31</v>
      </c>
      <c r="BL144" s="117" t="s">
        <v>31</v>
      </c>
      <c r="BM144" s="124" t="s">
        <v>31</v>
      </c>
      <c r="BN144" s="125" t="s">
        <v>155</v>
      </c>
      <c r="BO144" s="168" t="s">
        <v>1267</v>
      </c>
    </row>
    <row r="145" spans="1:67" ht="30.75" hidden="1" thickTop="1" x14ac:dyDescent="0.25">
      <c r="A145" s="169" t="s">
        <v>1266</v>
      </c>
      <c r="B145" s="117" t="s">
        <v>76</v>
      </c>
      <c r="C145" s="162">
        <v>2015</v>
      </c>
      <c r="D145" s="162" t="s">
        <v>591</v>
      </c>
      <c r="E145" s="162" t="s">
        <v>53</v>
      </c>
      <c r="F145" s="162" t="s">
        <v>1265</v>
      </c>
      <c r="G145" s="166">
        <v>165</v>
      </c>
      <c r="H145" s="118"/>
      <c r="I145" s="118"/>
      <c r="J145" s="118"/>
      <c r="K145" s="177" t="s">
        <v>31</v>
      </c>
      <c r="L145" s="117"/>
      <c r="M145" s="117"/>
      <c r="N145" s="117"/>
      <c r="O145" s="117"/>
      <c r="P145" s="117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  <c r="AC145" s="119"/>
      <c r="AD145" s="176"/>
      <c r="AE145" s="119"/>
      <c r="AF145" s="119"/>
      <c r="AG145" s="119"/>
      <c r="AH145" s="119"/>
      <c r="AI145" s="119"/>
      <c r="AJ145" s="119"/>
      <c r="AK145" s="119"/>
      <c r="AL145" s="119"/>
      <c r="AM145" s="119"/>
      <c r="AN145" s="119"/>
      <c r="AO145" s="119"/>
      <c r="AP145" s="119"/>
      <c r="AQ145" s="119"/>
      <c r="AR145" s="119"/>
      <c r="AS145" s="163" t="s">
        <v>31</v>
      </c>
      <c r="AT145" s="164" t="s">
        <v>31</v>
      </c>
      <c r="AU145" s="162" t="s">
        <v>519</v>
      </c>
      <c r="AV145" s="117">
        <v>73</v>
      </c>
      <c r="AW145" s="117"/>
      <c r="AX145" s="117"/>
      <c r="AY145" s="117"/>
      <c r="AZ145" s="162" t="s">
        <v>1254</v>
      </c>
      <c r="BA145" s="167">
        <v>11151.83</v>
      </c>
      <c r="BB145" s="167">
        <v>11765.18</v>
      </c>
      <c r="BC145" s="162">
        <v>1</v>
      </c>
      <c r="BD145" s="123">
        <f t="shared" si="10"/>
        <v>71.304121212121217</v>
      </c>
      <c r="BE145" s="117" t="s">
        <v>35</v>
      </c>
      <c r="BF145" s="122" t="s">
        <v>31</v>
      </c>
      <c r="BG145" s="117" t="s">
        <v>31</v>
      </c>
      <c r="BH145" s="123" t="e">
        <f t="shared" si="9"/>
        <v>#VALUE!</v>
      </c>
      <c r="BI145" s="162" t="s">
        <v>37</v>
      </c>
      <c r="BJ145" s="117" t="s">
        <v>202</v>
      </c>
      <c r="BK145" s="117" t="s">
        <v>31</v>
      </c>
      <c r="BL145" s="117" t="s">
        <v>31</v>
      </c>
      <c r="BM145" s="124" t="s">
        <v>31</v>
      </c>
      <c r="BN145" s="125" t="s">
        <v>155</v>
      </c>
      <c r="BO145" s="168" t="s">
        <v>1264</v>
      </c>
    </row>
    <row r="146" spans="1:67" ht="45.75" hidden="1" thickTop="1" x14ac:dyDescent="0.25">
      <c r="A146" s="169" t="s">
        <v>1263</v>
      </c>
      <c r="B146" s="117" t="s">
        <v>76</v>
      </c>
      <c r="C146" s="162">
        <v>2015</v>
      </c>
      <c r="D146" s="162" t="s">
        <v>1158</v>
      </c>
      <c r="E146" s="162" t="s">
        <v>53</v>
      </c>
      <c r="F146" s="162" t="s">
        <v>1260</v>
      </c>
      <c r="G146" s="166">
        <v>380</v>
      </c>
      <c r="H146" s="118"/>
      <c r="I146" s="118"/>
      <c r="J146" s="118"/>
      <c r="K146" s="177" t="s">
        <v>31</v>
      </c>
      <c r="L146" s="117"/>
      <c r="M146" s="117"/>
      <c r="N146" s="117"/>
      <c r="O146" s="117"/>
      <c r="P146" s="117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 t="s">
        <v>289</v>
      </c>
      <c r="AD146" s="176">
        <v>140</v>
      </c>
      <c r="AE146" s="119" t="s">
        <v>300</v>
      </c>
      <c r="AF146" s="119" t="s">
        <v>1645</v>
      </c>
      <c r="AG146" s="119"/>
      <c r="AH146" s="119"/>
      <c r="AI146" s="119"/>
      <c r="AJ146" s="119"/>
      <c r="AK146" s="119"/>
      <c r="AL146" s="119"/>
      <c r="AM146" s="119"/>
      <c r="AN146" s="119"/>
      <c r="AO146" s="119"/>
      <c r="AP146" s="119"/>
      <c r="AQ146" s="119"/>
      <c r="AR146" s="119"/>
      <c r="AS146" s="163" t="s">
        <v>31</v>
      </c>
      <c r="AT146" s="164" t="s">
        <v>31</v>
      </c>
      <c r="AU146" s="162" t="s">
        <v>519</v>
      </c>
      <c r="AV146" s="117">
        <v>73</v>
      </c>
      <c r="AW146" s="117"/>
      <c r="AX146" s="117"/>
      <c r="AY146" s="117"/>
      <c r="AZ146" s="162" t="s">
        <v>1254</v>
      </c>
      <c r="BA146" s="167">
        <v>45997</v>
      </c>
      <c r="BB146" s="167">
        <v>48526.84</v>
      </c>
      <c r="BC146" s="162">
        <v>1</v>
      </c>
      <c r="BD146" s="123">
        <f t="shared" si="10"/>
        <v>127.70221052631578</v>
      </c>
      <c r="BE146" s="117" t="s">
        <v>35</v>
      </c>
      <c r="BF146" s="122" t="s">
        <v>31</v>
      </c>
      <c r="BG146" s="117" t="s">
        <v>31</v>
      </c>
      <c r="BH146" s="123" t="e">
        <f t="shared" si="9"/>
        <v>#VALUE!</v>
      </c>
      <c r="BI146" s="162" t="s">
        <v>37</v>
      </c>
      <c r="BJ146" s="117" t="s">
        <v>202</v>
      </c>
      <c r="BK146" s="117" t="s">
        <v>31</v>
      </c>
      <c r="BL146" s="117" t="s">
        <v>31</v>
      </c>
      <c r="BM146" s="124" t="s">
        <v>31</v>
      </c>
      <c r="BN146" s="125" t="s">
        <v>155</v>
      </c>
      <c r="BO146" s="168" t="s">
        <v>1262</v>
      </c>
    </row>
    <row r="147" spans="1:67" ht="45.75" hidden="1" thickTop="1" x14ac:dyDescent="0.25">
      <c r="A147" s="169" t="s">
        <v>1261</v>
      </c>
      <c r="B147" s="117" t="s">
        <v>76</v>
      </c>
      <c r="C147" s="162">
        <v>2015</v>
      </c>
      <c r="D147" s="162" t="s">
        <v>591</v>
      </c>
      <c r="E147" s="162" t="s">
        <v>53</v>
      </c>
      <c r="F147" s="162" t="s">
        <v>1260</v>
      </c>
      <c r="G147" s="166">
        <v>168</v>
      </c>
      <c r="H147" s="118"/>
      <c r="I147" s="118"/>
      <c r="J147" s="118"/>
      <c r="K147" s="177" t="s">
        <v>31</v>
      </c>
      <c r="L147" s="117"/>
      <c r="M147" s="117"/>
      <c r="N147" s="117"/>
      <c r="O147" s="117"/>
      <c r="P147" s="117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76"/>
      <c r="AE147" s="119"/>
      <c r="AF147" s="119"/>
      <c r="AG147" s="119"/>
      <c r="AH147" s="119"/>
      <c r="AI147" s="119"/>
      <c r="AJ147" s="119"/>
      <c r="AK147" s="119"/>
      <c r="AL147" s="119"/>
      <c r="AM147" s="119"/>
      <c r="AN147" s="119"/>
      <c r="AO147" s="119"/>
      <c r="AP147" s="119"/>
      <c r="AQ147" s="119"/>
      <c r="AR147" s="119"/>
      <c r="AS147" s="163" t="s">
        <v>31</v>
      </c>
      <c r="AT147" s="164" t="s">
        <v>31</v>
      </c>
      <c r="AU147" s="162" t="s">
        <v>519</v>
      </c>
      <c r="AV147" s="117">
        <v>73</v>
      </c>
      <c r="AW147" s="117"/>
      <c r="AX147" s="117"/>
      <c r="AY147" s="117"/>
      <c r="AZ147" s="162" t="s">
        <v>1254</v>
      </c>
      <c r="BA147" s="167">
        <v>11176.4</v>
      </c>
      <c r="BB147" s="167">
        <v>12294.04</v>
      </c>
      <c r="BC147" s="162">
        <v>1</v>
      </c>
      <c r="BD147" s="123">
        <f t="shared" si="10"/>
        <v>73.178809523809534</v>
      </c>
      <c r="BE147" s="117" t="s">
        <v>35</v>
      </c>
      <c r="BF147" s="122" t="s">
        <v>31</v>
      </c>
      <c r="BG147" s="117" t="s">
        <v>31</v>
      </c>
      <c r="BH147" s="123" t="e">
        <f t="shared" si="9"/>
        <v>#VALUE!</v>
      </c>
      <c r="BI147" s="162" t="s">
        <v>37</v>
      </c>
      <c r="BJ147" s="117" t="s">
        <v>202</v>
      </c>
      <c r="BK147" s="117" t="s">
        <v>31</v>
      </c>
      <c r="BL147" s="117" t="s">
        <v>31</v>
      </c>
      <c r="BM147" s="124" t="s">
        <v>31</v>
      </c>
      <c r="BN147" s="125" t="s">
        <v>155</v>
      </c>
      <c r="BO147" s="168" t="s">
        <v>1259</v>
      </c>
    </row>
    <row r="148" spans="1:67" ht="45.75" hidden="1" thickTop="1" x14ac:dyDescent="0.25">
      <c r="A148" s="169" t="s">
        <v>1258</v>
      </c>
      <c r="B148" s="117" t="s">
        <v>76</v>
      </c>
      <c r="C148" s="162">
        <v>2015</v>
      </c>
      <c r="D148" s="162" t="s">
        <v>1158</v>
      </c>
      <c r="E148" s="162" t="s">
        <v>53</v>
      </c>
      <c r="F148" s="162" t="s">
        <v>1255</v>
      </c>
      <c r="G148" s="166">
        <v>377</v>
      </c>
      <c r="H148" s="118"/>
      <c r="I148" s="118"/>
      <c r="J148" s="118"/>
      <c r="K148" s="177" t="s">
        <v>31</v>
      </c>
      <c r="L148" s="117"/>
      <c r="M148" s="117"/>
      <c r="N148" s="117"/>
      <c r="O148" s="117"/>
      <c r="P148" s="117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 t="s">
        <v>289</v>
      </c>
      <c r="AD148" s="176">
        <v>140</v>
      </c>
      <c r="AE148" s="119" t="s">
        <v>300</v>
      </c>
      <c r="AF148" s="119" t="s">
        <v>1645</v>
      </c>
      <c r="AG148" s="119"/>
      <c r="AH148" s="119"/>
      <c r="AI148" s="119"/>
      <c r="AJ148" s="119"/>
      <c r="AK148" s="119"/>
      <c r="AL148" s="119"/>
      <c r="AM148" s="119"/>
      <c r="AN148" s="119"/>
      <c r="AO148" s="119"/>
      <c r="AP148" s="119"/>
      <c r="AQ148" s="119"/>
      <c r="AR148" s="119"/>
      <c r="AS148" s="163" t="s">
        <v>31</v>
      </c>
      <c r="AT148" s="164" t="s">
        <v>31</v>
      </c>
      <c r="AU148" s="162" t="s">
        <v>519</v>
      </c>
      <c r="AV148" s="117">
        <v>73</v>
      </c>
      <c r="AW148" s="117"/>
      <c r="AX148" s="117"/>
      <c r="AY148" s="117"/>
      <c r="AZ148" s="162" t="s">
        <v>1254</v>
      </c>
      <c r="BA148" s="167">
        <v>50054.720000000001</v>
      </c>
      <c r="BB148" s="167">
        <v>52807.73</v>
      </c>
      <c r="BC148" s="162">
        <v>1</v>
      </c>
      <c r="BD148" s="123">
        <f t="shared" si="10"/>
        <v>140.07355437665782</v>
      </c>
      <c r="BE148" s="117" t="s">
        <v>35</v>
      </c>
      <c r="BF148" s="122" t="s">
        <v>31</v>
      </c>
      <c r="BG148" s="117" t="s">
        <v>31</v>
      </c>
      <c r="BH148" s="123" t="e">
        <f t="shared" si="9"/>
        <v>#VALUE!</v>
      </c>
      <c r="BI148" s="162" t="s">
        <v>37</v>
      </c>
      <c r="BJ148" s="117" t="s">
        <v>202</v>
      </c>
      <c r="BK148" s="117" t="s">
        <v>31</v>
      </c>
      <c r="BL148" s="117" t="s">
        <v>31</v>
      </c>
      <c r="BM148" s="124" t="s">
        <v>31</v>
      </c>
      <c r="BN148" s="125" t="s">
        <v>155</v>
      </c>
      <c r="BO148" s="168" t="s">
        <v>1257</v>
      </c>
    </row>
    <row r="149" spans="1:67" ht="30.75" hidden="1" thickTop="1" x14ac:dyDescent="0.25">
      <c r="A149" s="169" t="s">
        <v>1256</v>
      </c>
      <c r="B149" s="117" t="s">
        <v>76</v>
      </c>
      <c r="C149" s="162">
        <v>2015</v>
      </c>
      <c r="D149" s="162" t="s">
        <v>591</v>
      </c>
      <c r="E149" s="162" t="s">
        <v>53</v>
      </c>
      <c r="F149" s="162" t="s">
        <v>1255</v>
      </c>
      <c r="G149" s="166">
        <v>168</v>
      </c>
      <c r="H149" s="118"/>
      <c r="I149" s="118"/>
      <c r="J149" s="118"/>
      <c r="K149" s="177" t="s">
        <v>31</v>
      </c>
      <c r="L149" s="117"/>
      <c r="M149" s="117"/>
      <c r="N149" s="117"/>
      <c r="O149" s="117"/>
      <c r="P149" s="117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176"/>
      <c r="AE149" s="119"/>
      <c r="AF149" s="119"/>
      <c r="AG149" s="119"/>
      <c r="AH149" s="119"/>
      <c r="AI149" s="119"/>
      <c r="AJ149" s="119"/>
      <c r="AK149" s="119"/>
      <c r="AL149" s="119"/>
      <c r="AM149" s="119"/>
      <c r="AN149" s="119"/>
      <c r="AO149" s="119"/>
      <c r="AP149" s="119"/>
      <c r="AQ149" s="119"/>
      <c r="AR149" s="119"/>
      <c r="AS149" s="163" t="s">
        <v>31</v>
      </c>
      <c r="AT149" s="164" t="s">
        <v>31</v>
      </c>
      <c r="AU149" s="162" t="s">
        <v>519</v>
      </c>
      <c r="AV149" s="117">
        <v>73</v>
      </c>
      <c r="AW149" s="117"/>
      <c r="AX149" s="117"/>
      <c r="AY149" s="117"/>
      <c r="AZ149" s="162" t="s">
        <v>1254</v>
      </c>
      <c r="BA149" s="167">
        <v>11873.34</v>
      </c>
      <c r="BB149" s="167">
        <v>13060.67</v>
      </c>
      <c r="BC149" s="162">
        <v>1</v>
      </c>
      <c r="BD149" s="123">
        <f t="shared" si="10"/>
        <v>77.742083333333341</v>
      </c>
      <c r="BE149" s="117" t="s">
        <v>35</v>
      </c>
      <c r="BF149" s="122" t="s">
        <v>31</v>
      </c>
      <c r="BG149" s="117" t="s">
        <v>31</v>
      </c>
      <c r="BH149" s="123" t="e">
        <f t="shared" si="9"/>
        <v>#VALUE!</v>
      </c>
      <c r="BI149" s="162" t="s">
        <v>37</v>
      </c>
      <c r="BJ149" s="117" t="s">
        <v>202</v>
      </c>
      <c r="BK149" s="117" t="s">
        <v>31</v>
      </c>
      <c r="BL149" s="117" t="s">
        <v>31</v>
      </c>
      <c r="BM149" s="124" t="s">
        <v>31</v>
      </c>
      <c r="BN149" s="125" t="s">
        <v>155</v>
      </c>
      <c r="BO149" s="168" t="s">
        <v>1253</v>
      </c>
    </row>
    <row r="150" spans="1:67" ht="30.75" hidden="1" thickTop="1" x14ac:dyDescent="0.25">
      <c r="A150" s="169" t="s">
        <v>1252</v>
      </c>
      <c r="B150" s="117" t="s">
        <v>51</v>
      </c>
      <c r="C150" s="162"/>
      <c r="D150" s="162" t="s">
        <v>1641</v>
      </c>
      <c r="E150" s="162" t="s">
        <v>53</v>
      </c>
      <c r="F150" s="162" t="s">
        <v>1174</v>
      </c>
      <c r="G150" s="163" t="s">
        <v>31</v>
      </c>
      <c r="H150" s="118"/>
      <c r="I150" s="118"/>
      <c r="J150" s="118"/>
      <c r="K150" s="164" t="s">
        <v>31</v>
      </c>
      <c r="L150" s="117"/>
      <c r="M150" s="117"/>
      <c r="N150" s="117"/>
      <c r="O150" s="117"/>
      <c r="P150" s="117" t="s">
        <v>242</v>
      </c>
      <c r="Q150" s="119" t="s">
        <v>1636</v>
      </c>
      <c r="R150" s="119" t="s">
        <v>228</v>
      </c>
      <c r="S150" s="119" t="s">
        <v>245</v>
      </c>
      <c r="T150" s="119" t="s">
        <v>259</v>
      </c>
      <c r="U150" s="119" t="s">
        <v>1981</v>
      </c>
      <c r="V150" s="119" t="s">
        <v>2016</v>
      </c>
      <c r="W150" s="119"/>
      <c r="X150" s="119" t="s">
        <v>2146</v>
      </c>
      <c r="Y150" s="119"/>
      <c r="Z150" s="119"/>
      <c r="AA150" s="119"/>
      <c r="AB150" s="119"/>
      <c r="AC150" s="119"/>
      <c r="AD150" s="165"/>
      <c r="AE150" s="119"/>
      <c r="AF150" s="119"/>
      <c r="AG150" s="119"/>
      <c r="AH150" s="119"/>
      <c r="AI150" s="119"/>
      <c r="AJ150" s="119"/>
      <c r="AK150" s="119"/>
      <c r="AL150" s="119"/>
      <c r="AM150" s="119"/>
      <c r="AN150" s="119"/>
      <c r="AO150" s="119"/>
      <c r="AP150" s="119"/>
      <c r="AQ150" s="119"/>
      <c r="AR150" s="119"/>
      <c r="AS150" s="163" t="s">
        <v>31</v>
      </c>
      <c r="AT150" s="164" t="s">
        <v>31</v>
      </c>
      <c r="AU150" s="162" t="s">
        <v>166</v>
      </c>
      <c r="AV150" s="117">
        <v>69</v>
      </c>
      <c r="AW150" s="117"/>
      <c r="AX150" s="117"/>
      <c r="AY150" s="117"/>
      <c r="AZ150" s="162" t="s">
        <v>1245</v>
      </c>
      <c r="BA150" s="167">
        <v>83955</v>
      </c>
      <c r="BB150" s="167">
        <v>88573</v>
      </c>
      <c r="BC150" s="162">
        <v>1</v>
      </c>
      <c r="BD150" s="123" t="s">
        <v>31</v>
      </c>
      <c r="BE150" s="117" t="s">
        <v>31</v>
      </c>
      <c r="BF150" s="122" t="s">
        <v>31</v>
      </c>
      <c r="BG150" s="117" t="s">
        <v>31</v>
      </c>
      <c r="BH150" s="123" t="e">
        <f t="shared" si="9"/>
        <v>#VALUE!</v>
      </c>
      <c r="BI150" s="162" t="s">
        <v>37</v>
      </c>
      <c r="BJ150" s="117" t="s">
        <v>220</v>
      </c>
      <c r="BK150" s="117" t="s">
        <v>31</v>
      </c>
      <c r="BL150" s="117" t="s">
        <v>31</v>
      </c>
      <c r="BM150" s="124" t="s">
        <v>31</v>
      </c>
      <c r="BN150" s="125" t="s">
        <v>155</v>
      </c>
      <c r="BO150" s="168" t="s">
        <v>1251</v>
      </c>
    </row>
    <row r="151" spans="1:67" ht="45.75" hidden="1" thickTop="1" x14ac:dyDescent="0.25">
      <c r="A151" s="169" t="s">
        <v>1250</v>
      </c>
      <c r="B151" s="117" t="s">
        <v>51</v>
      </c>
      <c r="C151" s="162"/>
      <c r="D151" s="162" t="s">
        <v>1642</v>
      </c>
      <c r="E151" s="162" t="s">
        <v>53</v>
      </c>
      <c r="F151" s="162" t="s">
        <v>1174</v>
      </c>
      <c r="G151" s="163" t="s">
        <v>31</v>
      </c>
      <c r="H151" s="118"/>
      <c r="I151" s="118"/>
      <c r="J151" s="118"/>
      <c r="K151" s="164" t="s">
        <v>31</v>
      </c>
      <c r="L151" s="117"/>
      <c r="M151" s="117"/>
      <c r="N151" s="117"/>
      <c r="O151" s="117"/>
      <c r="P151" s="117" t="s">
        <v>242</v>
      </c>
      <c r="Q151" s="119" t="s">
        <v>1636</v>
      </c>
      <c r="R151" s="119" t="s">
        <v>228</v>
      </c>
      <c r="S151" s="119" t="s">
        <v>245</v>
      </c>
      <c r="T151" s="119" t="s">
        <v>259</v>
      </c>
      <c r="U151" s="119" t="s">
        <v>1981</v>
      </c>
      <c r="V151" s="119" t="s">
        <v>2016</v>
      </c>
      <c r="W151" s="119"/>
      <c r="X151" s="119" t="s">
        <v>2146</v>
      </c>
      <c r="Y151" s="119"/>
      <c r="Z151" s="119"/>
      <c r="AA151" s="119"/>
      <c r="AB151" s="119" t="s">
        <v>2141</v>
      </c>
      <c r="AC151" s="119"/>
      <c r="AD151" s="165"/>
      <c r="AE151" s="119"/>
      <c r="AF151" s="119"/>
      <c r="AG151" s="119"/>
      <c r="AH151" s="119"/>
      <c r="AI151" s="119"/>
      <c r="AJ151" s="119"/>
      <c r="AK151" s="119"/>
      <c r="AL151" s="119"/>
      <c r="AM151" s="119"/>
      <c r="AN151" s="119"/>
      <c r="AO151" s="119"/>
      <c r="AP151" s="119"/>
      <c r="AQ151" s="119"/>
      <c r="AR151" s="119"/>
      <c r="AS151" s="163" t="s">
        <v>31</v>
      </c>
      <c r="AT151" s="164" t="s">
        <v>31</v>
      </c>
      <c r="AU151" s="162" t="s">
        <v>166</v>
      </c>
      <c r="AV151" s="117">
        <v>69</v>
      </c>
      <c r="AW151" s="117"/>
      <c r="AX151" s="117"/>
      <c r="AY151" s="117"/>
      <c r="AZ151" s="162" t="s">
        <v>1245</v>
      </c>
      <c r="BA151" s="167">
        <v>84650</v>
      </c>
      <c r="BB151" s="167">
        <v>89306</v>
      </c>
      <c r="BC151" s="162">
        <v>1</v>
      </c>
      <c r="BD151" s="123" t="s">
        <v>31</v>
      </c>
      <c r="BE151" s="117" t="s">
        <v>31</v>
      </c>
      <c r="BF151" s="122" t="s">
        <v>31</v>
      </c>
      <c r="BG151" s="117" t="s">
        <v>31</v>
      </c>
      <c r="BH151" s="123" t="e">
        <f t="shared" si="9"/>
        <v>#VALUE!</v>
      </c>
      <c r="BI151" s="162" t="s">
        <v>37</v>
      </c>
      <c r="BJ151" s="117" t="s">
        <v>220</v>
      </c>
      <c r="BK151" s="117" t="s">
        <v>31</v>
      </c>
      <c r="BL151" s="117" t="s">
        <v>31</v>
      </c>
      <c r="BM151" s="124" t="s">
        <v>31</v>
      </c>
      <c r="BN151" s="125" t="s">
        <v>155</v>
      </c>
      <c r="BO151" s="168" t="s">
        <v>1249</v>
      </c>
    </row>
    <row r="152" spans="1:67" ht="30.75" hidden="1" thickTop="1" x14ac:dyDescent="0.25">
      <c r="A152" s="169" t="s">
        <v>1248</v>
      </c>
      <c r="B152" s="117" t="s">
        <v>51</v>
      </c>
      <c r="C152" s="162"/>
      <c r="D152" s="162" t="s">
        <v>1643</v>
      </c>
      <c r="E152" s="162" t="s">
        <v>53</v>
      </c>
      <c r="F152" s="162" t="s">
        <v>1174</v>
      </c>
      <c r="G152" s="163" t="s">
        <v>31</v>
      </c>
      <c r="H152" s="118"/>
      <c r="I152" s="118"/>
      <c r="J152" s="118"/>
      <c r="K152" s="164" t="s">
        <v>31</v>
      </c>
      <c r="L152" s="117"/>
      <c r="M152" s="117"/>
      <c r="N152" s="117"/>
      <c r="O152" s="117"/>
      <c r="P152" s="117" t="s">
        <v>242</v>
      </c>
      <c r="Q152" s="119" t="s">
        <v>1636</v>
      </c>
      <c r="R152" s="119" t="s">
        <v>228</v>
      </c>
      <c r="S152" s="119" t="s">
        <v>245</v>
      </c>
      <c r="T152" s="119" t="s">
        <v>259</v>
      </c>
      <c r="U152" s="119" t="s">
        <v>1981</v>
      </c>
      <c r="V152" s="119" t="s">
        <v>2016</v>
      </c>
      <c r="W152" s="119"/>
      <c r="X152" s="119" t="s">
        <v>2146</v>
      </c>
      <c r="Y152" s="119"/>
      <c r="Z152" s="119"/>
      <c r="AA152" s="119"/>
      <c r="AB152" s="119"/>
      <c r="AC152" s="119"/>
      <c r="AD152" s="165"/>
      <c r="AE152" s="119"/>
      <c r="AF152" s="119"/>
      <c r="AG152" s="119"/>
      <c r="AH152" s="119"/>
      <c r="AI152" s="119"/>
      <c r="AJ152" s="119"/>
      <c r="AK152" s="119"/>
      <c r="AL152" s="119"/>
      <c r="AM152" s="119"/>
      <c r="AN152" s="119"/>
      <c r="AO152" s="119"/>
      <c r="AP152" s="119"/>
      <c r="AQ152" s="119"/>
      <c r="AR152" s="119"/>
      <c r="AS152" s="163" t="s">
        <v>31</v>
      </c>
      <c r="AT152" s="164" t="s">
        <v>31</v>
      </c>
      <c r="AU152" s="162" t="s">
        <v>166</v>
      </c>
      <c r="AV152" s="117">
        <v>69</v>
      </c>
      <c r="AW152" s="117"/>
      <c r="AX152" s="117"/>
      <c r="AY152" s="117"/>
      <c r="AZ152" s="162" t="s">
        <v>1245</v>
      </c>
      <c r="BA152" s="167">
        <v>83809</v>
      </c>
      <c r="BB152" s="167">
        <v>88418</v>
      </c>
      <c r="BC152" s="162">
        <v>1</v>
      </c>
      <c r="BD152" s="123" t="s">
        <v>31</v>
      </c>
      <c r="BE152" s="117" t="s">
        <v>31</v>
      </c>
      <c r="BF152" s="122" t="s">
        <v>31</v>
      </c>
      <c r="BG152" s="117" t="s">
        <v>31</v>
      </c>
      <c r="BH152" s="123" t="e">
        <f t="shared" si="9"/>
        <v>#VALUE!</v>
      </c>
      <c r="BI152" s="162" t="s">
        <v>37</v>
      </c>
      <c r="BJ152" s="117" t="s">
        <v>220</v>
      </c>
      <c r="BK152" s="117" t="s">
        <v>31</v>
      </c>
      <c r="BL152" s="117" t="s">
        <v>31</v>
      </c>
      <c r="BM152" s="124" t="s">
        <v>31</v>
      </c>
      <c r="BN152" s="125" t="s">
        <v>155</v>
      </c>
      <c r="BO152" s="168" t="s">
        <v>1247</v>
      </c>
    </row>
    <row r="153" spans="1:67" ht="30.75" hidden="1" thickTop="1" x14ac:dyDescent="0.25">
      <c r="A153" s="169" t="s">
        <v>1246</v>
      </c>
      <c r="B153" s="117" t="s">
        <v>51</v>
      </c>
      <c r="C153" s="162"/>
      <c r="D153" s="162" t="s">
        <v>1643</v>
      </c>
      <c r="E153" s="162" t="s">
        <v>53</v>
      </c>
      <c r="F153" s="162" t="s">
        <v>1174</v>
      </c>
      <c r="G153" s="163" t="s">
        <v>31</v>
      </c>
      <c r="H153" s="118"/>
      <c r="I153" s="118"/>
      <c r="J153" s="118"/>
      <c r="K153" s="164" t="s">
        <v>31</v>
      </c>
      <c r="L153" s="117"/>
      <c r="M153" s="117"/>
      <c r="N153" s="117"/>
      <c r="O153" s="117"/>
      <c r="P153" s="117" t="s">
        <v>242</v>
      </c>
      <c r="Q153" s="119" t="s">
        <v>1636</v>
      </c>
      <c r="R153" s="119" t="s">
        <v>228</v>
      </c>
      <c r="S153" s="119" t="s">
        <v>245</v>
      </c>
      <c r="T153" s="119" t="s">
        <v>259</v>
      </c>
      <c r="U153" s="119" t="s">
        <v>1981</v>
      </c>
      <c r="V153" s="119" t="s">
        <v>2016</v>
      </c>
      <c r="W153" s="119"/>
      <c r="X153" s="119" t="s">
        <v>2146</v>
      </c>
      <c r="Y153" s="119"/>
      <c r="Z153" s="119"/>
      <c r="AA153" s="119"/>
      <c r="AB153" s="119"/>
      <c r="AC153" s="119"/>
      <c r="AD153" s="165"/>
      <c r="AE153" s="119"/>
      <c r="AF153" s="119"/>
      <c r="AG153" s="119"/>
      <c r="AH153" s="119"/>
      <c r="AI153" s="119"/>
      <c r="AJ153" s="119"/>
      <c r="AK153" s="119"/>
      <c r="AL153" s="119"/>
      <c r="AM153" s="119"/>
      <c r="AN153" s="119"/>
      <c r="AO153" s="119"/>
      <c r="AP153" s="119"/>
      <c r="AQ153" s="119"/>
      <c r="AR153" s="119"/>
      <c r="AS153" s="163" t="s">
        <v>31</v>
      </c>
      <c r="AT153" s="164" t="s">
        <v>31</v>
      </c>
      <c r="AU153" s="162" t="s">
        <v>166</v>
      </c>
      <c r="AV153" s="117">
        <v>69</v>
      </c>
      <c r="AW153" s="117"/>
      <c r="AX153" s="117"/>
      <c r="AY153" s="117"/>
      <c r="AZ153" s="162" t="s">
        <v>1245</v>
      </c>
      <c r="BA153" s="167">
        <v>106223</v>
      </c>
      <c r="BB153" s="167">
        <v>112065</v>
      </c>
      <c r="BC153" s="162">
        <v>1</v>
      </c>
      <c r="BD153" s="123" t="s">
        <v>31</v>
      </c>
      <c r="BE153" s="117" t="s">
        <v>31</v>
      </c>
      <c r="BF153" s="122" t="s">
        <v>31</v>
      </c>
      <c r="BG153" s="117" t="s">
        <v>31</v>
      </c>
      <c r="BH153" s="123" t="e">
        <f t="shared" si="9"/>
        <v>#VALUE!</v>
      </c>
      <c r="BI153" s="162" t="s">
        <v>37</v>
      </c>
      <c r="BJ153" s="117" t="s">
        <v>220</v>
      </c>
      <c r="BK153" s="117" t="s">
        <v>31</v>
      </c>
      <c r="BL153" s="117" t="s">
        <v>31</v>
      </c>
      <c r="BM153" s="124" t="s">
        <v>31</v>
      </c>
      <c r="BN153" s="125" t="s">
        <v>155</v>
      </c>
      <c r="BO153" s="168" t="s">
        <v>1244</v>
      </c>
    </row>
    <row r="154" spans="1:67" ht="30.75" hidden="1" thickTop="1" x14ac:dyDescent="0.25">
      <c r="A154" s="169" t="s">
        <v>1243</v>
      </c>
      <c r="B154" s="117" t="s">
        <v>76</v>
      </c>
      <c r="C154" s="162">
        <v>2015</v>
      </c>
      <c r="D154" s="162" t="s">
        <v>1158</v>
      </c>
      <c r="E154" s="162" t="s">
        <v>53</v>
      </c>
      <c r="F154" s="162" t="s">
        <v>1242</v>
      </c>
      <c r="G154" s="166">
        <v>382</v>
      </c>
      <c r="H154" s="118"/>
      <c r="I154" s="118"/>
      <c r="J154" s="118"/>
      <c r="K154" s="177" t="s">
        <v>31</v>
      </c>
      <c r="L154" s="117"/>
      <c r="M154" s="117"/>
      <c r="N154" s="117"/>
      <c r="O154" s="117"/>
      <c r="P154" s="117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 t="s">
        <v>289</v>
      </c>
      <c r="AD154" s="176">
        <v>140</v>
      </c>
      <c r="AE154" s="119" t="s">
        <v>300</v>
      </c>
      <c r="AF154" s="119" t="s">
        <v>1645</v>
      </c>
      <c r="AG154" s="119"/>
      <c r="AH154" s="119"/>
      <c r="AI154" s="119"/>
      <c r="AJ154" s="119"/>
      <c r="AK154" s="119"/>
      <c r="AL154" s="119"/>
      <c r="AM154" s="119"/>
      <c r="AN154" s="119"/>
      <c r="AO154" s="119"/>
      <c r="AP154" s="119"/>
      <c r="AQ154" s="119"/>
      <c r="AR154" s="119"/>
      <c r="AS154" s="166">
        <v>1830</v>
      </c>
      <c r="AT154" s="164" t="s">
        <v>31</v>
      </c>
      <c r="AU154" s="162" t="s">
        <v>422</v>
      </c>
      <c r="AV154" s="117">
        <v>69</v>
      </c>
      <c r="AW154" s="117"/>
      <c r="AX154" s="117"/>
      <c r="AY154" s="117" t="s">
        <v>1960</v>
      </c>
      <c r="AZ154" s="162" t="s">
        <v>1180</v>
      </c>
      <c r="BA154" s="167">
        <v>54672</v>
      </c>
      <c r="BB154" s="167">
        <v>57788.04</v>
      </c>
      <c r="BC154" s="162">
        <v>1</v>
      </c>
      <c r="BD154" s="123">
        <f>BB154/G154</f>
        <v>151.27759162303664</v>
      </c>
      <c r="BE154" s="117" t="s">
        <v>35</v>
      </c>
      <c r="BF154" s="122" t="s">
        <v>31</v>
      </c>
      <c r="BG154" s="117" t="s">
        <v>31</v>
      </c>
      <c r="BH154" s="123" t="e">
        <f t="shared" si="9"/>
        <v>#VALUE!</v>
      </c>
      <c r="BI154" s="162" t="s">
        <v>37</v>
      </c>
      <c r="BJ154" s="117" t="s">
        <v>220</v>
      </c>
      <c r="BK154" s="117">
        <v>6</v>
      </c>
      <c r="BL154" s="117" t="s">
        <v>81</v>
      </c>
      <c r="BM154" s="124" t="s">
        <v>228</v>
      </c>
      <c r="BN154" s="125" t="s">
        <v>155</v>
      </c>
      <c r="BO154" s="168" t="s">
        <v>1241</v>
      </c>
    </row>
    <row r="155" spans="1:67" ht="30.75" hidden="1" thickTop="1" x14ac:dyDescent="0.25">
      <c r="A155" s="169" t="s">
        <v>1240</v>
      </c>
      <c r="B155" s="117" t="s">
        <v>76</v>
      </c>
      <c r="C155" s="162">
        <v>2015</v>
      </c>
      <c r="D155" s="162" t="s">
        <v>1158</v>
      </c>
      <c r="E155" s="162" t="s">
        <v>53</v>
      </c>
      <c r="F155" s="162" t="s">
        <v>1239</v>
      </c>
      <c r="G155" s="166">
        <v>385</v>
      </c>
      <c r="H155" s="118"/>
      <c r="I155" s="118"/>
      <c r="J155" s="118"/>
      <c r="K155" s="177" t="s">
        <v>31</v>
      </c>
      <c r="L155" s="117"/>
      <c r="M155" s="117"/>
      <c r="N155" s="117"/>
      <c r="O155" s="117"/>
      <c r="P155" s="117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  <c r="AC155" s="119" t="s">
        <v>289</v>
      </c>
      <c r="AD155" s="176">
        <v>140</v>
      </c>
      <c r="AE155" s="119" t="s">
        <v>300</v>
      </c>
      <c r="AF155" s="119" t="s">
        <v>1645</v>
      </c>
      <c r="AG155" s="119"/>
      <c r="AH155" s="119"/>
      <c r="AI155" s="119"/>
      <c r="AJ155" s="119"/>
      <c r="AK155" s="119"/>
      <c r="AL155" s="119"/>
      <c r="AM155" s="119"/>
      <c r="AN155" s="119"/>
      <c r="AO155" s="119"/>
      <c r="AP155" s="119"/>
      <c r="AQ155" s="119"/>
      <c r="AR155" s="119"/>
      <c r="AS155" s="166">
        <v>1830</v>
      </c>
      <c r="AT155" s="164" t="s">
        <v>31</v>
      </c>
      <c r="AU155" s="162" t="s">
        <v>422</v>
      </c>
      <c r="AV155" s="117">
        <v>69</v>
      </c>
      <c r="AW155" s="117"/>
      <c r="AX155" s="117"/>
      <c r="AY155" s="117" t="s">
        <v>1960</v>
      </c>
      <c r="AZ155" s="162" t="s">
        <v>1180</v>
      </c>
      <c r="BA155" s="167">
        <v>47676.93</v>
      </c>
      <c r="BB155" s="167">
        <v>50299.16</v>
      </c>
      <c r="BC155" s="162">
        <v>1</v>
      </c>
      <c r="BD155" s="123">
        <f>BB155/G155</f>
        <v>130.64716883116884</v>
      </c>
      <c r="BE155" s="117" t="s">
        <v>35</v>
      </c>
      <c r="BF155" s="122" t="s">
        <v>31</v>
      </c>
      <c r="BG155" s="117" t="s">
        <v>31</v>
      </c>
      <c r="BH155" s="123" t="e">
        <f t="shared" si="9"/>
        <v>#VALUE!</v>
      </c>
      <c r="BI155" s="162" t="s">
        <v>37</v>
      </c>
      <c r="BJ155" s="117" t="s">
        <v>220</v>
      </c>
      <c r="BK155" s="117">
        <v>6</v>
      </c>
      <c r="BL155" s="117" t="s">
        <v>81</v>
      </c>
      <c r="BM155" s="124" t="s">
        <v>228</v>
      </c>
      <c r="BN155" s="125" t="s">
        <v>155</v>
      </c>
      <c r="BO155" s="168" t="s">
        <v>1238</v>
      </c>
    </row>
    <row r="156" spans="1:67" ht="30.75" hidden="1" thickTop="1" x14ac:dyDescent="0.25">
      <c r="A156" s="169" t="s">
        <v>1237</v>
      </c>
      <c r="B156" s="117" t="s">
        <v>76</v>
      </c>
      <c r="C156" s="162">
        <v>2015</v>
      </c>
      <c r="D156" s="162" t="s">
        <v>1158</v>
      </c>
      <c r="E156" s="162" t="s">
        <v>53</v>
      </c>
      <c r="F156" s="162" t="s">
        <v>1236</v>
      </c>
      <c r="G156" s="166">
        <v>342</v>
      </c>
      <c r="H156" s="118"/>
      <c r="I156" s="118"/>
      <c r="J156" s="118"/>
      <c r="K156" s="177" t="s">
        <v>31</v>
      </c>
      <c r="L156" s="117"/>
      <c r="M156" s="117"/>
      <c r="N156" s="117"/>
      <c r="O156" s="117"/>
      <c r="P156" s="117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 t="s">
        <v>289</v>
      </c>
      <c r="AD156" s="176">
        <v>150</v>
      </c>
      <c r="AE156" s="119" t="s">
        <v>300</v>
      </c>
      <c r="AF156" s="119" t="s">
        <v>1645</v>
      </c>
      <c r="AG156" s="119"/>
      <c r="AH156" s="119"/>
      <c r="AI156" s="119"/>
      <c r="AJ156" s="119"/>
      <c r="AK156" s="119"/>
      <c r="AL156" s="119"/>
      <c r="AM156" s="119"/>
      <c r="AN156" s="119"/>
      <c r="AO156" s="119"/>
      <c r="AP156" s="119"/>
      <c r="AQ156" s="119"/>
      <c r="AR156" s="119"/>
      <c r="AS156" s="166">
        <v>1830</v>
      </c>
      <c r="AT156" s="164" t="s">
        <v>31</v>
      </c>
      <c r="AU156" s="162" t="s">
        <v>422</v>
      </c>
      <c r="AV156" s="117">
        <v>69</v>
      </c>
      <c r="AW156" s="117"/>
      <c r="AX156" s="117"/>
      <c r="AY156" s="117" t="s">
        <v>1960</v>
      </c>
      <c r="AZ156" s="162" t="s">
        <v>1180</v>
      </c>
      <c r="BA156" s="167">
        <v>44499.21</v>
      </c>
      <c r="BB156" s="167">
        <v>46946.67</v>
      </c>
      <c r="BC156" s="162">
        <v>1</v>
      </c>
      <c r="BD156" s="123">
        <f>BB156/G156</f>
        <v>137.2709649122807</v>
      </c>
      <c r="BE156" s="117" t="s">
        <v>35</v>
      </c>
      <c r="BF156" s="122" t="s">
        <v>31</v>
      </c>
      <c r="BG156" s="117" t="s">
        <v>31</v>
      </c>
      <c r="BH156" s="123" t="e">
        <f t="shared" si="9"/>
        <v>#VALUE!</v>
      </c>
      <c r="BI156" s="162" t="s">
        <v>37</v>
      </c>
      <c r="BJ156" s="117" t="s">
        <v>220</v>
      </c>
      <c r="BK156" s="117">
        <v>6</v>
      </c>
      <c r="BL156" s="117" t="s">
        <v>81</v>
      </c>
      <c r="BM156" s="124" t="s">
        <v>228</v>
      </c>
      <c r="BN156" s="125" t="s">
        <v>155</v>
      </c>
      <c r="BO156" s="168" t="s">
        <v>1235</v>
      </c>
    </row>
    <row r="157" spans="1:67" ht="75.75" hidden="1" thickTop="1" x14ac:dyDescent="0.25">
      <c r="A157" s="162" t="s">
        <v>1234</v>
      </c>
      <c r="B157" s="150" t="s">
        <v>191</v>
      </c>
      <c r="C157" s="162"/>
      <c r="D157" s="162" t="s">
        <v>1233</v>
      </c>
      <c r="E157" s="162" t="s">
        <v>53</v>
      </c>
      <c r="F157" s="162" t="s">
        <v>1229</v>
      </c>
      <c r="G157" s="163" t="s">
        <v>31</v>
      </c>
      <c r="H157" s="118"/>
      <c r="I157" s="118"/>
      <c r="J157" s="118"/>
      <c r="K157" s="164" t="s">
        <v>31</v>
      </c>
      <c r="L157" s="117"/>
      <c r="M157" s="117"/>
      <c r="N157" s="117"/>
      <c r="O157" s="117"/>
      <c r="P157" s="117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  <c r="AD157" s="176"/>
      <c r="AE157" s="119"/>
      <c r="AF157" s="119"/>
      <c r="AG157" s="119"/>
      <c r="AH157" s="119"/>
      <c r="AI157" s="119"/>
      <c r="AJ157" s="119"/>
      <c r="AK157" s="119"/>
      <c r="AL157" s="119"/>
      <c r="AM157" s="119"/>
      <c r="AN157" s="119"/>
      <c r="AO157" s="119"/>
      <c r="AP157" s="119" t="s">
        <v>2020</v>
      </c>
      <c r="AQ157" s="119"/>
      <c r="AR157" s="119"/>
      <c r="AS157" s="166">
        <v>1830</v>
      </c>
      <c r="AT157" s="164" t="s">
        <v>31</v>
      </c>
      <c r="AU157" s="162" t="s">
        <v>422</v>
      </c>
      <c r="AV157" s="117">
        <v>69</v>
      </c>
      <c r="AW157" s="117"/>
      <c r="AX157" s="117"/>
      <c r="AY157" s="117" t="s">
        <v>1960</v>
      </c>
      <c r="AZ157" s="162" t="s">
        <v>1180</v>
      </c>
      <c r="BA157" s="167">
        <v>30540</v>
      </c>
      <c r="BB157" s="167">
        <v>36648</v>
      </c>
      <c r="BC157" s="164" t="s">
        <v>31</v>
      </c>
      <c r="BD157" s="123">
        <f>BB157/AS157</f>
        <v>20.026229508196721</v>
      </c>
      <c r="BE157" s="117" t="s">
        <v>80</v>
      </c>
      <c r="BF157" s="122" t="s">
        <v>31</v>
      </c>
      <c r="BG157" s="117" t="s">
        <v>31</v>
      </c>
      <c r="BH157" s="123" t="e">
        <f t="shared" si="9"/>
        <v>#VALUE!</v>
      </c>
      <c r="BI157" s="162" t="s">
        <v>37</v>
      </c>
      <c r="BJ157" s="117" t="s">
        <v>220</v>
      </c>
      <c r="BK157" s="117">
        <v>6</v>
      </c>
      <c r="BL157" s="117" t="s">
        <v>81</v>
      </c>
      <c r="BM157" s="124" t="s">
        <v>228</v>
      </c>
      <c r="BN157" s="125" t="s">
        <v>155</v>
      </c>
      <c r="BO157" s="168" t="s">
        <v>1232</v>
      </c>
    </row>
    <row r="158" spans="1:67" ht="45.75" hidden="1" thickTop="1" x14ac:dyDescent="0.25">
      <c r="A158" s="169" t="s">
        <v>1231</v>
      </c>
      <c r="B158" s="150" t="s">
        <v>191</v>
      </c>
      <c r="C158" s="162">
        <v>2016</v>
      </c>
      <c r="D158" s="162" t="s">
        <v>1230</v>
      </c>
      <c r="E158" s="162" t="s">
        <v>53</v>
      </c>
      <c r="F158" s="162" t="s">
        <v>1229</v>
      </c>
      <c r="G158" s="163" t="s">
        <v>31</v>
      </c>
      <c r="H158" s="118"/>
      <c r="I158" s="118"/>
      <c r="J158" s="118"/>
      <c r="K158" s="164" t="s">
        <v>31</v>
      </c>
      <c r="L158" s="117"/>
      <c r="M158" s="117"/>
      <c r="N158" s="117"/>
      <c r="O158" s="117"/>
      <c r="P158" s="117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  <c r="AD158" s="176"/>
      <c r="AE158" s="119"/>
      <c r="AF158" s="119"/>
      <c r="AG158" s="119"/>
      <c r="AH158" s="119"/>
      <c r="AI158" s="119"/>
      <c r="AJ158" s="119"/>
      <c r="AK158" s="119"/>
      <c r="AL158" s="119"/>
      <c r="AM158" s="119"/>
      <c r="AN158" s="119"/>
      <c r="AO158" s="119"/>
      <c r="AP158" s="119" t="s">
        <v>2020</v>
      </c>
      <c r="AQ158" s="119"/>
      <c r="AR158" s="119"/>
      <c r="AS158" s="166">
        <v>1830</v>
      </c>
      <c r="AT158" s="164" t="s">
        <v>31</v>
      </c>
      <c r="AU158" s="162" t="s">
        <v>422</v>
      </c>
      <c r="AV158" s="117">
        <v>69</v>
      </c>
      <c r="AW158" s="117"/>
      <c r="AX158" s="117"/>
      <c r="AY158" s="117" t="s">
        <v>1960</v>
      </c>
      <c r="AZ158" s="162" t="s">
        <v>1180</v>
      </c>
      <c r="BA158" s="167">
        <v>32768</v>
      </c>
      <c r="BB158" s="167">
        <v>36045</v>
      </c>
      <c r="BC158" s="164" t="s">
        <v>31</v>
      </c>
      <c r="BD158" s="123">
        <f>BB158/AS158</f>
        <v>19.696721311475411</v>
      </c>
      <c r="BE158" s="117" t="s">
        <v>80</v>
      </c>
      <c r="BF158" s="122" t="s">
        <v>31</v>
      </c>
      <c r="BG158" s="117" t="s">
        <v>31</v>
      </c>
      <c r="BH158" s="123" t="e">
        <f t="shared" si="9"/>
        <v>#VALUE!</v>
      </c>
      <c r="BI158" s="162" t="s">
        <v>37</v>
      </c>
      <c r="BJ158" s="117" t="s">
        <v>220</v>
      </c>
      <c r="BK158" s="117">
        <v>6</v>
      </c>
      <c r="BL158" s="117" t="s">
        <v>81</v>
      </c>
      <c r="BM158" s="124" t="s">
        <v>228</v>
      </c>
      <c r="BN158" s="125" t="s">
        <v>155</v>
      </c>
      <c r="BO158" s="168" t="s">
        <v>1228</v>
      </c>
    </row>
    <row r="159" spans="1:67" ht="30.75" hidden="1" thickTop="1" x14ac:dyDescent="0.25">
      <c r="A159" s="169" t="s">
        <v>1227</v>
      </c>
      <c r="B159" s="150" t="s">
        <v>194</v>
      </c>
      <c r="C159" s="162">
        <v>2015</v>
      </c>
      <c r="D159" s="162" t="s">
        <v>1220</v>
      </c>
      <c r="E159" s="162" t="s">
        <v>53</v>
      </c>
      <c r="F159" s="162" t="s">
        <v>1226</v>
      </c>
      <c r="G159" s="166">
        <v>381</v>
      </c>
      <c r="H159" s="118"/>
      <c r="I159" s="118"/>
      <c r="J159" s="118"/>
      <c r="K159" s="177" t="s">
        <v>31</v>
      </c>
      <c r="L159" s="117"/>
      <c r="M159" s="117"/>
      <c r="N159" s="117"/>
      <c r="O159" s="117"/>
      <c r="P159" s="117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176">
        <v>150</v>
      </c>
      <c r="AE159" s="119" t="s">
        <v>300</v>
      </c>
      <c r="AF159" s="119"/>
      <c r="AG159" s="119" t="s">
        <v>2177</v>
      </c>
      <c r="AH159" s="119" t="s">
        <v>2035</v>
      </c>
      <c r="AI159" s="119"/>
      <c r="AJ159" s="119"/>
      <c r="AK159" s="119"/>
      <c r="AL159" s="119"/>
      <c r="AM159" s="119"/>
      <c r="AN159" s="119"/>
      <c r="AO159" s="119"/>
      <c r="AP159" s="119"/>
      <c r="AQ159" s="119"/>
      <c r="AR159" s="119"/>
      <c r="AS159" s="166">
        <v>1830</v>
      </c>
      <c r="AT159" s="164" t="s">
        <v>31</v>
      </c>
      <c r="AU159" s="162" t="s">
        <v>422</v>
      </c>
      <c r="AV159" s="117">
        <v>69</v>
      </c>
      <c r="AW159" s="117"/>
      <c r="AX159" s="117"/>
      <c r="AY159" s="117" t="s">
        <v>1960</v>
      </c>
      <c r="AZ159" s="162" t="s">
        <v>1180</v>
      </c>
      <c r="BA159" s="167">
        <v>11430</v>
      </c>
      <c r="BB159" s="167">
        <v>13716</v>
      </c>
      <c r="BC159" s="164" t="s">
        <v>31</v>
      </c>
      <c r="BD159" s="123">
        <f t="shared" ref="BD159:BD172" si="11">BB159/G159</f>
        <v>36</v>
      </c>
      <c r="BE159" s="117" t="s">
        <v>35</v>
      </c>
      <c r="BF159" s="122" t="s">
        <v>31</v>
      </c>
      <c r="BG159" s="117" t="s">
        <v>31</v>
      </c>
      <c r="BH159" s="123" t="e">
        <f t="shared" si="9"/>
        <v>#VALUE!</v>
      </c>
      <c r="BI159" s="162" t="s">
        <v>37</v>
      </c>
      <c r="BJ159" s="117" t="s">
        <v>220</v>
      </c>
      <c r="BK159" s="117">
        <v>6</v>
      </c>
      <c r="BL159" s="117" t="s">
        <v>81</v>
      </c>
      <c r="BM159" s="124" t="s">
        <v>228</v>
      </c>
      <c r="BN159" s="125" t="s">
        <v>155</v>
      </c>
      <c r="BO159" s="168" t="s">
        <v>1225</v>
      </c>
    </row>
    <row r="160" spans="1:67" ht="30.75" hidden="1" thickTop="1" x14ac:dyDescent="0.25">
      <c r="A160" s="169" t="s">
        <v>1224</v>
      </c>
      <c r="B160" s="150" t="s">
        <v>194</v>
      </c>
      <c r="C160" s="162">
        <v>2015</v>
      </c>
      <c r="D160" s="162" t="s">
        <v>1220</v>
      </c>
      <c r="E160" s="162" t="s">
        <v>53</v>
      </c>
      <c r="F160" s="162" t="s">
        <v>1223</v>
      </c>
      <c r="G160" s="166">
        <v>380</v>
      </c>
      <c r="H160" s="118"/>
      <c r="I160" s="118"/>
      <c r="J160" s="118"/>
      <c r="K160" s="177" t="s">
        <v>31</v>
      </c>
      <c r="L160" s="117"/>
      <c r="M160" s="117"/>
      <c r="N160" s="117"/>
      <c r="O160" s="117"/>
      <c r="P160" s="117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 t="s">
        <v>285</v>
      </c>
      <c r="AD160" s="176">
        <v>160</v>
      </c>
      <c r="AE160" s="119" t="s">
        <v>300</v>
      </c>
      <c r="AF160" s="119"/>
      <c r="AG160" s="119" t="s">
        <v>2177</v>
      </c>
      <c r="AH160" s="119" t="s">
        <v>2035</v>
      </c>
      <c r="AI160" s="119"/>
      <c r="AJ160" s="119"/>
      <c r="AK160" s="119"/>
      <c r="AL160" s="119"/>
      <c r="AM160" s="119"/>
      <c r="AN160" s="119"/>
      <c r="AO160" s="119"/>
      <c r="AP160" s="119"/>
      <c r="AQ160" s="119"/>
      <c r="AR160" s="119"/>
      <c r="AS160" s="166">
        <v>1830</v>
      </c>
      <c r="AT160" s="164" t="s">
        <v>31</v>
      </c>
      <c r="AU160" s="162" t="s">
        <v>422</v>
      </c>
      <c r="AV160" s="117">
        <v>69</v>
      </c>
      <c r="AW160" s="117"/>
      <c r="AX160" s="117"/>
      <c r="AY160" s="117" t="s">
        <v>1960</v>
      </c>
      <c r="AZ160" s="162" t="s">
        <v>1180</v>
      </c>
      <c r="BA160" s="167">
        <v>9500</v>
      </c>
      <c r="BB160" s="167">
        <v>10023</v>
      </c>
      <c r="BC160" s="164" t="s">
        <v>31</v>
      </c>
      <c r="BD160" s="123">
        <f t="shared" si="11"/>
        <v>26.376315789473683</v>
      </c>
      <c r="BE160" s="117" t="s">
        <v>35</v>
      </c>
      <c r="BF160" s="122" t="s">
        <v>31</v>
      </c>
      <c r="BG160" s="117" t="s">
        <v>31</v>
      </c>
      <c r="BH160" s="123" t="e">
        <f t="shared" si="9"/>
        <v>#VALUE!</v>
      </c>
      <c r="BI160" s="162" t="s">
        <v>37</v>
      </c>
      <c r="BJ160" s="117" t="s">
        <v>220</v>
      </c>
      <c r="BK160" s="117">
        <v>6</v>
      </c>
      <c r="BL160" s="117" t="s">
        <v>81</v>
      </c>
      <c r="BM160" s="124" t="s">
        <v>228</v>
      </c>
      <c r="BN160" s="125" t="s">
        <v>155</v>
      </c>
      <c r="BO160" s="168" t="s">
        <v>1222</v>
      </c>
    </row>
    <row r="161" spans="1:67" ht="30.75" hidden="1" thickTop="1" x14ac:dyDescent="0.25">
      <c r="A161" s="169" t="s">
        <v>1221</v>
      </c>
      <c r="B161" s="150" t="s">
        <v>194</v>
      </c>
      <c r="C161" s="162">
        <v>2015</v>
      </c>
      <c r="D161" s="162" t="s">
        <v>1220</v>
      </c>
      <c r="E161" s="162" t="s">
        <v>53</v>
      </c>
      <c r="F161" s="162" t="s">
        <v>1219</v>
      </c>
      <c r="G161" s="166">
        <v>294</v>
      </c>
      <c r="H161" s="118"/>
      <c r="I161" s="118"/>
      <c r="J161" s="118"/>
      <c r="K161" s="177" t="s">
        <v>31</v>
      </c>
      <c r="L161" s="117"/>
      <c r="M161" s="117"/>
      <c r="N161" s="117"/>
      <c r="O161" s="117"/>
      <c r="P161" s="117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 t="s">
        <v>289</v>
      </c>
      <c r="AD161" s="176">
        <v>100</v>
      </c>
      <c r="AE161" s="119" t="s">
        <v>300</v>
      </c>
      <c r="AF161" s="119"/>
      <c r="AG161" s="119"/>
      <c r="AH161" s="119"/>
      <c r="AI161" s="119"/>
      <c r="AJ161" s="119"/>
      <c r="AK161" s="119"/>
      <c r="AL161" s="119"/>
      <c r="AM161" s="119"/>
      <c r="AN161" s="119"/>
      <c r="AO161" s="119"/>
      <c r="AP161" s="119"/>
      <c r="AQ161" s="119"/>
      <c r="AR161" s="119"/>
      <c r="AS161" s="166">
        <v>1830</v>
      </c>
      <c r="AT161" s="164" t="s">
        <v>31</v>
      </c>
      <c r="AU161" s="162" t="s">
        <v>422</v>
      </c>
      <c r="AV161" s="117">
        <v>69</v>
      </c>
      <c r="AW161" s="117"/>
      <c r="AX161" s="117"/>
      <c r="AY161" s="117" t="s">
        <v>1960</v>
      </c>
      <c r="AZ161" s="162" t="s">
        <v>1180</v>
      </c>
      <c r="BA161" s="167">
        <v>9368</v>
      </c>
      <c r="BB161" s="167">
        <v>9429</v>
      </c>
      <c r="BC161" s="164" t="s">
        <v>31</v>
      </c>
      <c r="BD161" s="123">
        <f t="shared" si="11"/>
        <v>32.071428571428569</v>
      </c>
      <c r="BE161" s="117" t="s">
        <v>35</v>
      </c>
      <c r="BF161" s="122" t="s">
        <v>31</v>
      </c>
      <c r="BG161" s="117" t="s">
        <v>31</v>
      </c>
      <c r="BH161" s="123" t="e">
        <f t="shared" si="9"/>
        <v>#VALUE!</v>
      </c>
      <c r="BI161" s="162" t="s">
        <v>37</v>
      </c>
      <c r="BJ161" s="117" t="s">
        <v>220</v>
      </c>
      <c r="BK161" s="117">
        <v>6</v>
      </c>
      <c r="BL161" s="117" t="s">
        <v>81</v>
      </c>
      <c r="BM161" s="124" t="s">
        <v>228</v>
      </c>
      <c r="BN161" s="125" t="s">
        <v>155</v>
      </c>
      <c r="BO161" s="168" t="s">
        <v>1218</v>
      </c>
    </row>
    <row r="162" spans="1:67" ht="60.75" hidden="1" thickTop="1" x14ac:dyDescent="0.25">
      <c r="A162" s="169" t="s">
        <v>1217</v>
      </c>
      <c r="B162" s="117" t="s">
        <v>27</v>
      </c>
      <c r="C162" s="162">
        <v>2015</v>
      </c>
      <c r="D162" s="162" t="s">
        <v>1214</v>
      </c>
      <c r="E162" s="162" t="s">
        <v>53</v>
      </c>
      <c r="F162" s="162" t="s">
        <v>1204</v>
      </c>
      <c r="G162" s="166">
        <v>118</v>
      </c>
      <c r="H162" s="118" t="s">
        <v>239</v>
      </c>
      <c r="I162" s="118"/>
      <c r="J162" s="118" t="s">
        <v>252</v>
      </c>
      <c r="K162" s="162">
        <v>44</v>
      </c>
      <c r="L162" s="117"/>
      <c r="M162" s="117" t="s">
        <v>1995</v>
      </c>
      <c r="N162" s="117"/>
      <c r="O162" s="117"/>
      <c r="P162" s="117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176"/>
      <c r="AE162" s="119"/>
      <c r="AF162" s="119"/>
      <c r="AG162" s="119"/>
      <c r="AH162" s="119"/>
      <c r="AI162" s="119"/>
      <c r="AJ162" s="119"/>
      <c r="AK162" s="119"/>
      <c r="AL162" s="119"/>
      <c r="AM162" s="119"/>
      <c r="AN162" s="119"/>
      <c r="AO162" s="119"/>
      <c r="AP162" s="119"/>
      <c r="AQ162" s="119"/>
      <c r="AR162" s="119"/>
      <c r="AS162" s="166">
        <v>1830</v>
      </c>
      <c r="AT162" s="164" t="s">
        <v>31</v>
      </c>
      <c r="AU162" s="162" t="s">
        <v>422</v>
      </c>
      <c r="AV162" s="117">
        <v>69</v>
      </c>
      <c r="AW162" s="117"/>
      <c r="AX162" s="117"/>
      <c r="AY162" s="117" t="s">
        <v>1960</v>
      </c>
      <c r="AZ162" s="162" t="s">
        <v>1180</v>
      </c>
      <c r="BA162" s="167">
        <v>32676</v>
      </c>
      <c r="BB162" s="167">
        <v>34545</v>
      </c>
      <c r="BC162" s="162">
        <v>44</v>
      </c>
      <c r="BD162" s="123">
        <f t="shared" si="11"/>
        <v>292.75423728813558</v>
      </c>
      <c r="BE162" s="117" t="s">
        <v>35</v>
      </c>
      <c r="BF162" s="122">
        <f>BB162/K162</f>
        <v>785.11363636363637</v>
      </c>
      <c r="BG162" s="117" t="s">
        <v>36</v>
      </c>
      <c r="BH162" s="123" t="e">
        <f t="shared" si="9"/>
        <v>#VALUE!</v>
      </c>
      <c r="BI162" s="162" t="s">
        <v>37</v>
      </c>
      <c r="BJ162" s="117" t="s">
        <v>220</v>
      </c>
      <c r="BK162" s="117">
        <v>6</v>
      </c>
      <c r="BL162" s="117" t="s">
        <v>81</v>
      </c>
      <c r="BM162" s="124" t="s">
        <v>228</v>
      </c>
      <c r="BN162" s="125" t="s">
        <v>155</v>
      </c>
      <c r="BO162" s="168" t="s">
        <v>1216</v>
      </c>
    </row>
    <row r="163" spans="1:67" ht="75.75" hidden="1" thickTop="1" x14ac:dyDescent="0.25">
      <c r="A163" s="169" t="s">
        <v>1215</v>
      </c>
      <c r="B163" s="117" t="s">
        <v>27</v>
      </c>
      <c r="C163" s="162">
        <v>2015</v>
      </c>
      <c r="D163" s="162" t="s">
        <v>1214</v>
      </c>
      <c r="E163" s="162" t="s">
        <v>53</v>
      </c>
      <c r="F163" s="162" t="s">
        <v>1200</v>
      </c>
      <c r="G163" s="166">
        <v>118</v>
      </c>
      <c r="H163" s="118" t="s">
        <v>239</v>
      </c>
      <c r="I163" s="118"/>
      <c r="J163" s="118" t="s">
        <v>252</v>
      </c>
      <c r="K163" s="162">
        <v>44</v>
      </c>
      <c r="L163" s="117" t="s">
        <v>1986</v>
      </c>
      <c r="M163" s="117" t="s">
        <v>1995</v>
      </c>
      <c r="N163" s="117"/>
      <c r="O163" s="117"/>
      <c r="P163" s="117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176"/>
      <c r="AE163" s="119"/>
      <c r="AF163" s="119"/>
      <c r="AG163" s="119"/>
      <c r="AH163" s="119"/>
      <c r="AI163" s="119"/>
      <c r="AJ163" s="119"/>
      <c r="AK163" s="119"/>
      <c r="AL163" s="119"/>
      <c r="AM163" s="119"/>
      <c r="AN163" s="119"/>
      <c r="AO163" s="119"/>
      <c r="AP163" s="119"/>
      <c r="AQ163" s="119"/>
      <c r="AR163" s="119"/>
      <c r="AS163" s="166">
        <v>1830</v>
      </c>
      <c r="AT163" s="164" t="s">
        <v>31</v>
      </c>
      <c r="AU163" s="162" t="s">
        <v>422</v>
      </c>
      <c r="AV163" s="117">
        <v>69</v>
      </c>
      <c r="AW163" s="117"/>
      <c r="AX163" s="117"/>
      <c r="AY163" s="117" t="s">
        <v>1960</v>
      </c>
      <c r="AZ163" s="162" t="s">
        <v>1180</v>
      </c>
      <c r="BA163" s="167">
        <v>30598</v>
      </c>
      <c r="BB163" s="167">
        <v>32360</v>
      </c>
      <c r="BC163" s="162">
        <v>44</v>
      </c>
      <c r="BD163" s="123">
        <f t="shared" si="11"/>
        <v>274.23728813559325</v>
      </c>
      <c r="BE163" s="117" t="s">
        <v>35</v>
      </c>
      <c r="BF163" s="122">
        <f>BB163/K163</f>
        <v>735.4545454545455</v>
      </c>
      <c r="BG163" s="117" t="s">
        <v>36</v>
      </c>
      <c r="BH163" s="123" t="e">
        <f t="shared" si="9"/>
        <v>#VALUE!</v>
      </c>
      <c r="BI163" s="162" t="s">
        <v>37</v>
      </c>
      <c r="BJ163" s="117" t="s">
        <v>220</v>
      </c>
      <c r="BK163" s="117">
        <v>6</v>
      </c>
      <c r="BL163" s="117" t="s">
        <v>81</v>
      </c>
      <c r="BM163" s="124" t="s">
        <v>228</v>
      </c>
      <c r="BN163" s="125" t="s">
        <v>155</v>
      </c>
      <c r="BO163" s="168" t="s">
        <v>1213</v>
      </c>
    </row>
    <row r="164" spans="1:67" ht="30.75" hidden="1" thickTop="1" x14ac:dyDescent="0.25">
      <c r="A164" s="169" t="s">
        <v>1212</v>
      </c>
      <c r="B164" s="150" t="s">
        <v>194</v>
      </c>
      <c r="C164" s="162">
        <v>2015</v>
      </c>
      <c r="D164" s="162" t="s">
        <v>1207</v>
      </c>
      <c r="E164" s="162" t="s">
        <v>53</v>
      </c>
      <c r="F164" s="162" t="s">
        <v>1188</v>
      </c>
      <c r="G164" s="166">
        <v>35</v>
      </c>
      <c r="H164" s="118"/>
      <c r="I164" s="118"/>
      <c r="J164" s="118"/>
      <c r="K164" s="177" t="s">
        <v>31</v>
      </c>
      <c r="L164" s="117"/>
      <c r="M164" s="117"/>
      <c r="N164" s="117"/>
      <c r="O164" s="117"/>
      <c r="P164" s="117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  <c r="AC164" s="119"/>
      <c r="AD164" s="176">
        <v>160</v>
      </c>
      <c r="AE164" s="119" t="s">
        <v>300</v>
      </c>
      <c r="AF164" s="119"/>
      <c r="AG164" s="119" t="s">
        <v>2177</v>
      </c>
      <c r="AH164" s="119" t="s">
        <v>2035</v>
      </c>
      <c r="AI164" s="119"/>
      <c r="AJ164" s="119"/>
      <c r="AK164" s="119"/>
      <c r="AL164" s="119"/>
      <c r="AM164" s="119"/>
      <c r="AN164" s="119"/>
      <c r="AO164" s="119"/>
      <c r="AP164" s="119"/>
      <c r="AQ164" s="119"/>
      <c r="AR164" s="119"/>
      <c r="AS164" s="166">
        <v>1830</v>
      </c>
      <c r="AT164" s="164" t="s">
        <v>31</v>
      </c>
      <c r="AU164" s="162" t="s">
        <v>422</v>
      </c>
      <c r="AV164" s="117">
        <v>69</v>
      </c>
      <c r="AW164" s="117"/>
      <c r="AX164" s="117"/>
      <c r="AY164" s="117" t="s">
        <v>1960</v>
      </c>
      <c r="AZ164" s="162" t="s">
        <v>1180</v>
      </c>
      <c r="BA164" s="167">
        <v>3633</v>
      </c>
      <c r="BB164" s="167">
        <v>3833</v>
      </c>
      <c r="BC164" s="164" t="s">
        <v>31</v>
      </c>
      <c r="BD164" s="123">
        <f t="shared" si="11"/>
        <v>109.51428571428572</v>
      </c>
      <c r="BE164" s="117" t="s">
        <v>35</v>
      </c>
      <c r="BF164" s="122">
        <f>BB164/AS164</f>
        <v>2.0945355191256829</v>
      </c>
      <c r="BG164" s="117" t="s">
        <v>80</v>
      </c>
      <c r="BH164" s="123" t="e">
        <f t="shared" si="9"/>
        <v>#VALUE!</v>
      </c>
      <c r="BI164" s="162" t="s">
        <v>37</v>
      </c>
      <c r="BJ164" s="117" t="s">
        <v>220</v>
      </c>
      <c r="BK164" s="117">
        <v>6</v>
      </c>
      <c r="BL164" s="117" t="s">
        <v>81</v>
      </c>
      <c r="BM164" s="124" t="s">
        <v>228</v>
      </c>
      <c r="BN164" s="125" t="s">
        <v>155</v>
      </c>
      <c r="BO164" s="168" t="s">
        <v>1211</v>
      </c>
    </row>
    <row r="165" spans="1:67" ht="30.75" hidden="1" thickTop="1" x14ac:dyDescent="0.25">
      <c r="A165" s="169" t="s">
        <v>1210</v>
      </c>
      <c r="B165" s="150" t="s">
        <v>194</v>
      </c>
      <c r="C165" s="162">
        <v>2015</v>
      </c>
      <c r="D165" s="162" t="s">
        <v>1207</v>
      </c>
      <c r="E165" s="162" t="s">
        <v>53</v>
      </c>
      <c r="F165" s="162" t="s">
        <v>1188</v>
      </c>
      <c r="G165" s="166">
        <v>35</v>
      </c>
      <c r="H165" s="118"/>
      <c r="I165" s="118"/>
      <c r="J165" s="118"/>
      <c r="K165" s="177" t="s">
        <v>31</v>
      </c>
      <c r="L165" s="117"/>
      <c r="M165" s="117"/>
      <c r="N165" s="117"/>
      <c r="O165" s="117"/>
      <c r="P165" s="117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76">
        <v>160</v>
      </c>
      <c r="AE165" s="119" t="s">
        <v>300</v>
      </c>
      <c r="AF165" s="119"/>
      <c r="AG165" s="119" t="s">
        <v>2177</v>
      </c>
      <c r="AH165" s="119" t="s">
        <v>2035</v>
      </c>
      <c r="AI165" s="119"/>
      <c r="AJ165" s="119"/>
      <c r="AK165" s="119"/>
      <c r="AL165" s="119"/>
      <c r="AM165" s="119"/>
      <c r="AN165" s="119"/>
      <c r="AO165" s="119"/>
      <c r="AP165" s="119"/>
      <c r="AQ165" s="119"/>
      <c r="AR165" s="119"/>
      <c r="AS165" s="166">
        <v>1830</v>
      </c>
      <c r="AT165" s="164" t="s">
        <v>31</v>
      </c>
      <c r="AU165" s="162" t="s">
        <v>422</v>
      </c>
      <c r="AV165" s="117">
        <v>69</v>
      </c>
      <c r="AW165" s="117"/>
      <c r="AX165" s="117"/>
      <c r="AY165" s="117" t="s">
        <v>1960</v>
      </c>
      <c r="AZ165" s="162" t="s">
        <v>1180</v>
      </c>
      <c r="BA165" s="167">
        <v>3762</v>
      </c>
      <c r="BB165" s="167">
        <v>3969</v>
      </c>
      <c r="BC165" s="164" t="s">
        <v>31</v>
      </c>
      <c r="BD165" s="123">
        <f t="shared" si="11"/>
        <v>113.4</v>
      </c>
      <c r="BE165" s="117" t="s">
        <v>35</v>
      </c>
      <c r="BF165" s="122">
        <f>BB165/AS165</f>
        <v>2.1688524590163936</v>
      </c>
      <c r="BG165" s="117" t="s">
        <v>80</v>
      </c>
      <c r="BH165" s="123" t="e">
        <f t="shared" si="9"/>
        <v>#VALUE!</v>
      </c>
      <c r="BI165" s="162" t="s">
        <v>37</v>
      </c>
      <c r="BJ165" s="117" t="s">
        <v>220</v>
      </c>
      <c r="BK165" s="117">
        <v>6</v>
      </c>
      <c r="BL165" s="117" t="s">
        <v>81</v>
      </c>
      <c r="BM165" s="124" t="s">
        <v>228</v>
      </c>
      <c r="BN165" s="125" t="s">
        <v>155</v>
      </c>
      <c r="BO165" s="168" t="s">
        <v>1209</v>
      </c>
    </row>
    <row r="166" spans="1:67" ht="30.75" hidden="1" thickTop="1" x14ac:dyDescent="0.25">
      <c r="A166" s="169" t="s">
        <v>1208</v>
      </c>
      <c r="B166" s="150" t="s">
        <v>194</v>
      </c>
      <c r="C166" s="162">
        <v>2015</v>
      </c>
      <c r="D166" s="162" t="s">
        <v>1207</v>
      </c>
      <c r="E166" s="162" t="s">
        <v>53</v>
      </c>
      <c r="F166" s="162" t="s">
        <v>1188</v>
      </c>
      <c r="G166" s="166">
        <v>35</v>
      </c>
      <c r="H166" s="118"/>
      <c r="I166" s="118"/>
      <c r="J166" s="118"/>
      <c r="K166" s="177" t="s">
        <v>31</v>
      </c>
      <c r="L166" s="117"/>
      <c r="M166" s="117"/>
      <c r="N166" s="117"/>
      <c r="O166" s="117"/>
      <c r="P166" s="117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176">
        <v>160</v>
      </c>
      <c r="AE166" s="119" t="s">
        <v>300</v>
      </c>
      <c r="AF166" s="119"/>
      <c r="AG166" s="119" t="s">
        <v>2177</v>
      </c>
      <c r="AH166" s="119" t="s">
        <v>2035</v>
      </c>
      <c r="AI166" s="119"/>
      <c r="AJ166" s="119"/>
      <c r="AK166" s="119"/>
      <c r="AL166" s="119"/>
      <c r="AM166" s="119"/>
      <c r="AN166" s="119"/>
      <c r="AO166" s="119"/>
      <c r="AP166" s="119"/>
      <c r="AQ166" s="119"/>
      <c r="AR166" s="119"/>
      <c r="AS166" s="166">
        <v>1830</v>
      </c>
      <c r="AT166" s="164" t="s">
        <v>31</v>
      </c>
      <c r="AU166" s="162" t="s">
        <v>422</v>
      </c>
      <c r="AV166" s="117">
        <v>69</v>
      </c>
      <c r="AW166" s="117"/>
      <c r="AX166" s="117"/>
      <c r="AY166" s="117" t="s">
        <v>1960</v>
      </c>
      <c r="AZ166" s="162" t="s">
        <v>1180</v>
      </c>
      <c r="BA166" s="167">
        <v>2989</v>
      </c>
      <c r="BB166" s="167">
        <v>3153</v>
      </c>
      <c r="BC166" s="164" t="s">
        <v>31</v>
      </c>
      <c r="BD166" s="123">
        <f t="shared" si="11"/>
        <v>90.085714285714289</v>
      </c>
      <c r="BE166" s="117" t="s">
        <v>35</v>
      </c>
      <c r="BF166" s="122">
        <f>BB166/AS166</f>
        <v>1.722950819672131</v>
      </c>
      <c r="BG166" s="117" t="s">
        <v>80</v>
      </c>
      <c r="BH166" s="123" t="e">
        <f t="shared" si="9"/>
        <v>#VALUE!</v>
      </c>
      <c r="BI166" s="162" t="s">
        <v>37</v>
      </c>
      <c r="BJ166" s="117" t="s">
        <v>220</v>
      </c>
      <c r="BK166" s="117">
        <v>6</v>
      </c>
      <c r="BL166" s="117" t="s">
        <v>81</v>
      </c>
      <c r="BM166" s="124" t="s">
        <v>228</v>
      </c>
      <c r="BN166" s="125" t="s">
        <v>155</v>
      </c>
      <c r="BO166" s="168" t="s">
        <v>1206</v>
      </c>
    </row>
    <row r="167" spans="1:67" ht="60.75" hidden="1" thickTop="1" x14ac:dyDescent="0.25">
      <c r="A167" s="169" t="s">
        <v>1205</v>
      </c>
      <c r="B167" s="117" t="s">
        <v>27</v>
      </c>
      <c r="C167" s="162">
        <v>2015</v>
      </c>
      <c r="D167" s="162" t="s">
        <v>1201</v>
      </c>
      <c r="E167" s="162" t="s">
        <v>53</v>
      </c>
      <c r="F167" s="162" t="s">
        <v>1204</v>
      </c>
      <c r="G167" s="166">
        <v>297</v>
      </c>
      <c r="H167" s="118" t="s">
        <v>255</v>
      </c>
      <c r="I167" s="118"/>
      <c r="J167" s="118"/>
      <c r="K167" s="162">
        <v>106</v>
      </c>
      <c r="L167" s="117"/>
      <c r="M167" s="117" t="s">
        <v>1996</v>
      </c>
      <c r="N167" s="117" t="s">
        <v>2001</v>
      </c>
      <c r="O167" s="117" t="s">
        <v>255</v>
      </c>
      <c r="P167" s="117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176"/>
      <c r="AE167" s="119"/>
      <c r="AF167" s="119"/>
      <c r="AG167" s="119"/>
      <c r="AH167" s="119"/>
      <c r="AI167" s="119"/>
      <c r="AJ167" s="119"/>
      <c r="AK167" s="119"/>
      <c r="AL167" s="119"/>
      <c r="AM167" s="119"/>
      <c r="AN167" s="119"/>
      <c r="AO167" s="119"/>
      <c r="AP167" s="119"/>
      <c r="AQ167" s="119"/>
      <c r="AR167" s="119"/>
      <c r="AS167" s="166">
        <v>1830</v>
      </c>
      <c r="AT167" s="164" t="s">
        <v>31</v>
      </c>
      <c r="AU167" s="162" t="s">
        <v>422</v>
      </c>
      <c r="AV167" s="117">
        <v>69</v>
      </c>
      <c r="AW167" s="117"/>
      <c r="AX167" s="117"/>
      <c r="AY167" s="117" t="s">
        <v>1960</v>
      </c>
      <c r="AZ167" s="162" t="s">
        <v>1180</v>
      </c>
      <c r="BA167" s="167">
        <v>42858</v>
      </c>
      <c r="BB167" s="167">
        <v>45344</v>
      </c>
      <c r="BC167" s="162">
        <v>106</v>
      </c>
      <c r="BD167" s="123">
        <f t="shared" si="11"/>
        <v>152.67340067340066</v>
      </c>
      <c r="BE167" s="117" t="s">
        <v>35</v>
      </c>
      <c r="BF167" s="122">
        <f>BB167/K167</f>
        <v>427.77358490566036</v>
      </c>
      <c r="BG167" s="117" t="s">
        <v>36</v>
      </c>
      <c r="BH167" s="123" t="e">
        <f t="shared" si="9"/>
        <v>#VALUE!</v>
      </c>
      <c r="BI167" s="162" t="s">
        <v>37</v>
      </c>
      <c r="BJ167" s="117" t="s">
        <v>220</v>
      </c>
      <c r="BK167" s="117">
        <v>6</v>
      </c>
      <c r="BL167" s="117" t="s">
        <v>81</v>
      </c>
      <c r="BM167" s="124" t="s">
        <v>228</v>
      </c>
      <c r="BN167" s="125" t="s">
        <v>155</v>
      </c>
      <c r="BO167" s="168" t="s">
        <v>1203</v>
      </c>
    </row>
    <row r="168" spans="1:67" ht="60.75" hidden="1" thickTop="1" x14ac:dyDescent="0.25">
      <c r="A168" s="183" t="s">
        <v>1202</v>
      </c>
      <c r="B168" s="117" t="s">
        <v>27</v>
      </c>
      <c r="C168" s="162">
        <v>2015</v>
      </c>
      <c r="D168" s="184" t="s">
        <v>1201</v>
      </c>
      <c r="E168" s="162" t="s">
        <v>53</v>
      </c>
      <c r="F168" s="162" t="s">
        <v>1200</v>
      </c>
      <c r="G168" s="166">
        <v>297</v>
      </c>
      <c r="H168" s="118"/>
      <c r="I168" s="118"/>
      <c r="J168" s="118"/>
      <c r="K168" s="162">
        <v>106</v>
      </c>
      <c r="L168" s="117"/>
      <c r="M168" s="117" t="s">
        <v>1996</v>
      </c>
      <c r="N168" s="117" t="s">
        <v>2001</v>
      </c>
      <c r="O168" s="117" t="s">
        <v>255</v>
      </c>
      <c r="P168" s="117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176"/>
      <c r="AE168" s="119"/>
      <c r="AF168" s="119"/>
      <c r="AG168" s="119"/>
      <c r="AH168" s="119"/>
      <c r="AI168" s="119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66">
        <v>1830</v>
      </c>
      <c r="AT168" s="164" t="s">
        <v>31</v>
      </c>
      <c r="AU168" s="162" t="s">
        <v>422</v>
      </c>
      <c r="AV168" s="117">
        <v>69</v>
      </c>
      <c r="AW168" s="117"/>
      <c r="AX168" s="117"/>
      <c r="AY168" s="117" t="s">
        <v>1960</v>
      </c>
      <c r="AZ168" s="162" t="s">
        <v>1180</v>
      </c>
      <c r="BA168" s="167">
        <v>46414</v>
      </c>
      <c r="BB168" s="167">
        <v>49158</v>
      </c>
      <c r="BC168" s="162">
        <v>106</v>
      </c>
      <c r="BD168" s="123">
        <f t="shared" si="11"/>
        <v>165.5151515151515</v>
      </c>
      <c r="BE168" s="117" t="s">
        <v>35</v>
      </c>
      <c r="BF168" s="122">
        <f>BB168/K168</f>
        <v>463.75471698113205</v>
      </c>
      <c r="BG168" s="117" t="s">
        <v>36</v>
      </c>
      <c r="BH168" s="123" t="e">
        <f t="shared" si="9"/>
        <v>#VALUE!</v>
      </c>
      <c r="BI168" s="162" t="s">
        <v>37</v>
      </c>
      <c r="BJ168" s="117" t="s">
        <v>220</v>
      </c>
      <c r="BK168" s="117">
        <v>6</v>
      </c>
      <c r="BL168" s="117" t="s">
        <v>81</v>
      </c>
      <c r="BM168" s="124" t="s">
        <v>228</v>
      </c>
      <c r="BN168" s="125" t="s">
        <v>155</v>
      </c>
      <c r="BO168" s="168" t="s">
        <v>1199</v>
      </c>
    </row>
    <row r="169" spans="1:67" ht="60.75" hidden="1" thickTop="1" x14ac:dyDescent="0.25">
      <c r="A169" s="148" t="s">
        <v>1198</v>
      </c>
      <c r="B169" s="117" t="s">
        <v>104</v>
      </c>
      <c r="C169" s="162"/>
      <c r="D169" s="162" t="s">
        <v>1191</v>
      </c>
      <c r="E169" s="162" t="s">
        <v>53</v>
      </c>
      <c r="F169" s="164" t="s">
        <v>31</v>
      </c>
      <c r="G169" s="166">
        <v>329</v>
      </c>
      <c r="H169" s="118"/>
      <c r="I169" s="118"/>
      <c r="J169" s="118"/>
      <c r="K169" s="177" t="s">
        <v>31</v>
      </c>
      <c r="L169" s="117"/>
      <c r="M169" s="117"/>
      <c r="N169" s="117"/>
      <c r="O169" s="117"/>
      <c r="P169" s="117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76"/>
      <c r="AE169" s="119"/>
      <c r="AF169" s="119"/>
      <c r="AG169" s="119"/>
      <c r="AH169" s="119"/>
      <c r="AI169" s="119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66">
        <v>1830</v>
      </c>
      <c r="AT169" s="164" t="s">
        <v>31</v>
      </c>
      <c r="AU169" s="162" t="s">
        <v>422</v>
      </c>
      <c r="AV169" s="117">
        <v>69</v>
      </c>
      <c r="AW169" s="117"/>
      <c r="AX169" s="117"/>
      <c r="AY169" s="117" t="s">
        <v>1960</v>
      </c>
      <c r="AZ169" s="162" t="s">
        <v>1180</v>
      </c>
      <c r="BA169" s="167" t="s">
        <v>31</v>
      </c>
      <c r="BB169" s="167" t="s">
        <v>31</v>
      </c>
      <c r="BC169" s="164" t="s">
        <v>31</v>
      </c>
      <c r="BD169" s="123" t="e">
        <f t="shared" si="11"/>
        <v>#VALUE!</v>
      </c>
      <c r="BE169" s="117" t="s">
        <v>35</v>
      </c>
      <c r="BF169" s="122" t="s">
        <v>31</v>
      </c>
      <c r="BG169" s="117" t="s">
        <v>31</v>
      </c>
      <c r="BH169" s="123" t="e">
        <f t="shared" si="9"/>
        <v>#VALUE!</v>
      </c>
      <c r="BI169" s="162" t="s">
        <v>37</v>
      </c>
      <c r="BJ169" s="117" t="s">
        <v>220</v>
      </c>
      <c r="BK169" s="117">
        <v>6</v>
      </c>
      <c r="BL169" s="117" t="s">
        <v>81</v>
      </c>
      <c r="BM169" s="124" t="s">
        <v>228</v>
      </c>
      <c r="BN169" s="125" t="s">
        <v>155</v>
      </c>
      <c r="BO169" s="168" t="s">
        <v>1197</v>
      </c>
    </row>
    <row r="170" spans="1:67" ht="60.75" hidden="1" thickTop="1" x14ac:dyDescent="0.25">
      <c r="A170" s="185" t="s">
        <v>1196</v>
      </c>
      <c r="B170" s="117" t="s">
        <v>104</v>
      </c>
      <c r="C170" s="162">
        <v>2015</v>
      </c>
      <c r="D170" s="186" t="s">
        <v>1191</v>
      </c>
      <c r="E170" s="162" t="s">
        <v>53</v>
      </c>
      <c r="F170" s="164" t="s">
        <v>1188</v>
      </c>
      <c r="G170" s="166">
        <v>329</v>
      </c>
      <c r="H170" s="118"/>
      <c r="I170" s="118"/>
      <c r="J170" s="118"/>
      <c r="K170" s="177" t="s">
        <v>31</v>
      </c>
      <c r="L170" s="117"/>
      <c r="M170" s="117"/>
      <c r="N170" s="117"/>
      <c r="O170" s="117"/>
      <c r="P170" s="117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76">
        <v>160</v>
      </c>
      <c r="AE170" s="119" t="s">
        <v>300</v>
      </c>
      <c r="AF170" s="119"/>
      <c r="AG170" s="119" t="s">
        <v>2046</v>
      </c>
      <c r="AH170" s="119" t="s">
        <v>2035</v>
      </c>
      <c r="AI170" s="119"/>
      <c r="AJ170" s="119"/>
      <c r="AK170" s="119"/>
      <c r="AL170" s="119"/>
      <c r="AM170" s="119"/>
      <c r="AN170" s="119"/>
      <c r="AO170" s="119"/>
      <c r="AP170" s="119"/>
      <c r="AQ170" s="119"/>
      <c r="AR170" s="119"/>
      <c r="AS170" s="166">
        <v>1830</v>
      </c>
      <c r="AT170" s="164" t="s">
        <v>31</v>
      </c>
      <c r="AU170" s="162" t="s">
        <v>422</v>
      </c>
      <c r="AV170" s="117">
        <v>69</v>
      </c>
      <c r="AW170" s="117"/>
      <c r="AX170" s="117"/>
      <c r="AY170" s="117" t="s">
        <v>1960</v>
      </c>
      <c r="AZ170" s="162" t="s">
        <v>1180</v>
      </c>
      <c r="BA170" s="167">
        <v>82657.05</v>
      </c>
      <c r="BB170" s="167">
        <v>87203.19</v>
      </c>
      <c r="BC170" s="164" t="s">
        <v>31</v>
      </c>
      <c r="BD170" s="123">
        <f t="shared" si="11"/>
        <v>265.0552887537994</v>
      </c>
      <c r="BE170" s="117" t="s">
        <v>35</v>
      </c>
      <c r="BF170" s="122">
        <f>BB170/AS170</f>
        <v>47.652016393442622</v>
      </c>
      <c r="BG170" s="117" t="s">
        <v>80</v>
      </c>
      <c r="BH170" s="123" t="e">
        <f t="shared" si="9"/>
        <v>#VALUE!</v>
      </c>
      <c r="BI170" s="162" t="s">
        <v>37</v>
      </c>
      <c r="BJ170" s="117" t="s">
        <v>220</v>
      </c>
      <c r="BK170" s="117">
        <v>6</v>
      </c>
      <c r="BL170" s="117" t="s">
        <v>81</v>
      </c>
      <c r="BM170" s="124" t="s">
        <v>228</v>
      </c>
      <c r="BN170" s="125" t="s">
        <v>155</v>
      </c>
      <c r="BO170" s="168" t="s">
        <v>1195</v>
      </c>
    </row>
    <row r="171" spans="1:67" ht="45.75" hidden="1" thickTop="1" x14ac:dyDescent="0.25">
      <c r="A171" s="169" t="s">
        <v>1194</v>
      </c>
      <c r="B171" s="117" t="s">
        <v>104</v>
      </c>
      <c r="C171" s="162">
        <v>2015</v>
      </c>
      <c r="D171" s="162" t="s">
        <v>1191</v>
      </c>
      <c r="E171" s="162" t="s">
        <v>53</v>
      </c>
      <c r="F171" s="164" t="s">
        <v>1188</v>
      </c>
      <c r="G171" s="166">
        <v>329</v>
      </c>
      <c r="H171" s="118"/>
      <c r="I171" s="118"/>
      <c r="J171" s="118"/>
      <c r="K171" s="177" t="s">
        <v>31</v>
      </c>
      <c r="L171" s="117"/>
      <c r="M171" s="117"/>
      <c r="N171" s="117"/>
      <c r="O171" s="117"/>
      <c r="P171" s="117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  <c r="AC171" s="119"/>
      <c r="AD171" s="176"/>
      <c r="AE171" s="119" t="s">
        <v>300</v>
      </c>
      <c r="AF171" s="119"/>
      <c r="AG171" s="119" t="s">
        <v>2046</v>
      </c>
      <c r="AH171" s="119" t="s">
        <v>2035</v>
      </c>
      <c r="AI171" s="119"/>
      <c r="AJ171" s="119"/>
      <c r="AK171" s="119"/>
      <c r="AL171" s="119"/>
      <c r="AM171" s="119"/>
      <c r="AN171" s="119"/>
      <c r="AO171" s="119"/>
      <c r="AP171" s="119"/>
      <c r="AQ171" s="119"/>
      <c r="AR171" s="119"/>
      <c r="AS171" s="166">
        <v>1830</v>
      </c>
      <c r="AT171" s="164" t="s">
        <v>31</v>
      </c>
      <c r="AU171" s="162" t="s">
        <v>422</v>
      </c>
      <c r="AV171" s="117">
        <v>69</v>
      </c>
      <c r="AW171" s="117"/>
      <c r="AX171" s="117"/>
      <c r="AY171" s="117" t="s">
        <v>1960</v>
      </c>
      <c r="AZ171" s="162" t="s">
        <v>1180</v>
      </c>
      <c r="BA171" s="167">
        <v>86801.1</v>
      </c>
      <c r="BB171" s="167">
        <v>91575.16</v>
      </c>
      <c r="BC171" s="164" t="s">
        <v>31</v>
      </c>
      <c r="BD171" s="123">
        <f t="shared" si="11"/>
        <v>278.34395136778119</v>
      </c>
      <c r="BE171" s="117" t="s">
        <v>35</v>
      </c>
      <c r="BF171" s="122">
        <f>BB171/AS171</f>
        <v>50.041071038251367</v>
      </c>
      <c r="BG171" s="117" t="s">
        <v>80</v>
      </c>
      <c r="BH171" s="123" t="e">
        <f t="shared" si="9"/>
        <v>#VALUE!</v>
      </c>
      <c r="BI171" s="162" t="s">
        <v>37</v>
      </c>
      <c r="BJ171" s="117" t="s">
        <v>220</v>
      </c>
      <c r="BK171" s="117">
        <v>6</v>
      </c>
      <c r="BL171" s="117" t="s">
        <v>81</v>
      </c>
      <c r="BM171" s="124" t="s">
        <v>228</v>
      </c>
      <c r="BN171" s="125" t="s">
        <v>155</v>
      </c>
      <c r="BO171" s="168" t="s">
        <v>1193</v>
      </c>
    </row>
    <row r="172" spans="1:67" ht="45.75" hidden="1" thickTop="1" x14ac:dyDescent="0.25">
      <c r="A172" s="169" t="s">
        <v>1192</v>
      </c>
      <c r="B172" s="117" t="s">
        <v>104</v>
      </c>
      <c r="C172" s="162">
        <v>2015</v>
      </c>
      <c r="D172" s="162" t="s">
        <v>1191</v>
      </c>
      <c r="E172" s="162" t="s">
        <v>53</v>
      </c>
      <c r="F172" s="164" t="s">
        <v>31</v>
      </c>
      <c r="G172" s="166">
        <v>329</v>
      </c>
      <c r="H172" s="118"/>
      <c r="I172" s="118"/>
      <c r="J172" s="118"/>
      <c r="K172" s="177" t="s">
        <v>31</v>
      </c>
      <c r="L172" s="117"/>
      <c r="M172" s="117"/>
      <c r="N172" s="117"/>
      <c r="O172" s="117"/>
      <c r="P172" s="117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  <c r="AC172" s="119" t="s">
        <v>294</v>
      </c>
      <c r="AD172" s="176">
        <v>160</v>
      </c>
      <c r="AE172" s="119" t="s">
        <v>300</v>
      </c>
      <c r="AF172" s="119"/>
      <c r="AG172" s="119" t="s">
        <v>2046</v>
      </c>
      <c r="AH172" s="119" t="s">
        <v>2035</v>
      </c>
      <c r="AI172" s="119"/>
      <c r="AJ172" s="119"/>
      <c r="AK172" s="119"/>
      <c r="AL172" s="119"/>
      <c r="AM172" s="119"/>
      <c r="AN172" s="119"/>
      <c r="AO172" s="119"/>
      <c r="AP172" s="119"/>
      <c r="AQ172" s="119"/>
      <c r="AR172" s="119"/>
      <c r="AS172" s="166">
        <v>1830</v>
      </c>
      <c r="AT172" s="164" t="s">
        <v>31</v>
      </c>
      <c r="AU172" s="162" t="s">
        <v>422</v>
      </c>
      <c r="AV172" s="117">
        <v>69</v>
      </c>
      <c r="AW172" s="117"/>
      <c r="AX172" s="117"/>
      <c r="AY172" s="117" t="s">
        <v>1960</v>
      </c>
      <c r="AZ172" s="162" t="s">
        <v>1180</v>
      </c>
      <c r="BA172" s="167">
        <v>104007.55</v>
      </c>
      <c r="BB172" s="167">
        <v>109727.97</v>
      </c>
      <c r="BC172" s="164" t="s">
        <v>31</v>
      </c>
      <c r="BD172" s="123">
        <f t="shared" si="11"/>
        <v>333.51966565349545</v>
      </c>
      <c r="BE172" s="117" t="s">
        <v>35</v>
      </c>
      <c r="BF172" s="122">
        <f>BB172/AS172</f>
        <v>59.960639344262297</v>
      </c>
      <c r="BG172" s="117" t="s">
        <v>80</v>
      </c>
      <c r="BH172" s="123" t="e">
        <f t="shared" si="9"/>
        <v>#VALUE!</v>
      </c>
      <c r="BI172" s="162" t="s">
        <v>37</v>
      </c>
      <c r="BJ172" s="117" t="s">
        <v>220</v>
      </c>
      <c r="BK172" s="117">
        <v>6</v>
      </c>
      <c r="BL172" s="117" t="s">
        <v>81</v>
      </c>
      <c r="BM172" s="124" t="s">
        <v>228</v>
      </c>
      <c r="BN172" s="125" t="s">
        <v>155</v>
      </c>
      <c r="BO172" s="168" t="s">
        <v>1190</v>
      </c>
    </row>
    <row r="173" spans="1:67" ht="75.75" hidden="1" thickTop="1" x14ac:dyDescent="0.25">
      <c r="A173" s="169" t="s">
        <v>1189</v>
      </c>
      <c r="B173" s="150" t="s">
        <v>189</v>
      </c>
      <c r="C173" s="162">
        <v>2015</v>
      </c>
      <c r="D173" s="162" t="s">
        <v>1181</v>
      </c>
      <c r="E173" s="162" t="s">
        <v>53</v>
      </c>
      <c r="F173" s="162" t="s">
        <v>1188</v>
      </c>
      <c r="G173" s="163" t="s">
        <v>31</v>
      </c>
      <c r="H173" s="118"/>
      <c r="I173" s="118"/>
      <c r="J173" s="118"/>
      <c r="K173" s="164" t="s">
        <v>31</v>
      </c>
      <c r="L173" s="117"/>
      <c r="M173" s="117"/>
      <c r="N173" s="117"/>
      <c r="O173" s="117"/>
      <c r="P173" s="117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  <c r="AB173" s="119"/>
      <c r="AC173" s="119"/>
      <c r="AD173" s="176"/>
      <c r="AE173" s="119"/>
      <c r="AF173" s="119"/>
      <c r="AG173" s="119"/>
      <c r="AH173" s="119"/>
      <c r="AI173" s="119"/>
      <c r="AJ173" s="119"/>
      <c r="AK173" s="119"/>
      <c r="AL173" s="119"/>
      <c r="AM173" s="119"/>
      <c r="AN173" s="119"/>
      <c r="AO173" s="119"/>
      <c r="AP173" s="119"/>
      <c r="AQ173" s="119"/>
      <c r="AR173" s="119"/>
      <c r="AS173" s="166">
        <v>1830</v>
      </c>
      <c r="AT173" s="164" t="s">
        <v>31</v>
      </c>
      <c r="AU173" s="162" t="s">
        <v>422</v>
      </c>
      <c r="AV173" s="117">
        <v>69</v>
      </c>
      <c r="AW173" s="117"/>
      <c r="AX173" s="117"/>
      <c r="AY173" s="117" t="s">
        <v>1960</v>
      </c>
      <c r="AZ173" s="162" t="s">
        <v>1180</v>
      </c>
      <c r="BA173" s="167">
        <v>104058</v>
      </c>
      <c r="BB173" s="167">
        <v>114664</v>
      </c>
      <c r="BC173" s="164" t="s">
        <v>31</v>
      </c>
      <c r="BD173" s="123">
        <f>BB173/AS173</f>
        <v>62.65792349726776</v>
      </c>
      <c r="BE173" s="117" t="s">
        <v>80</v>
      </c>
      <c r="BF173" s="122" t="s">
        <v>31</v>
      </c>
      <c r="BG173" s="117" t="s">
        <v>31</v>
      </c>
      <c r="BH173" s="123" t="e">
        <f t="shared" si="9"/>
        <v>#VALUE!</v>
      </c>
      <c r="BI173" s="162" t="s">
        <v>37</v>
      </c>
      <c r="BJ173" s="117" t="s">
        <v>220</v>
      </c>
      <c r="BK173" s="117">
        <v>6</v>
      </c>
      <c r="BL173" s="117" t="s">
        <v>81</v>
      </c>
      <c r="BM173" s="124" t="s">
        <v>228</v>
      </c>
      <c r="BN173" s="125" t="s">
        <v>155</v>
      </c>
      <c r="BO173" s="168" t="s">
        <v>1187</v>
      </c>
    </row>
    <row r="174" spans="1:67" ht="60.75" hidden="1" thickTop="1" x14ac:dyDescent="0.25">
      <c r="A174" s="169" t="s">
        <v>1186</v>
      </c>
      <c r="B174" s="150" t="s">
        <v>189</v>
      </c>
      <c r="C174" s="162">
        <v>2015</v>
      </c>
      <c r="D174" s="162" t="s">
        <v>1181</v>
      </c>
      <c r="E174" s="162" t="s">
        <v>53</v>
      </c>
      <c r="F174" s="164" t="s">
        <v>31</v>
      </c>
      <c r="G174" s="163" t="s">
        <v>31</v>
      </c>
      <c r="H174" s="118"/>
      <c r="I174" s="118"/>
      <c r="J174" s="118"/>
      <c r="K174" s="164" t="s">
        <v>31</v>
      </c>
      <c r="L174" s="117"/>
      <c r="M174" s="117"/>
      <c r="N174" s="117"/>
      <c r="O174" s="117"/>
      <c r="P174" s="117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  <c r="AB174" s="119"/>
      <c r="AC174" s="119"/>
      <c r="AD174" s="176"/>
      <c r="AE174" s="119"/>
      <c r="AF174" s="119"/>
      <c r="AG174" s="119"/>
      <c r="AH174" s="119"/>
      <c r="AI174" s="119"/>
      <c r="AJ174" s="119"/>
      <c r="AK174" s="119"/>
      <c r="AL174" s="119"/>
      <c r="AM174" s="119"/>
      <c r="AN174" s="119"/>
      <c r="AO174" s="119"/>
      <c r="AP174" s="119"/>
      <c r="AQ174" s="119"/>
      <c r="AR174" s="119"/>
      <c r="AS174" s="166">
        <v>1830</v>
      </c>
      <c r="AT174" s="164" t="s">
        <v>31</v>
      </c>
      <c r="AU174" s="162" t="s">
        <v>422</v>
      </c>
      <c r="AV174" s="117">
        <v>69</v>
      </c>
      <c r="AW174" s="117"/>
      <c r="AX174" s="117"/>
      <c r="AY174" s="117" t="s">
        <v>1960</v>
      </c>
      <c r="AZ174" s="162" t="s">
        <v>1180</v>
      </c>
      <c r="BA174" s="167">
        <v>97857</v>
      </c>
      <c r="BB174" s="167">
        <v>107643</v>
      </c>
      <c r="BC174" s="164" t="s">
        <v>31</v>
      </c>
      <c r="BD174" s="123">
        <f>BB174/AS174</f>
        <v>58.821311475409836</v>
      </c>
      <c r="BE174" s="117" t="s">
        <v>80</v>
      </c>
      <c r="BF174" s="122" t="s">
        <v>31</v>
      </c>
      <c r="BG174" s="117" t="s">
        <v>31</v>
      </c>
      <c r="BH174" s="123" t="e">
        <f t="shared" si="9"/>
        <v>#VALUE!</v>
      </c>
      <c r="BI174" s="162" t="s">
        <v>37</v>
      </c>
      <c r="BJ174" s="117" t="s">
        <v>220</v>
      </c>
      <c r="BK174" s="117">
        <v>6</v>
      </c>
      <c r="BL174" s="117" t="s">
        <v>81</v>
      </c>
      <c r="BM174" s="124" t="s">
        <v>228</v>
      </c>
      <c r="BN174" s="125" t="s">
        <v>155</v>
      </c>
      <c r="BO174" s="168" t="s">
        <v>1185</v>
      </c>
    </row>
    <row r="175" spans="1:67" ht="60.75" hidden="1" thickTop="1" x14ac:dyDescent="0.25">
      <c r="A175" s="169" t="s">
        <v>1184</v>
      </c>
      <c r="B175" s="150" t="s">
        <v>189</v>
      </c>
      <c r="C175" s="162">
        <v>2015</v>
      </c>
      <c r="D175" s="162" t="s">
        <v>1181</v>
      </c>
      <c r="E175" s="162" t="s">
        <v>53</v>
      </c>
      <c r="F175" s="164" t="s">
        <v>31</v>
      </c>
      <c r="G175" s="163" t="s">
        <v>31</v>
      </c>
      <c r="H175" s="118"/>
      <c r="I175" s="118"/>
      <c r="J175" s="118"/>
      <c r="K175" s="164" t="s">
        <v>31</v>
      </c>
      <c r="L175" s="117"/>
      <c r="M175" s="117"/>
      <c r="N175" s="117"/>
      <c r="O175" s="117"/>
      <c r="P175" s="117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  <c r="AC175" s="119"/>
      <c r="AD175" s="176"/>
      <c r="AE175" s="119"/>
      <c r="AF175" s="119"/>
      <c r="AG175" s="119"/>
      <c r="AH175" s="119"/>
      <c r="AI175" s="119"/>
      <c r="AJ175" s="119"/>
      <c r="AK175" s="119"/>
      <c r="AL175" s="119"/>
      <c r="AM175" s="119"/>
      <c r="AN175" s="119"/>
      <c r="AO175" s="119"/>
      <c r="AP175" s="119"/>
      <c r="AQ175" s="119"/>
      <c r="AR175" s="119"/>
      <c r="AS175" s="166">
        <v>1830</v>
      </c>
      <c r="AT175" s="164" t="s">
        <v>31</v>
      </c>
      <c r="AU175" s="162" t="s">
        <v>422</v>
      </c>
      <c r="AV175" s="117">
        <v>69</v>
      </c>
      <c r="AW175" s="117"/>
      <c r="AX175" s="117"/>
      <c r="AY175" s="117" t="s">
        <v>1960</v>
      </c>
      <c r="AZ175" s="162" t="s">
        <v>1180</v>
      </c>
      <c r="BA175" s="167">
        <v>90882</v>
      </c>
      <c r="BB175" s="167">
        <v>99971</v>
      </c>
      <c r="BC175" s="164" t="s">
        <v>31</v>
      </c>
      <c r="BD175" s="123">
        <f>BB175/AS175</f>
        <v>54.628961748633877</v>
      </c>
      <c r="BE175" s="117" t="s">
        <v>80</v>
      </c>
      <c r="BF175" s="122" t="s">
        <v>31</v>
      </c>
      <c r="BG175" s="117" t="s">
        <v>31</v>
      </c>
      <c r="BH175" s="123" t="e">
        <f t="shared" si="9"/>
        <v>#VALUE!</v>
      </c>
      <c r="BI175" s="162" t="s">
        <v>37</v>
      </c>
      <c r="BJ175" s="117" t="s">
        <v>220</v>
      </c>
      <c r="BK175" s="117">
        <v>6</v>
      </c>
      <c r="BL175" s="117" t="s">
        <v>81</v>
      </c>
      <c r="BM175" s="124" t="s">
        <v>228</v>
      </c>
      <c r="BN175" s="125" t="s">
        <v>155</v>
      </c>
      <c r="BO175" s="168" t="s">
        <v>1183</v>
      </c>
    </row>
    <row r="176" spans="1:67" ht="60.75" hidden="1" thickTop="1" x14ac:dyDescent="0.25">
      <c r="A176" s="169" t="s">
        <v>1182</v>
      </c>
      <c r="B176" s="150" t="s">
        <v>189</v>
      </c>
      <c r="C176" s="162">
        <v>2015</v>
      </c>
      <c r="D176" s="162" t="s">
        <v>1181</v>
      </c>
      <c r="E176" s="162" t="s">
        <v>53</v>
      </c>
      <c r="F176" s="164" t="s">
        <v>31</v>
      </c>
      <c r="G176" s="163" t="s">
        <v>31</v>
      </c>
      <c r="H176" s="118"/>
      <c r="I176" s="118"/>
      <c r="J176" s="118"/>
      <c r="K176" s="164" t="s">
        <v>31</v>
      </c>
      <c r="L176" s="117"/>
      <c r="M176" s="117"/>
      <c r="N176" s="117"/>
      <c r="O176" s="117"/>
      <c r="P176" s="117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  <c r="AA176" s="119"/>
      <c r="AB176" s="119"/>
      <c r="AC176" s="119"/>
      <c r="AD176" s="176"/>
      <c r="AE176" s="119"/>
      <c r="AF176" s="119"/>
      <c r="AG176" s="119"/>
      <c r="AH176" s="119"/>
      <c r="AI176" s="119"/>
      <c r="AJ176" s="119"/>
      <c r="AK176" s="119"/>
      <c r="AL176" s="119"/>
      <c r="AM176" s="119"/>
      <c r="AN176" s="119"/>
      <c r="AO176" s="119"/>
      <c r="AP176" s="119"/>
      <c r="AQ176" s="119"/>
      <c r="AR176" s="119"/>
      <c r="AS176" s="166">
        <v>1830</v>
      </c>
      <c r="AT176" s="164" t="s">
        <v>31</v>
      </c>
      <c r="AU176" s="162" t="s">
        <v>422</v>
      </c>
      <c r="AV176" s="117">
        <v>69</v>
      </c>
      <c r="AW176" s="117"/>
      <c r="AX176" s="117"/>
      <c r="AY176" s="117" t="s">
        <v>1960</v>
      </c>
      <c r="AZ176" s="162" t="s">
        <v>1180</v>
      </c>
      <c r="BA176" s="167">
        <v>101803</v>
      </c>
      <c r="BB176" s="167">
        <v>111984</v>
      </c>
      <c r="BC176" s="164" t="s">
        <v>31</v>
      </c>
      <c r="BD176" s="123">
        <f>BB176/AS176</f>
        <v>61.193442622950819</v>
      </c>
      <c r="BE176" s="117" t="s">
        <v>80</v>
      </c>
      <c r="BF176" s="122" t="s">
        <v>31</v>
      </c>
      <c r="BG176" s="117" t="s">
        <v>31</v>
      </c>
      <c r="BH176" s="123" t="e">
        <f t="shared" si="9"/>
        <v>#VALUE!</v>
      </c>
      <c r="BI176" s="162" t="s">
        <v>37</v>
      </c>
      <c r="BJ176" s="117" t="s">
        <v>220</v>
      </c>
      <c r="BK176" s="117">
        <v>6</v>
      </c>
      <c r="BL176" s="117" t="s">
        <v>81</v>
      </c>
      <c r="BM176" s="124" t="s">
        <v>228</v>
      </c>
      <c r="BN176" s="125" t="s">
        <v>155</v>
      </c>
      <c r="BO176" s="168" t="s">
        <v>1179</v>
      </c>
    </row>
    <row r="177" spans="1:67" ht="45.75" hidden="1" thickTop="1" x14ac:dyDescent="0.25">
      <c r="A177" s="169" t="s">
        <v>1176</v>
      </c>
      <c r="B177" s="150" t="s">
        <v>189</v>
      </c>
      <c r="C177" s="162"/>
      <c r="D177" s="162" t="s">
        <v>1178</v>
      </c>
      <c r="E177" s="162" t="s">
        <v>53</v>
      </c>
      <c r="F177" s="162" t="s">
        <v>1174</v>
      </c>
      <c r="G177" s="163" t="s">
        <v>31</v>
      </c>
      <c r="H177" s="118"/>
      <c r="I177" s="118"/>
      <c r="J177" s="118"/>
      <c r="K177" s="164" t="s">
        <v>31</v>
      </c>
      <c r="L177" s="117"/>
      <c r="M177" s="117"/>
      <c r="N177" s="117"/>
      <c r="O177" s="117"/>
      <c r="P177" s="117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 t="s">
        <v>285</v>
      </c>
      <c r="AD177" s="165">
        <v>160</v>
      </c>
      <c r="AE177" s="119" t="s">
        <v>300</v>
      </c>
      <c r="AF177" s="119"/>
      <c r="AG177" s="119"/>
      <c r="AH177" s="119"/>
      <c r="AI177" s="119"/>
      <c r="AJ177" s="119"/>
      <c r="AK177" s="119"/>
      <c r="AL177" s="119"/>
      <c r="AM177" s="119"/>
      <c r="AN177" s="119"/>
      <c r="AO177" s="119"/>
      <c r="AP177" s="119"/>
      <c r="AQ177" s="119"/>
      <c r="AR177" s="119"/>
      <c r="AS177" s="163" t="s">
        <v>31</v>
      </c>
      <c r="AT177" s="164" t="s">
        <v>31</v>
      </c>
      <c r="AU177" s="162" t="s">
        <v>1173</v>
      </c>
      <c r="AV177" s="117">
        <v>13</v>
      </c>
      <c r="AW177" s="117"/>
      <c r="AX177" s="117"/>
      <c r="AY177" s="117"/>
      <c r="AZ177" s="162" t="s">
        <v>1172</v>
      </c>
      <c r="BA177" s="167">
        <v>951678.25</v>
      </c>
      <c r="BB177" s="167">
        <v>1004020.55</v>
      </c>
      <c r="BC177" s="164" t="s">
        <v>31</v>
      </c>
      <c r="BD177" s="123" t="s">
        <v>31</v>
      </c>
      <c r="BE177" s="117" t="s">
        <v>31</v>
      </c>
      <c r="BF177" s="122" t="s">
        <v>31</v>
      </c>
      <c r="BG177" s="117" t="s">
        <v>31</v>
      </c>
      <c r="BH177" s="123" t="e">
        <f t="shared" si="9"/>
        <v>#VALUE!</v>
      </c>
      <c r="BI177" s="162" t="s">
        <v>37</v>
      </c>
      <c r="BJ177" s="117" t="s">
        <v>206</v>
      </c>
      <c r="BK177" s="117" t="s">
        <v>31</v>
      </c>
      <c r="BL177" s="117" t="s">
        <v>31</v>
      </c>
      <c r="BM177" s="124" t="s">
        <v>31</v>
      </c>
      <c r="BN177" s="125" t="s">
        <v>209</v>
      </c>
      <c r="BO177" s="168" t="s">
        <v>1177</v>
      </c>
    </row>
    <row r="178" spans="1:67" ht="45.75" hidden="1" thickTop="1" x14ac:dyDescent="0.25">
      <c r="A178" s="169" t="s">
        <v>1176</v>
      </c>
      <c r="B178" s="117" t="s">
        <v>104</v>
      </c>
      <c r="C178" s="162"/>
      <c r="D178" s="162" t="s">
        <v>1175</v>
      </c>
      <c r="E178" s="162" t="s">
        <v>53</v>
      </c>
      <c r="F178" s="162" t="s">
        <v>1174</v>
      </c>
      <c r="G178" s="163" t="s">
        <v>31</v>
      </c>
      <c r="H178" s="118"/>
      <c r="I178" s="118"/>
      <c r="J178" s="118"/>
      <c r="K178" s="164" t="s">
        <v>31</v>
      </c>
      <c r="L178" s="117"/>
      <c r="M178" s="117"/>
      <c r="N178" s="117"/>
      <c r="O178" s="117"/>
      <c r="P178" s="117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 t="s">
        <v>294</v>
      </c>
      <c r="AD178" s="165">
        <v>140</v>
      </c>
      <c r="AE178" s="119" t="s">
        <v>300</v>
      </c>
      <c r="AF178" s="119"/>
      <c r="AG178" s="119" t="s">
        <v>2046</v>
      </c>
      <c r="AH178" s="119" t="s">
        <v>2035</v>
      </c>
      <c r="AI178" s="119"/>
      <c r="AJ178" s="119"/>
      <c r="AK178" s="119"/>
      <c r="AL178" s="119"/>
      <c r="AM178" s="119"/>
      <c r="AN178" s="119"/>
      <c r="AO178" s="119"/>
      <c r="AP178" s="119"/>
      <c r="AQ178" s="119"/>
      <c r="AR178" s="119"/>
      <c r="AS178" s="163" t="s">
        <v>31</v>
      </c>
      <c r="AT178" s="164" t="s">
        <v>31</v>
      </c>
      <c r="AU178" s="162" t="s">
        <v>1173</v>
      </c>
      <c r="AV178" s="117">
        <v>13</v>
      </c>
      <c r="AW178" s="117"/>
      <c r="AX178" s="117"/>
      <c r="AY178" s="117"/>
      <c r="AZ178" s="162" t="s">
        <v>1172</v>
      </c>
      <c r="BA178" s="167">
        <v>856430</v>
      </c>
      <c r="BB178" s="167">
        <v>903533</v>
      </c>
      <c r="BC178" s="164" t="s">
        <v>31</v>
      </c>
      <c r="BD178" s="123" t="s">
        <v>31</v>
      </c>
      <c r="BE178" s="117" t="s">
        <v>31</v>
      </c>
      <c r="BF178" s="122" t="s">
        <v>31</v>
      </c>
      <c r="BG178" s="117" t="s">
        <v>31</v>
      </c>
      <c r="BH178" s="123" t="e">
        <f t="shared" si="9"/>
        <v>#VALUE!</v>
      </c>
      <c r="BI178" s="162" t="s">
        <v>37</v>
      </c>
      <c r="BJ178" s="117" t="s">
        <v>206</v>
      </c>
      <c r="BK178" s="117">
        <v>5</v>
      </c>
      <c r="BL178" s="117" t="s">
        <v>216</v>
      </c>
      <c r="BM178" s="124" t="s">
        <v>228</v>
      </c>
      <c r="BN178" s="125" t="s">
        <v>209</v>
      </c>
      <c r="BO178" s="168" t="s">
        <v>1171</v>
      </c>
    </row>
    <row r="179" spans="1:67" ht="45.75" hidden="1" thickTop="1" x14ac:dyDescent="0.25">
      <c r="A179" s="169" t="s">
        <v>1170</v>
      </c>
      <c r="B179" s="117" t="s">
        <v>51</v>
      </c>
      <c r="C179" s="162">
        <v>2016</v>
      </c>
      <c r="D179" s="162" t="s">
        <v>1169</v>
      </c>
      <c r="E179" s="162" t="s">
        <v>53</v>
      </c>
      <c r="F179" s="162" t="s">
        <v>1168</v>
      </c>
      <c r="G179" s="163" t="s">
        <v>31</v>
      </c>
      <c r="H179" s="118"/>
      <c r="I179" s="118"/>
      <c r="J179" s="118"/>
      <c r="K179" s="164" t="s">
        <v>31</v>
      </c>
      <c r="L179" s="117"/>
      <c r="M179" s="117"/>
      <c r="N179" s="117"/>
      <c r="O179" s="117"/>
      <c r="P179" s="117" t="s">
        <v>242</v>
      </c>
      <c r="Q179" s="119" t="s">
        <v>270</v>
      </c>
      <c r="R179" s="119" t="s">
        <v>228</v>
      </c>
      <c r="S179" s="119"/>
      <c r="T179" s="119" t="s">
        <v>259</v>
      </c>
      <c r="U179" s="119"/>
      <c r="V179" s="119" t="s">
        <v>2016</v>
      </c>
      <c r="W179" s="119" t="s">
        <v>1977</v>
      </c>
      <c r="X179" s="119" t="s">
        <v>2145</v>
      </c>
      <c r="Y179" s="119" t="s">
        <v>2152</v>
      </c>
      <c r="Z179" s="119"/>
      <c r="AA179" s="119" t="s">
        <v>2170</v>
      </c>
      <c r="AB179" s="119" t="s">
        <v>1974</v>
      </c>
      <c r="AC179" s="119"/>
      <c r="AD179" s="165"/>
      <c r="AE179" s="119"/>
      <c r="AF179" s="119"/>
      <c r="AG179" s="119"/>
      <c r="AH179" s="119"/>
      <c r="AI179" s="119"/>
      <c r="AJ179" s="119"/>
      <c r="AK179" s="119"/>
      <c r="AL179" s="119"/>
      <c r="AM179" s="119"/>
      <c r="AN179" s="119"/>
      <c r="AO179" s="119"/>
      <c r="AP179" s="119"/>
      <c r="AQ179" s="119"/>
      <c r="AR179" s="119"/>
      <c r="AS179" s="166">
        <v>2415</v>
      </c>
      <c r="AT179" s="162">
        <v>20</v>
      </c>
      <c r="AU179" s="162" t="s">
        <v>1167</v>
      </c>
      <c r="AV179" s="117">
        <v>74</v>
      </c>
      <c r="AW179" s="117" t="s">
        <v>2049</v>
      </c>
      <c r="AX179" s="117" t="s">
        <v>1952</v>
      </c>
      <c r="AY179" s="117" t="s">
        <v>1961</v>
      </c>
      <c r="AZ179" s="162" t="s">
        <v>1166</v>
      </c>
      <c r="BA179" s="167">
        <v>57587</v>
      </c>
      <c r="BB179" s="167">
        <v>60755</v>
      </c>
      <c r="BC179" s="164" t="s">
        <v>31</v>
      </c>
      <c r="BD179" s="123">
        <f>BB179/AS179</f>
        <v>25.15734989648033</v>
      </c>
      <c r="BE179" s="117" t="s">
        <v>80</v>
      </c>
      <c r="BF179" s="122" t="s">
        <v>31</v>
      </c>
      <c r="BG179" s="117" t="s">
        <v>31</v>
      </c>
      <c r="BH179" s="123">
        <f t="shared" si="9"/>
        <v>3037.75</v>
      </c>
      <c r="BI179" s="162" t="s">
        <v>37</v>
      </c>
      <c r="BJ179" s="117" t="s">
        <v>201</v>
      </c>
      <c r="BK179" s="117" t="s">
        <v>31</v>
      </c>
      <c r="BL179" s="117" t="s">
        <v>31</v>
      </c>
      <c r="BM179" s="124" t="s">
        <v>31</v>
      </c>
      <c r="BN179" s="125" t="s">
        <v>155</v>
      </c>
      <c r="BO179" s="168" t="s">
        <v>1165</v>
      </c>
    </row>
    <row r="180" spans="1:67" ht="45.75" hidden="1" thickTop="1" x14ac:dyDescent="0.25">
      <c r="A180" s="169" t="s">
        <v>1164</v>
      </c>
      <c r="B180" s="150" t="s">
        <v>192</v>
      </c>
      <c r="C180" s="162">
        <v>2016</v>
      </c>
      <c r="D180" s="162" t="s">
        <v>1163</v>
      </c>
      <c r="E180" s="162" t="s">
        <v>53</v>
      </c>
      <c r="F180" s="162" t="s">
        <v>1162</v>
      </c>
      <c r="G180" s="163" t="s">
        <v>31</v>
      </c>
      <c r="H180" s="118"/>
      <c r="I180" s="118"/>
      <c r="J180" s="118"/>
      <c r="K180" s="164" t="s">
        <v>31</v>
      </c>
      <c r="L180" s="117"/>
      <c r="M180" s="117"/>
      <c r="N180" s="117"/>
      <c r="O180" s="117"/>
      <c r="P180" s="117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176"/>
      <c r="AE180" s="119"/>
      <c r="AF180" s="119"/>
      <c r="AG180" s="119"/>
      <c r="AH180" s="119"/>
      <c r="AI180" s="119"/>
      <c r="AJ180" s="119"/>
      <c r="AK180" s="119" t="s">
        <v>2028</v>
      </c>
      <c r="AL180" s="119"/>
      <c r="AM180" s="119"/>
      <c r="AN180" s="119"/>
      <c r="AO180" s="119"/>
      <c r="AP180" s="119"/>
      <c r="AQ180" s="119"/>
      <c r="AR180" s="119"/>
      <c r="AS180" s="166">
        <v>17000</v>
      </c>
      <c r="AT180" s="162">
        <v>218</v>
      </c>
      <c r="AU180" s="162" t="s">
        <v>422</v>
      </c>
      <c r="AV180" s="117">
        <v>69</v>
      </c>
      <c r="AW180" s="117" t="s">
        <v>2099</v>
      </c>
      <c r="AX180" s="117"/>
      <c r="AY180" s="117" t="s">
        <v>2124</v>
      </c>
      <c r="AZ180" s="162" t="s">
        <v>1161</v>
      </c>
      <c r="BA180" s="167">
        <v>149857</v>
      </c>
      <c r="BB180" s="167">
        <v>158099</v>
      </c>
      <c r="BC180" s="164" t="s">
        <v>31</v>
      </c>
      <c r="BD180" s="123">
        <f>BB180/AS180</f>
        <v>9.2999411764705879</v>
      </c>
      <c r="BE180" s="117" t="s">
        <v>80</v>
      </c>
      <c r="BF180" s="122" t="s">
        <v>31</v>
      </c>
      <c r="BG180" s="117" t="s">
        <v>31</v>
      </c>
      <c r="BH180" s="123">
        <f t="shared" ref="BH180:BH243" si="12">BB180/AT180</f>
        <v>725.22477064220186</v>
      </c>
      <c r="BI180" s="162" t="s">
        <v>37</v>
      </c>
      <c r="BJ180" s="117" t="s">
        <v>220</v>
      </c>
      <c r="BK180" s="117">
        <v>11</v>
      </c>
      <c r="BL180" s="117" t="s">
        <v>205</v>
      </c>
      <c r="BM180" s="124" t="s">
        <v>228</v>
      </c>
      <c r="BN180" s="125" t="s">
        <v>155</v>
      </c>
      <c r="BO180" s="168" t="s">
        <v>1160</v>
      </c>
    </row>
    <row r="181" spans="1:67" ht="60.75" hidden="1" thickTop="1" x14ac:dyDescent="0.25">
      <c r="A181" s="169" t="s">
        <v>1159</v>
      </c>
      <c r="B181" s="117" t="s">
        <v>76</v>
      </c>
      <c r="C181" s="162">
        <v>2009</v>
      </c>
      <c r="D181" s="162" t="s">
        <v>1158</v>
      </c>
      <c r="E181" s="162" t="s">
        <v>53</v>
      </c>
      <c r="F181" s="162" t="s">
        <v>1157</v>
      </c>
      <c r="G181" s="166">
        <v>651</v>
      </c>
      <c r="H181" s="118"/>
      <c r="I181" s="118"/>
      <c r="J181" s="118"/>
      <c r="K181" s="177" t="s">
        <v>31</v>
      </c>
      <c r="L181" s="117"/>
      <c r="M181" s="117"/>
      <c r="N181" s="117"/>
      <c r="O181" s="117"/>
      <c r="P181" s="117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 t="s">
        <v>289</v>
      </c>
      <c r="AD181" s="176">
        <v>80</v>
      </c>
      <c r="AE181" s="119" t="s">
        <v>300</v>
      </c>
      <c r="AF181" s="119" t="s">
        <v>1645</v>
      </c>
      <c r="AG181" s="119" t="s">
        <v>2045</v>
      </c>
      <c r="AH181" s="119"/>
      <c r="AI181" s="119"/>
      <c r="AJ181" s="119"/>
      <c r="AK181" s="119"/>
      <c r="AL181" s="119"/>
      <c r="AM181" s="119"/>
      <c r="AN181" s="119"/>
      <c r="AO181" s="119"/>
      <c r="AP181" s="119"/>
      <c r="AQ181" s="119"/>
      <c r="AR181" s="119"/>
      <c r="AS181" s="166">
        <v>3800</v>
      </c>
      <c r="AT181" s="162">
        <v>50</v>
      </c>
      <c r="AU181" s="162" t="s">
        <v>166</v>
      </c>
      <c r="AV181" s="117">
        <v>69</v>
      </c>
      <c r="AW181" s="117" t="s">
        <v>2053</v>
      </c>
      <c r="AX181" s="117"/>
      <c r="AY181" s="117" t="s">
        <v>1964</v>
      </c>
      <c r="AZ181" s="162" t="s">
        <v>1156</v>
      </c>
      <c r="BA181" s="167">
        <v>133330.39000000001</v>
      </c>
      <c r="BB181" s="167">
        <v>140663.56</v>
      </c>
      <c r="BC181" s="164" t="s">
        <v>31</v>
      </c>
      <c r="BD181" s="123">
        <f>BB181/G181</f>
        <v>216.07305683563749</v>
      </c>
      <c r="BE181" s="117" t="s">
        <v>35</v>
      </c>
      <c r="BF181" s="122" t="s">
        <v>31</v>
      </c>
      <c r="BG181" s="117" t="s">
        <v>31</v>
      </c>
      <c r="BH181" s="123">
        <f t="shared" si="12"/>
        <v>2813.2712000000001</v>
      </c>
      <c r="BI181" s="162" t="s">
        <v>37</v>
      </c>
      <c r="BJ181" s="117" t="s">
        <v>220</v>
      </c>
      <c r="BK181" s="117">
        <v>7</v>
      </c>
      <c r="BL181" s="117" t="s">
        <v>39</v>
      </c>
      <c r="BM181" s="124" t="s">
        <v>228</v>
      </c>
      <c r="BN181" s="125" t="s">
        <v>155</v>
      </c>
      <c r="BO181" s="168" t="s">
        <v>1155</v>
      </c>
    </row>
    <row r="182" spans="1:67" ht="30.75" hidden="1" thickTop="1" x14ac:dyDescent="0.25">
      <c r="A182" s="169" t="s">
        <v>1150</v>
      </c>
      <c r="B182" s="117" t="s">
        <v>76</v>
      </c>
      <c r="C182" s="162">
        <v>2016</v>
      </c>
      <c r="D182" s="162" t="s">
        <v>1154</v>
      </c>
      <c r="E182" s="162" t="s">
        <v>53</v>
      </c>
      <c r="F182" s="162" t="s">
        <v>1153</v>
      </c>
      <c r="G182" s="166">
        <v>200</v>
      </c>
      <c r="H182" s="118"/>
      <c r="I182" s="118"/>
      <c r="J182" s="118"/>
      <c r="K182" s="177" t="s">
        <v>31</v>
      </c>
      <c r="L182" s="117"/>
      <c r="M182" s="117"/>
      <c r="N182" s="117"/>
      <c r="O182" s="117"/>
      <c r="P182" s="117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 t="s">
        <v>286</v>
      </c>
      <c r="AD182" s="176">
        <v>250</v>
      </c>
      <c r="AE182" s="119" t="s">
        <v>299</v>
      </c>
      <c r="AF182" s="119"/>
      <c r="AG182" s="119"/>
      <c r="AH182" s="119"/>
      <c r="AI182" s="119"/>
      <c r="AJ182" s="119"/>
      <c r="AK182" s="119"/>
      <c r="AL182" s="119"/>
      <c r="AM182" s="119"/>
      <c r="AN182" s="119"/>
      <c r="AO182" s="119"/>
      <c r="AP182" s="119"/>
      <c r="AQ182" s="119"/>
      <c r="AR182" s="119"/>
      <c r="AS182" s="166">
        <v>2455</v>
      </c>
      <c r="AT182" s="162">
        <v>43</v>
      </c>
      <c r="AU182" s="162" t="s">
        <v>536</v>
      </c>
      <c r="AV182" s="117">
        <v>59</v>
      </c>
      <c r="AW182" s="117" t="s">
        <v>2053</v>
      </c>
      <c r="AX182" s="117"/>
      <c r="AY182" s="117" t="s">
        <v>1961</v>
      </c>
      <c r="AZ182" s="162" t="s">
        <v>1152</v>
      </c>
      <c r="BA182" s="167">
        <v>54741.120000000003</v>
      </c>
      <c r="BB182" s="167">
        <v>60215.23</v>
      </c>
      <c r="BC182" s="162">
        <v>1</v>
      </c>
      <c r="BD182" s="123">
        <f>BB182/G182</f>
        <v>301.07615000000004</v>
      </c>
      <c r="BE182" s="117" t="s">
        <v>35</v>
      </c>
      <c r="BF182" s="122" t="s">
        <v>31</v>
      </c>
      <c r="BG182" s="117" t="s">
        <v>31</v>
      </c>
      <c r="BH182" s="123">
        <f t="shared" si="12"/>
        <v>1400.3541860465118</v>
      </c>
      <c r="BI182" s="162" t="s">
        <v>37</v>
      </c>
      <c r="BJ182" s="117" t="s">
        <v>223</v>
      </c>
      <c r="BK182" s="117">
        <v>4</v>
      </c>
      <c r="BL182" s="117" t="s">
        <v>219</v>
      </c>
      <c r="BM182" s="124" t="s">
        <v>228</v>
      </c>
      <c r="BN182" s="125" t="s">
        <v>41</v>
      </c>
      <c r="BO182" s="168" t="s">
        <v>1151</v>
      </c>
    </row>
    <row r="183" spans="1:67" ht="75.75" hidden="1" thickTop="1" x14ac:dyDescent="0.25">
      <c r="A183" s="187"/>
      <c r="B183" s="117" t="s">
        <v>51</v>
      </c>
      <c r="C183" s="162"/>
      <c r="D183" s="162" t="s">
        <v>1149</v>
      </c>
      <c r="E183" s="162" t="s">
        <v>53</v>
      </c>
      <c r="F183" s="162" t="s">
        <v>64</v>
      </c>
      <c r="G183" s="163" t="s">
        <v>31</v>
      </c>
      <c r="H183" s="118"/>
      <c r="I183" s="118"/>
      <c r="J183" s="118"/>
      <c r="K183" s="164" t="s">
        <v>31</v>
      </c>
      <c r="L183" s="117"/>
      <c r="M183" s="117"/>
      <c r="N183" s="117"/>
      <c r="O183" s="117"/>
      <c r="P183" s="117" t="s">
        <v>242</v>
      </c>
      <c r="Q183" s="119"/>
      <c r="R183" s="119"/>
      <c r="S183" s="119" t="s">
        <v>245</v>
      </c>
      <c r="T183" s="119" t="s">
        <v>259</v>
      </c>
      <c r="U183" s="119"/>
      <c r="V183" s="119"/>
      <c r="W183" s="119"/>
      <c r="X183" s="119"/>
      <c r="Y183" s="119"/>
      <c r="Z183" s="119"/>
      <c r="AA183" s="119"/>
      <c r="AB183" s="119"/>
      <c r="AC183" s="119"/>
      <c r="AD183" s="165"/>
      <c r="AE183" s="119"/>
      <c r="AF183" s="119"/>
      <c r="AG183" s="119"/>
      <c r="AH183" s="119"/>
      <c r="AI183" s="119"/>
      <c r="AJ183" s="119"/>
      <c r="AK183" s="119"/>
      <c r="AL183" s="119"/>
      <c r="AM183" s="119"/>
      <c r="AN183" s="119"/>
      <c r="AO183" s="119"/>
      <c r="AP183" s="119"/>
      <c r="AQ183" s="119"/>
      <c r="AR183" s="119"/>
      <c r="AS183" s="166">
        <v>3650</v>
      </c>
      <c r="AT183" s="162">
        <v>43</v>
      </c>
      <c r="AU183" s="162" t="s">
        <v>1148</v>
      </c>
      <c r="AV183" s="117">
        <v>84</v>
      </c>
      <c r="AW183" s="117" t="s">
        <v>2053</v>
      </c>
      <c r="AX183" s="117" t="s">
        <v>1952</v>
      </c>
      <c r="AY183" s="117" t="s">
        <v>1964</v>
      </c>
      <c r="AZ183" s="162" t="s">
        <v>1147</v>
      </c>
      <c r="BA183" s="167">
        <v>70668</v>
      </c>
      <c r="BB183" s="167">
        <v>74555</v>
      </c>
      <c r="BC183" s="164" t="s">
        <v>31</v>
      </c>
      <c r="BD183" s="123">
        <f>BB183/AS183</f>
        <v>20.426027397260274</v>
      </c>
      <c r="BE183" s="117" t="s">
        <v>80</v>
      </c>
      <c r="BF183" s="122" t="s">
        <v>31</v>
      </c>
      <c r="BG183" s="117" t="s">
        <v>31</v>
      </c>
      <c r="BH183" s="123">
        <f t="shared" si="12"/>
        <v>1733.8372093023256</v>
      </c>
      <c r="BI183" s="162" t="s">
        <v>37</v>
      </c>
      <c r="BJ183" s="117" t="s">
        <v>206</v>
      </c>
      <c r="BK183" s="117">
        <v>5</v>
      </c>
      <c r="BL183" s="117" t="s">
        <v>216</v>
      </c>
      <c r="BM183" s="124" t="s">
        <v>228</v>
      </c>
      <c r="BN183" s="125" t="s">
        <v>212</v>
      </c>
      <c r="BO183" s="168" t="s">
        <v>1146</v>
      </c>
    </row>
    <row r="184" spans="1:67" ht="30.75" hidden="1" thickTop="1" x14ac:dyDescent="0.25">
      <c r="A184" s="169" t="s">
        <v>1145</v>
      </c>
      <c r="B184" s="117" t="s">
        <v>27</v>
      </c>
      <c r="C184" s="162">
        <v>2012</v>
      </c>
      <c r="D184" s="162" t="s">
        <v>1144</v>
      </c>
      <c r="E184" s="162" t="s">
        <v>53</v>
      </c>
      <c r="F184" s="162" t="s">
        <v>1143</v>
      </c>
      <c r="G184" s="166">
        <v>16</v>
      </c>
      <c r="H184" s="118" t="s">
        <v>255</v>
      </c>
      <c r="I184" s="118" t="s">
        <v>306</v>
      </c>
      <c r="J184" s="118" t="s">
        <v>250</v>
      </c>
      <c r="K184" s="162">
        <v>5</v>
      </c>
      <c r="L184" s="117" t="s">
        <v>1987</v>
      </c>
      <c r="M184" s="117" t="s">
        <v>1995</v>
      </c>
      <c r="N184" s="117"/>
      <c r="O184" s="117"/>
      <c r="P184" s="117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176"/>
      <c r="AE184" s="119"/>
      <c r="AF184" s="119"/>
      <c r="AG184" s="119"/>
      <c r="AH184" s="119"/>
      <c r="AI184" s="119"/>
      <c r="AJ184" s="119"/>
      <c r="AK184" s="119"/>
      <c r="AL184" s="119"/>
      <c r="AM184" s="119"/>
      <c r="AN184" s="119"/>
      <c r="AO184" s="119"/>
      <c r="AP184" s="119"/>
      <c r="AQ184" s="119"/>
      <c r="AR184" s="119"/>
      <c r="AS184" s="163" t="s">
        <v>31</v>
      </c>
      <c r="AT184" s="164" t="s">
        <v>31</v>
      </c>
      <c r="AU184" s="162" t="s">
        <v>351</v>
      </c>
      <c r="AV184" s="117">
        <v>38</v>
      </c>
      <c r="AW184" s="117"/>
      <c r="AX184" s="117"/>
      <c r="AY184" s="117"/>
      <c r="AZ184" s="162" t="s">
        <v>1142</v>
      </c>
      <c r="BA184" s="167">
        <v>7103</v>
      </c>
      <c r="BB184" s="167">
        <v>7600</v>
      </c>
      <c r="BC184" s="162">
        <v>5</v>
      </c>
      <c r="BD184" s="123">
        <f>BB184/G184</f>
        <v>475</v>
      </c>
      <c r="BE184" s="117" t="s">
        <v>35</v>
      </c>
      <c r="BF184" s="122">
        <f>BB184/K184</f>
        <v>1520</v>
      </c>
      <c r="BG184" s="117" t="s">
        <v>36</v>
      </c>
      <c r="BH184" s="123" t="e">
        <f t="shared" si="12"/>
        <v>#VALUE!</v>
      </c>
      <c r="BI184" s="162" t="s">
        <v>37</v>
      </c>
      <c r="BJ184" s="117" t="s">
        <v>220</v>
      </c>
      <c r="BK184" s="117">
        <v>3</v>
      </c>
      <c r="BL184" s="117" t="s">
        <v>216</v>
      </c>
      <c r="BM184" s="124" t="s">
        <v>228</v>
      </c>
      <c r="BN184" s="125" t="s">
        <v>31</v>
      </c>
      <c r="BO184" s="168" t="s">
        <v>1141</v>
      </c>
    </row>
    <row r="185" spans="1:67" ht="30.75" hidden="1" thickTop="1" x14ac:dyDescent="0.25">
      <c r="A185" s="162" t="s">
        <v>1140</v>
      </c>
      <c r="B185" s="117" t="s">
        <v>76</v>
      </c>
      <c r="C185" s="162"/>
      <c r="D185" s="162" t="s">
        <v>1139</v>
      </c>
      <c r="E185" s="162" t="s">
        <v>53</v>
      </c>
      <c r="F185" s="162" t="s">
        <v>541</v>
      </c>
      <c r="G185" s="163" t="s">
        <v>31</v>
      </c>
      <c r="H185" s="118"/>
      <c r="I185" s="118"/>
      <c r="J185" s="118"/>
      <c r="K185" s="177" t="s">
        <v>31</v>
      </c>
      <c r="L185" s="117"/>
      <c r="M185" s="117"/>
      <c r="N185" s="117"/>
      <c r="O185" s="117"/>
      <c r="P185" s="117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  <c r="AC185" s="119"/>
      <c r="AD185" s="176"/>
      <c r="AE185" s="119"/>
      <c r="AF185" s="119"/>
      <c r="AG185" s="119"/>
      <c r="AH185" s="119"/>
      <c r="AI185" s="119"/>
      <c r="AJ185" s="119"/>
      <c r="AK185" s="119"/>
      <c r="AL185" s="119"/>
      <c r="AM185" s="119"/>
      <c r="AN185" s="119"/>
      <c r="AO185" s="119"/>
      <c r="AP185" s="119"/>
      <c r="AQ185" s="119"/>
      <c r="AR185" s="119"/>
      <c r="AS185" s="166">
        <v>6186</v>
      </c>
      <c r="AT185" s="162">
        <v>62</v>
      </c>
      <c r="AU185" s="162" t="s">
        <v>1130</v>
      </c>
      <c r="AV185" s="117">
        <v>62</v>
      </c>
      <c r="AW185" s="117" t="s">
        <v>2055</v>
      </c>
      <c r="AX185" s="117"/>
      <c r="AY185" s="117" t="s">
        <v>2106</v>
      </c>
      <c r="AZ185" s="162" t="s">
        <v>1129</v>
      </c>
      <c r="BA185" s="167">
        <v>116262.78</v>
      </c>
      <c r="BB185" s="167">
        <v>127889.06</v>
      </c>
      <c r="BC185" s="162">
        <v>1</v>
      </c>
      <c r="BD185" s="123">
        <f>BB185/AS185</f>
        <v>20.673950856773359</v>
      </c>
      <c r="BE185" s="117" t="s">
        <v>80</v>
      </c>
      <c r="BF185" s="122" t="s">
        <v>31</v>
      </c>
      <c r="BG185" s="117" t="s">
        <v>31</v>
      </c>
      <c r="BH185" s="123">
        <f t="shared" si="12"/>
        <v>2062.7267741935484</v>
      </c>
      <c r="BI185" s="162" t="s">
        <v>37</v>
      </c>
      <c r="BJ185" s="117" t="s">
        <v>223</v>
      </c>
      <c r="BK185" s="117">
        <v>7</v>
      </c>
      <c r="BL185" s="117" t="s">
        <v>39</v>
      </c>
      <c r="BM185" s="124" t="s">
        <v>228</v>
      </c>
      <c r="BN185" s="125" t="s">
        <v>41</v>
      </c>
      <c r="BO185" s="168" t="s">
        <v>1138</v>
      </c>
    </row>
    <row r="186" spans="1:67" ht="30.75" hidden="1" thickTop="1" x14ac:dyDescent="0.25">
      <c r="A186" s="162" t="s">
        <v>1137</v>
      </c>
      <c r="B186" s="117" t="s">
        <v>104</v>
      </c>
      <c r="C186" s="162"/>
      <c r="D186" s="162" t="s">
        <v>1136</v>
      </c>
      <c r="E186" s="162" t="s">
        <v>53</v>
      </c>
      <c r="F186" s="162" t="s">
        <v>1135</v>
      </c>
      <c r="G186" s="163" t="s">
        <v>31</v>
      </c>
      <c r="H186" s="118"/>
      <c r="I186" s="118"/>
      <c r="J186" s="118"/>
      <c r="K186" s="177" t="s">
        <v>31</v>
      </c>
      <c r="L186" s="117"/>
      <c r="M186" s="117"/>
      <c r="N186" s="117"/>
      <c r="O186" s="117"/>
      <c r="P186" s="117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  <c r="AB186" s="119"/>
      <c r="AC186" s="119"/>
      <c r="AD186" s="176"/>
      <c r="AE186" s="119"/>
      <c r="AF186" s="119"/>
      <c r="AG186" s="119"/>
      <c r="AH186" s="119"/>
      <c r="AI186" s="119"/>
      <c r="AJ186" s="119"/>
      <c r="AK186" s="119"/>
      <c r="AL186" s="119"/>
      <c r="AM186" s="119"/>
      <c r="AN186" s="119"/>
      <c r="AO186" s="119"/>
      <c r="AP186" s="119"/>
      <c r="AQ186" s="119"/>
      <c r="AR186" s="119"/>
      <c r="AS186" s="166">
        <v>6186</v>
      </c>
      <c r="AT186" s="162">
        <v>62</v>
      </c>
      <c r="AU186" s="162" t="s">
        <v>1130</v>
      </c>
      <c r="AV186" s="117">
        <v>62</v>
      </c>
      <c r="AW186" s="117" t="s">
        <v>2055</v>
      </c>
      <c r="AX186" s="117"/>
      <c r="AY186" s="117" t="s">
        <v>2106</v>
      </c>
      <c r="AZ186" s="162" t="s">
        <v>1129</v>
      </c>
      <c r="BA186" s="167">
        <v>824616.02</v>
      </c>
      <c r="BB186" s="167">
        <v>907077.62</v>
      </c>
      <c r="BC186" s="162">
        <v>1</v>
      </c>
      <c r="BD186" s="122">
        <f>BB186/AS186</f>
        <v>146.63395085677337</v>
      </c>
      <c r="BE186" s="117" t="s">
        <v>80</v>
      </c>
      <c r="BF186" s="122" t="s">
        <v>31</v>
      </c>
      <c r="BG186" s="117" t="s">
        <v>31</v>
      </c>
      <c r="BH186" s="123">
        <f t="shared" si="12"/>
        <v>14630.284193548387</v>
      </c>
      <c r="BI186" s="162" t="s">
        <v>37</v>
      </c>
      <c r="BJ186" s="117" t="s">
        <v>223</v>
      </c>
      <c r="BK186" s="117">
        <v>7</v>
      </c>
      <c r="BL186" s="117" t="s">
        <v>39</v>
      </c>
      <c r="BM186" s="124" t="s">
        <v>228</v>
      </c>
      <c r="BN186" s="125" t="s">
        <v>41</v>
      </c>
      <c r="BO186" s="168" t="s">
        <v>1134</v>
      </c>
    </row>
    <row r="187" spans="1:67" ht="45.75" hidden="1" thickTop="1" x14ac:dyDescent="0.25">
      <c r="A187" s="162" t="s">
        <v>1133</v>
      </c>
      <c r="B187" s="117" t="s">
        <v>27</v>
      </c>
      <c r="C187" s="162"/>
      <c r="D187" s="162" t="s">
        <v>1132</v>
      </c>
      <c r="E187" s="162" t="s">
        <v>53</v>
      </c>
      <c r="F187" s="162" t="s">
        <v>1131</v>
      </c>
      <c r="G187" s="166">
        <v>75</v>
      </c>
      <c r="H187" s="118"/>
      <c r="I187" s="118"/>
      <c r="J187" s="118"/>
      <c r="K187" s="164" t="s">
        <v>31</v>
      </c>
      <c r="L187" s="117"/>
      <c r="M187" s="117"/>
      <c r="N187" s="117"/>
      <c r="O187" s="117"/>
      <c r="P187" s="117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  <c r="AB187" s="119"/>
      <c r="AC187" s="119"/>
      <c r="AD187" s="176"/>
      <c r="AE187" s="119"/>
      <c r="AF187" s="119"/>
      <c r="AG187" s="119"/>
      <c r="AH187" s="119"/>
      <c r="AI187" s="119"/>
      <c r="AJ187" s="119"/>
      <c r="AK187" s="119"/>
      <c r="AL187" s="119"/>
      <c r="AM187" s="119"/>
      <c r="AN187" s="119"/>
      <c r="AO187" s="119"/>
      <c r="AP187" s="119"/>
      <c r="AQ187" s="119"/>
      <c r="AR187" s="119"/>
      <c r="AS187" s="166">
        <v>6186</v>
      </c>
      <c r="AT187" s="162">
        <v>62</v>
      </c>
      <c r="AU187" s="162" t="s">
        <v>1130</v>
      </c>
      <c r="AV187" s="117">
        <v>62</v>
      </c>
      <c r="AW187" s="117" t="s">
        <v>2055</v>
      </c>
      <c r="AX187" s="117"/>
      <c r="AY187" s="117" t="s">
        <v>2106</v>
      </c>
      <c r="AZ187" s="162" t="s">
        <v>1129</v>
      </c>
      <c r="BA187" s="167">
        <v>70810</v>
      </c>
      <c r="BB187" s="167">
        <v>77891</v>
      </c>
      <c r="BC187" s="162">
        <v>40</v>
      </c>
      <c r="BD187" s="123">
        <f>BB187/G187</f>
        <v>1038.5466666666666</v>
      </c>
      <c r="BE187" s="117" t="s">
        <v>35</v>
      </c>
      <c r="BF187" s="122">
        <f>BB187/AS187</f>
        <v>12.591496928548334</v>
      </c>
      <c r="BG187" s="117" t="s">
        <v>80</v>
      </c>
      <c r="BH187" s="123">
        <f t="shared" si="12"/>
        <v>1256.3064516129032</v>
      </c>
      <c r="BI187" s="162" t="s">
        <v>37</v>
      </c>
      <c r="BJ187" s="117" t="s">
        <v>223</v>
      </c>
      <c r="BK187" s="117">
        <v>7</v>
      </c>
      <c r="BL187" s="117" t="s">
        <v>39</v>
      </c>
      <c r="BM187" s="124" t="s">
        <v>228</v>
      </c>
      <c r="BN187" s="125" t="s">
        <v>41</v>
      </c>
      <c r="BO187" s="168" t="s">
        <v>1128</v>
      </c>
    </row>
    <row r="188" spans="1:67" ht="18" hidden="1" thickTop="1" x14ac:dyDescent="0.25">
      <c r="A188" s="169" t="s">
        <v>1127</v>
      </c>
      <c r="B188" s="117" t="s">
        <v>104</v>
      </c>
      <c r="C188" s="162">
        <v>2013</v>
      </c>
      <c r="D188" s="162" t="s">
        <v>1126</v>
      </c>
      <c r="E188" s="162" t="s">
        <v>53</v>
      </c>
      <c r="F188" s="162" t="s">
        <v>1123</v>
      </c>
      <c r="G188" s="163" t="s">
        <v>31</v>
      </c>
      <c r="H188" s="118"/>
      <c r="I188" s="118"/>
      <c r="J188" s="118"/>
      <c r="K188" s="177" t="s">
        <v>31</v>
      </c>
      <c r="L188" s="117"/>
      <c r="M188" s="117"/>
      <c r="N188" s="117"/>
      <c r="O188" s="117"/>
      <c r="P188" s="117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  <c r="AB188" s="119"/>
      <c r="AC188" s="119"/>
      <c r="AD188" s="176"/>
      <c r="AE188" s="119"/>
      <c r="AF188" s="119"/>
      <c r="AG188" s="119"/>
      <c r="AH188" s="119"/>
      <c r="AI188" s="119"/>
      <c r="AJ188" s="119"/>
      <c r="AK188" s="119"/>
      <c r="AL188" s="119"/>
      <c r="AM188" s="119"/>
      <c r="AN188" s="119"/>
      <c r="AO188" s="119"/>
      <c r="AP188" s="119"/>
      <c r="AQ188" s="119"/>
      <c r="AR188" s="119"/>
      <c r="AS188" s="166">
        <v>4810</v>
      </c>
      <c r="AT188" s="162">
        <v>72</v>
      </c>
      <c r="AU188" s="162" t="s">
        <v>1122</v>
      </c>
      <c r="AV188" s="117">
        <v>74</v>
      </c>
      <c r="AW188" s="117" t="s">
        <v>2056</v>
      </c>
      <c r="AX188" s="117"/>
      <c r="AY188" s="117" t="s">
        <v>1966</v>
      </c>
      <c r="AZ188" s="162" t="s">
        <v>1117</v>
      </c>
      <c r="BA188" s="167">
        <v>430508.64</v>
      </c>
      <c r="BB188" s="167">
        <v>460644.25</v>
      </c>
      <c r="BC188" s="162">
        <v>1</v>
      </c>
      <c r="BD188" s="123">
        <f>BB188/AS188</f>
        <v>95.768035343035336</v>
      </c>
      <c r="BE188" s="117" t="s">
        <v>80</v>
      </c>
      <c r="BF188" s="122" t="s">
        <v>31</v>
      </c>
      <c r="BG188" s="117" t="s">
        <v>31</v>
      </c>
      <c r="BH188" s="123">
        <f t="shared" si="12"/>
        <v>6397.8368055555557</v>
      </c>
      <c r="BI188" s="162" t="s">
        <v>37</v>
      </c>
      <c r="BJ188" s="117" t="s">
        <v>201</v>
      </c>
      <c r="BK188" s="117">
        <v>7</v>
      </c>
      <c r="BL188" s="117" t="s">
        <v>39</v>
      </c>
      <c r="BM188" s="124" t="s">
        <v>228</v>
      </c>
      <c r="BN188" s="125" t="s">
        <v>155</v>
      </c>
      <c r="BO188" s="181" t="s">
        <v>31</v>
      </c>
    </row>
    <row r="189" spans="1:67" ht="30.75" hidden="1" thickTop="1" x14ac:dyDescent="0.25">
      <c r="A189" s="169" t="s">
        <v>1125</v>
      </c>
      <c r="B189" s="117" t="s">
        <v>104</v>
      </c>
      <c r="C189" s="162">
        <v>2012</v>
      </c>
      <c r="D189" s="162" t="s">
        <v>1124</v>
      </c>
      <c r="E189" s="162" t="s">
        <v>53</v>
      </c>
      <c r="F189" s="162" t="s">
        <v>1123</v>
      </c>
      <c r="G189" s="166">
        <v>245</v>
      </c>
      <c r="H189" s="118"/>
      <c r="I189" s="118"/>
      <c r="J189" s="118"/>
      <c r="K189" s="177" t="s">
        <v>31</v>
      </c>
      <c r="L189" s="117"/>
      <c r="M189" s="117"/>
      <c r="N189" s="117"/>
      <c r="O189" s="117"/>
      <c r="P189" s="117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  <c r="AC189" s="119"/>
      <c r="AD189" s="176">
        <v>150</v>
      </c>
      <c r="AE189" s="119" t="s">
        <v>300</v>
      </c>
      <c r="AF189" s="119"/>
      <c r="AG189" s="119"/>
      <c r="AH189" s="119"/>
      <c r="AI189" s="119"/>
      <c r="AJ189" s="119"/>
      <c r="AK189" s="119"/>
      <c r="AL189" s="119"/>
      <c r="AM189" s="119"/>
      <c r="AN189" s="119"/>
      <c r="AO189" s="119"/>
      <c r="AP189" s="119"/>
      <c r="AQ189" s="119"/>
      <c r="AR189" s="119"/>
      <c r="AS189" s="166">
        <v>4810</v>
      </c>
      <c r="AT189" s="162">
        <v>72</v>
      </c>
      <c r="AU189" s="162" t="s">
        <v>1122</v>
      </c>
      <c r="AV189" s="117">
        <v>74</v>
      </c>
      <c r="AW189" s="117" t="s">
        <v>2056</v>
      </c>
      <c r="AX189" s="117"/>
      <c r="AY189" s="117" t="s">
        <v>1966</v>
      </c>
      <c r="AZ189" s="162" t="s">
        <v>1117</v>
      </c>
      <c r="BA189" s="167">
        <v>21319.49</v>
      </c>
      <c r="BB189" s="167">
        <v>22811.25</v>
      </c>
      <c r="BC189" s="162">
        <v>1</v>
      </c>
      <c r="BD189" s="123">
        <f>BB189/G189</f>
        <v>93.107142857142861</v>
      </c>
      <c r="BE189" s="117" t="s">
        <v>35</v>
      </c>
      <c r="BF189" s="122">
        <f>BB189/AS189</f>
        <v>4.7424636174636179</v>
      </c>
      <c r="BG189" s="117" t="s">
        <v>80</v>
      </c>
      <c r="BH189" s="123">
        <f t="shared" si="12"/>
        <v>316.82291666666669</v>
      </c>
      <c r="BI189" s="162" t="s">
        <v>37</v>
      </c>
      <c r="BJ189" s="117" t="s">
        <v>201</v>
      </c>
      <c r="BK189" s="117">
        <v>7</v>
      </c>
      <c r="BL189" s="117" t="s">
        <v>39</v>
      </c>
      <c r="BM189" s="124" t="s">
        <v>228</v>
      </c>
      <c r="BN189" s="125" t="s">
        <v>155</v>
      </c>
      <c r="BO189" s="168" t="s">
        <v>1121</v>
      </c>
    </row>
    <row r="190" spans="1:67" ht="30.75" hidden="1" thickTop="1" x14ac:dyDescent="0.25">
      <c r="A190" s="169" t="s">
        <v>1120</v>
      </c>
      <c r="B190" s="117" t="s">
        <v>76</v>
      </c>
      <c r="C190" s="162">
        <v>2013</v>
      </c>
      <c r="D190" s="162" t="s">
        <v>1119</v>
      </c>
      <c r="E190" s="162" t="s">
        <v>53</v>
      </c>
      <c r="F190" s="162" t="s">
        <v>370</v>
      </c>
      <c r="G190" s="166">
        <v>216</v>
      </c>
      <c r="H190" s="118"/>
      <c r="I190" s="118"/>
      <c r="J190" s="118"/>
      <c r="K190" s="177" t="s">
        <v>31</v>
      </c>
      <c r="L190" s="117"/>
      <c r="M190" s="117"/>
      <c r="N190" s="117"/>
      <c r="O190" s="117"/>
      <c r="P190" s="117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  <c r="AB190" s="119"/>
      <c r="AC190" s="119" t="s">
        <v>289</v>
      </c>
      <c r="AD190" s="176">
        <v>120</v>
      </c>
      <c r="AE190" s="119" t="s">
        <v>300</v>
      </c>
      <c r="AF190" s="119" t="s">
        <v>1645</v>
      </c>
      <c r="AG190" s="119"/>
      <c r="AH190" s="119"/>
      <c r="AI190" s="119"/>
      <c r="AJ190" s="119"/>
      <c r="AK190" s="119"/>
      <c r="AL190" s="119"/>
      <c r="AM190" s="119"/>
      <c r="AN190" s="119"/>
      <c r="AO190" s="119"/>
      <c r="AP190" s="119"/>
      <c r="AQ190" s="119"/>
      <c r="AR190" s="119"/>
      <c r="AS190" s="166">
        <v>4810</v>
      </c>
      <c r="AT190" s="162">
        <v>72</v>
      </c>
      <c r="AU190" s="162" t="s">
        <v>1118</v>
      </c>
      <c r="AV190" s="117">
        <v>74</v>
      </c>
      <c r="AW190" s="117" t="s">
        <v>2056</v>
      </c>
      <c r="AX190" s="117"/>
      <c r="AY190" s="117" t="s">
        <v>1966</v>
      </c>
      <c r="AZ190" s="162" t="s">
        <v>1117</v>
      </c>
      <c r="BA190" s="167">
        <v>112276.55</v>
      </c>
      <c r="BB190" s="167">
        <v>120135.91</v>
      </c>
      <c r="BC190" s="162">
        <v>1</v>
      </c>
      <c r="BD190" s="123">
        <f>BB190/G190</f>
        <v>556.18476851851858</v>
      </c>
      <c r="BE190" s="117" t="s">
        <v>35</v>
      </c>
      <c r="BF190" s="122">
        <f>BB190/AS190</f>
        <v>24.976280665280665</v>
      </c>
      <c r="BG190" s="117" t="s">
        <v>80</v>
      </c>
      <c r="BH190" s="123">
        <f t="shared" si="12"/>
        <v>1668.5543055555556</v>
      </c>
      <c r="BI190" s="162" t="s">
        <v>37</v>
      </c>
      <c r="BJ190" s="117" t="s">
        <v>201</v>
      </c>
      <c r="BK190" s="117">
        <v>7</v>
      </c>
      <c r="BL190" s="117" t="s">
        <v>39</v>
      </c>
      <c r="BM190" s="124" t="s">
        <v>228</v>
      </c>
      <c r="BN190" s="125" t="s">
        <v>155</v>
      </c>
      <c r="BO190" s="168" t="s">
        <v>1116</v>
      </c>
    </row>
    <row r="191" spans="1:67" ht="30.75" hidden="1" thickTop="1" x14ac:dyDescent="0.25">
      <c r="A191" s="169" t="s">
        <v>1115</v>
      </c>
      <c r="B191" s="117" t="s">
        <v>76</v>
      </c>
      <c r="C191" s="162">
        <v>2014</v>
      </c>
      <c r="D191" s="162" t="s">
        <v>1114</v>
      </c>
      <c r="E191" s="162" t="s">
        <v>53</v>
      </c>
      <c r="F191" s="162" t="s">
        <v>1110</v>
      </c>
      <c r="G191" s="166">
        <v>240</v>
      </c>
      <c r="H191" s="118"/>
      <c r="I191" s="118"/>
      <c r="J191" s="118"/>
      <c r="K191" s="177" t="s">
        <v>31</v>
      </c>
      <c r="L191" s="117"/>
      <c r="M191" s="117"/>
      <c r="N191" s="117"/>
      <c r="O191" s="117"/>
      <c r="P191" s="117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119"/>
      <c r="AB191" s="119"/>
      <c r="AC191" s="119"/>
      <c r="AD191" s="176"/>
      <c r="AE191" s="119"/>
      <c r="AF191" s="119"/>
      <c r="AG191" s="119"/>
      <c r="AH191" s="119"/>
      <c r="AI191" s="119"/>
      <c r="AJ191" s="119"/>
      <c r="AK191" s="119"/>
      <c r="AL191" s="119"/>
      <c r="AM191" s="119"/>
      <c r="AN191" s="119"/>
      <c r="AO191" s="119"/>
      <c r="AP191" s="119"/>
      <c r="AQ191" s="119"/>
      <c r="AR191" s="119"/>
      <c r="AS191" s="166">
        <v>4500</v>
      </c>
      <c r="AT191" s="162">
        <v>75</v>
      </c>
      <c r="AU191" s="162" t="s">
        <v>1109</v>
      </c>
      <c r="AV191" s="117">
        <v>74</v>
      </c>
      <c r="AW191" s="117" t="s">
        <v>2056</v>
      </c>
      <c r="AX191" s="117"/>
      <c r="AY191" s="117" t="s">
        <v>1965</v>
      </c>
      <c r="AZ191" s="162" t="s">
        <v>1108</v>
      </c>
      <c r="BA191" s="167">
        <v>9508</v>
      </c>
      <c r="BB191" s="167">
        <v>10458.799999999999</v>
      </c>
      <c r="BC191" s="162">
        <v>1</v>
      </c>
      <c r="BD191" s="123">
        <f>BB191/G191</f>
        <v>43.578333333333333</v>
      </c>
      <c r="BE191" s="117" t="s">
        <v>35</v>
      </c>
      <c r="BF191" s="122">
        <f>BB191/AS191</f>
        <v>2.3241777777777775</v>
      </c>
      <c r="BG191" s="117" t="s">
        <v>80</v>
      </c>
      <c r="BH191" s="123">
        <f t="shared" si="12"/>
        <v>139.45066666666665</v>
      </c>
      <c r="BI191" s="162" t="s">
        <v>37</v>
      </c>
      <c r="BJ191" s="117" t="s">
        <v>201</v>
      </c>
      <c r="BK191" s="117">
        <v>4</v>
      </c>
      <c r="BL191" s="117" t="s">
        <v>219</v>
      </c>
      <c r="BM191" s="124" t="s">
        <v>228</v>
      </c>
      <c r="BN191" s="125" t="s">
        <v>155</v>
      </c>
      <c r="BO191" s="168" t="s">
        <v>1113</v>
      </c>
    </row>
    <row r="192" spans="1:67" ht="30.75" hidden="1" thickTop="1" x14ac:dyDescent="0.25">
      <c r="A192" s="169" t="s">
        <v>1112</v>
      </c>
      <c r="B192" s="117" t="s">
        <v>76</v>
      </c>
      <c r="C192" s="162">
        <v>2014</v>
      </c>
      <c r="D192" s="162" t="s">
        <v>1111</v>
      </c>
      <c r="E192" s="162" t="s">
        <v>53</v>
      </c>
      <c r="F192" s="162" t="s">
        <v>1110</v>
      </c>
      <c r="G192" s="166">
        <v>1116</v>
      </c>
      <c r="H192" s="118"/>
      <c r="I192" s="118"/>
      <c r="J192" s="118"/>
      <c r="K192" s="164" t="s">
        <v>31</v>
      </c>
      <c r="L192" s="117"/>
      <c r="M192" s="117"/>
      <c r="N192" s="117"/>
      <c r="O192" s="117"/>
      <c r="P192" s="117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  <c r="AA192" s="119"/>
      <c r="AB192" s="119"/>
      <c r="AC192" s="119"/>
      <c r="AD192" s="176"/>
      <c r="AE192" s="119" t="s">
        <v>299</v>
      </c>
      <c r="AF192" s="119" t="s">
        <v>302</v>
      </c>
      <c r="AG192" s="119"/>
      <c r="AH192" s="119"/>
      <c r="AI192" s="119"/>
      <c r="AJ192" s="119"/>
      <c r="AK192" s="119"/>
      <c r="AL192" s="119"/>
      <c r="AM192" s="119"/>
      <c r="AN192" s="119"/>
      <c r="AO192" s="119"/>
      <c r="AP192" s="119"/>
      <c r="AQ192" s="119"/>
      <c r="AR192" s="119"/>
      <c r="AS192" s="166">
        <v>4500</v>
      </c>
      <c r="AT192" s="162">
        <v>75</v>
      </c>
      <c r="AU192" s="162" t="s">
        <v>1109</v>
      </c>
      <c r="AV192" s="117">
        <v>74</v>
      </c>
      <c r="AW192" s="117" t="s">
        <v>2056</v>
      </c>
      <c r="AX192" s="117"/>
      <c r="AY192" s="117" t="s">
        <v>1965</v>
      </c>
      <c r="AZ192" s="162" t="s">
        <v>1108</v>
      </c>
      <c r="BA192" s="167">
        <v>36828</v>
      </c>
      <c r="BB192" s="167">
        <v>39405.96</v>
      </c>
      <c r="BC192" s="162">
        <v>1</v>
      </c>
      <c r="BD192" s="123">
        <f>BB192/G192</f>
        <v>35.31</v>
      </c>
      <c r="BE192" s="117" t="s">
        <v>35</v>
      </c>
      <c r="BF192" s="122">
        <f>BB192/AS192</f>
        <v>8.7568800000000007</v>
      </c>
      <c r="BG192" s="117" t="s">
        <v>80</v>
      </c>
      <c r="BH192" s="123">
        <f t="shared" si="12"/>
        <v>525.41279999999995</v>
      </c>
      <c r="BI192" s="162" t="s">
        <v>37</v>
      </c>
      <c r="BJ192" s="117" t="s">
        <v>201</v>
      </c>
      <c r="BK192" s="117">
        <v>4</v>
      </c>
      <c r="BL192" s="117" t="s">
        <v>219</v>
      </c>
      <c r="BM192" s="124" t="s">
        <v>228</v>
      </c>
      <c r="BN192" s="125" t="s">
        <v>155</v>
      </c>
      <c r="BO192" s="168" t="s">
        <v>31</v>
      </c>
    </row>
    <row r="193" spans="1:67" ht="30.75" hidden="1" thickTop="1" x14ac:dyDescent="0.25">
      <c r="A193" s="169" t="s">
        <v>1107</v>
      </c>
      <c r="B193" s="117" t="s">
        <v>51</v>
      </c>
      <c r="C193" s="162">
        <v>2013</v>
      </c>
      <c r="D193" s="162" t="s">
        <v>1106</v>
      </c>
      <c r="E193" s="162" t="s">
        <v>53</v>
      </c>
      <c r="F193" s="162" t="s">
        <v>101</v>
      </c>
      <c r="G193" s="163" t="s">
        <v>31</v>
      </c>
      <c r="H193" s="118"/>
      <c r="I193" s="118"/>
      <c r="J193" s="118"/>
      <c r="K193" s="164" t="s">
        <v>31</v>
      </c>
      <c r="L193" s="117"/>
      <c r="M193" s="117"/>
      <c r="N193" s="117"/>
      <c r="O193" s="117"/>
      <c r="P193" s="117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119"/>
      <c r="AB193" s="119"/>
      <c r="AC193" s="119"/>
      <c r="AD193" s="165"/>
      <c r="AE193" s="119"/>
      <c r="AF193" s="119"/>
      <c r="AG193" s="119"/>
      <c r="AH193" s="119"/>
      <c r="AI193" s="119"/>
      <c r="AJ193" s="119"/>
      <c r="AK193" s="119"/>
      <c r="AL193" s="119"/>
      <c r="AM193" s="119"/>
      <c r="AN193" s="119"/>
      <c r="AO193" s="119"/>
      <c r="AP193" s="119"/>
      <c r="AQ193" s="119"/>
      <c r="AR193" s="119"/>
      <c r="AS193" s="166">
        <v>745</v>
      </c>
      <c r="AT193" s="162">
        <v>11</v>
      </c>
      <c r="AU193" s="162" t="s">
        <v>1081</v>
      </c>
      <c r="AV193" s="117">
        <v>94</v>
      </c>
      <c r="AW193" s="117" t="s">
        <v>2049</v>
      </c>
      <c r="AX193" s="117" t="s">
        <v>1951</v>
      </c>
      <c r="AY193" s="117" t="s">
        <v>1958</v>
      </c>
      <c r="AZ193" s="162" t="s">
        <v>1080</v>
      </c>
      <c r="BA193" s="167">
        <v>774.25</v>
      </c>
      <c r="BB193" s="167">
        <v>828.45</v>
      </c>
      <c r="BC193" s="162">
        <v>1</v>
      </c>
      <c r="BD193" s="123">
        <f t="shared" ref="BD193:BD211" si="13">BB193/AS193</f>
        <v>1.1120134228187919</v>
      </c>
      <c r="BE193" s="117" t="s">
        <v>80</v>
      </c>
      <c r="BF193" s="122" t="s">
        <v>31</v>
      </c>
      <c r="BG193" s="117" t="s">
        <v>31</v>
      </c>
      <c r="BH193" s="123">
        <f t="shared" si="12"/>
        <v>75.313636363636363</v>
      </c>
      <c r="BI193" s="162" t="s">
        <v>37</v>
      </c>
      <c r="BJ193" s="117" t="s">
        <v>92</v>
      </c>
      <c r="BK193" s="117">
        <v>3</v>
      </c>
      <c r="BL193" s="117" t="s">
        <v>219</v>
      </c>
      <c r="BM193" s="124" t="s">
        <v>228</v>
      </c>
      <c r="BN193" s="125" t="s">
        <v>41</v>
      </c>
      <c r="BO193" s="168" t="s">
        <v>1105</v>
      </c>
    </row>
    <row r="194" spans="1:67" ht="30.75" hidden="1" thickTop="1" x14ac:dyDescent="0.25">
      <c r="A194" s="169" t="s">
        <v>1104</v>
      </c>
      <c r="B194" s="150" t="s">
        <v>189</v>
      </c>
      <c r="C194" s="162">
        <v>2013</v>
      </c>
      <c r="D194" s="162" t="s">
        <v>1103</v>
      </c>
      <c r="E194" s="162" t="s">
        <v>53</v>
      </c>
      <c r="F194" s="162" t="s">
        <v>1102</v>
      </c>
      <c r="G194" s="163" t="s">
        <v>31</v>
      </c>
      <c r="H194" s="118"/>
      <c r="I194" s="118"/>
      <c r="J194" s="118"/>
      <c r="K194" s="164" t="s">
        <v>31</v>
      </c>
      <c r="L194" s="117"/>
      <c r="M194" s="117"/>
      <c r="N194" s="117"/>
      <c r="O194" s="117"/>
      <c r="P194" s="117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119"/>
      <c r="AB194" s="119"/>
      <c r="AC194" s="119"/>
      <c r="AD194" s="176"/>
      <c r="AE194" s="119"/>
      <c r="AF194" s="119"/>
      <c r="AG194" s="119"/>
      <c r="AH194" s="119"/>
      <c r="AI194" s="119"/>
      <c r="AJ194" s="119"/>
      <c r="AK194" s="119"/>
      <c r="AL194" s="119"/>
      <c r="AM194" s="119"/>
      <c r="AN194" s="119"/>
      <c r="AO194" s="119"/>
      <c r="AP194" s="119"/>
      <c r="AQ194" s="119"/>
      <c r="AR194" s="119"/>
      <c r="AS194" s="166">
        <v>745</v>
      </c>
      <c r="AT194" s="162">
        <v>11</v>
      </c>
      <c r="AU194" s="162" t="s">
        <v>1081</v>
      </c>
      <c r="AV194" s="117">
        <v>94</v>
      </c>
      <c r="AW194" s="117" t="s">
        <v>2049</v>
      </c>
      <c r="AX194" s="117"/>
      <c r="AY194" s="117" t="s">
        <v>1958</v>
      </c>
      <c r="AZ194" s="162" t="s">
        <v>1080</v>
      </c>
      <c r="BA194" s="167">
        <v>271.77</v>
      </c>
      <c r="BB194" s="167">
        <v>290.79000000000002</v>
      </c>
      <c r="BC194" s="162">
        <v>1</v>
      </c>
      <c r="BD194" s="123">
        <f t="shared" si="13"/>
        <v>0.39032214765100676</v>
      </c>
      <c r="BE194" s="117" t="s">
        <v>80</v>
      </c>
      <c r="BF194" s="122" t="s">
        <v>31</v>
      </c>
      <c r="BG194" s="117" t="s">
        <v>31</v>
      </c>
      <c r="BH194" s="123">
        <f t="shared" si="12"/>
        <v>26.435454545454547</v>
      </c>
      <c r="BI194" s="162" t="s">
        <v>37</v>
      </c>
      <c r="BJ194" s="117" t="s">
        <v>92</v>
      </c>
      <c r="BK194" s="117">
        <v>3</v>
      </c>
      <c r="BL194" s="117" t="s">
        <v>219</v>
      </c>
      <c r="BM194" s="124" t="s">
        <v>228</v>
      </c>
      <c r="BN194" s="125" t="s">
        <v>41</v>
      </c>
      <c r="BO194" s="168" t="s">
        <v>1101</v>
      </c>
    </row>
    <row r="195" spans="1:67" ht="35.25" hidden="1" thickTop="1" x14ac:dyDescent="0.25">
      <c r="A195" s="169" t="s">
        <v>1100</v>
      </c>
      <c r="B195" s="150" t="s">
        <v>189</v>
      </c>
      <c r="C195" s="162">
        <v>2012</v>
      </c>
      <c r="D195" s="162" t="s">
        <v>1099</v>
      </c>
      <c r="E195" s="162" t="s">
        <v>53</v>
      </c>
      <c r="F195" s="162" t="s">
        <v>1098</v>
      </c>
      <c r="G195" s="163" t="s">
        <v>31</v>
      </c>
      <c r="H195" s="118"/>
      <c r="I195" s="118"/>
      <c r="J195" s="118"/>
      <c r="K195" s="164" t="s">
        <v>31</v>
      </c>
      <c r="L195" s="117"/>
      <c r="M195" s="117"/>
      <c r="N195" s="117"/>
      <c r="O195" s="117"/>
      <c r="P195" s="117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119"/>
      <c r="AB195" s="119"/>
      <c r="AC195" s="119"/>
      <c r="AD195" s="176"/>
      <c r="AE195" s="119"/>
      <c r="AF195" s="119"/>
      <c r="AG195" s="119"/>
      <c r="AH195" s="119"/>
      <c r="AI195" s="119"/>
      <c r="AJ195" s="119"/>
      <c r="AK195" s="119"/>
      <c r="AL195" s="119"/>
      <c r="AM195" s="119"/>
      <c r="AN195" s="119"/>
      <c r="AO195" s="119"/>
      <c r="AP195" s="119"/>
      <c r="AQ195" s="119"/>
      <c r="AR195" s="119"/>
      <c r="AS195" s="166">
        <v>745</v>
      </c>
      <c r="AT195" s="162">
        <v>11</v>
      </c>
      <c r="AU195" s="162" t="s">
        <v>1081</v>
      </c>
      <c r="AV195" s="117">
        <v>94</v>
      </c>
      <c r="AW195" s="117" t="s">
        <v>2049</v>
      </c>
      <c r="AX195" s="117"/>
      <c r="AY195" s="117" t="s">
        <v>1958</v>
      </c>
      <c r="AZ195" s="162" t="s">
        <v>1080</v>
      </c>
      <c r="BA195" s="167">
        <v>675</v>
      </c>
      <c r="BB195" s="167">
        <v>722.25</v>
      </c>
      <c r="BC195" s="162">
        <v>1</v>
      </c>
      <c r="BD195" s="123">
        <f t="shared" si="13"/>
        <v>0.9694630872483222</v>
      </c>
      <c r="BE195" s="117" t="s">
        <v>80</v>
      </c>
      <c r="BF195" s="122" t="s">
        <v>31</v>
      </c>
      <c r="BG195" s="117" t="s">
        <v>31</v>
      </c>
      <c r="BH195" s="123">
        <f t="shared" si="12"/>
        <v>65.659090909090907</v>
      </c>
      <c r="BI195" s="162" t="s">
        <v>37</v>
      </c>
      <c r="BJ195" s="117" t="s">
        <v>92</v>
      </c>
      <c r="BK195" s="117">
        <v>3</v>
      </c>
      <c r="BL195" s="117" t="s">
        <v>219</v>
      </c>
      <c r="BM195" s="124" t="s">
        <v>228</v>
      </c>
      <c r="BN195" s="125" t="s">
        <v>1097</v>
      </c>
      <c r="BO195" s="168" t="s">
        <v>1096</v>
      </c>
    </row>
    <row r="196" spans="1:67" ht="18" hidden="1" thickTop="1" x14ac:dyDescent="0.25">
      <c r="A196" s="169" t="s">
        <v>1095</v>
      </c>
      <c r="B196" s="117" t="s">
        <v>51</v>
      </c>
      <c r="C196" s="162">
        <v>2014</v>
      </c>
      <c r="D196" s="162" t="s">
        <v>1094</v>
      </c>
      <c r="E196" s="162" t="s">
        <v>53</v>
      </c>
      <c r="F196" s="162" t="s">
        <v>101</v>
      </c>
      <c r="G196" s="163" t="s">
        <v>31</v>
      </c>
      <c r="H196" s="118"/>
      <c r="I196" s="118"/>
      <c r="J196" s="118"/>
      <c r="K196" s="164" t="s">
        <v>31</v>
      </c>
      <c r="L196" s="117"/>
      <c r="M196" s="117"/>
      <c r="N196" s="117"/>
      <c r="O196" s="117"/>
      <c r="P196" s="117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119"/>
      <c r="AB196" s="119"/>
      <c r="AC196" s="119"/>
      <c r="AD196" s="165"/>
      <c r="AE196" s="119"/>
      <c r="AF196" s="119"/>
      <c r="AG196" s="119"/>
      <c r="AH196" s="119"/>
      <c r="AI196" s="119"/>
      <c r="AJ196" s="119"/>
      <c r="AK196" s="119"/>
      <c r="AL196" s="119"/>
      <c r="AM196" s="119"/>
      <c r="AN196" s="119"/>
      <c r="AO196" s="119"/>
      <c r="AP196" s="119"/>
      <c r="AQ196" s="119"/>
      <c r="AR196" s="119"/>
      <c r="AS196" s="166">
        <v>745</v>
      </c>
      <c r="AT196" s="162">
        <v>11</v>
      </c>
      <c r="AU196" s="162" t="s">
        <v>1081</v>
      </c>
      <c r="AV196" s="117">
        <v>94</v>
      </c>
      <c r="AW196" s="117" t="s">
        <v>2049</v>
      </c>
      <c r="AX196" s="117" t="s">
        <v>1951</v>
      </c>
      <c r="AY196" s="117" t="s">
        <v>1958</v>
      </c>
      <c r="AZ196" s="162" t="s">
        <v>1080</v>
      </c>
      <c r="BA196" s="167">
        <v>1499.3</v>
      </c>
      <c r="BB196" s="167">
        <v>1649.23</v>
      </c>
      <c r="BC196" s="162">
        <v>1</v>
      </c>
      <c r="BD196" s="123">
        <f t="shared" si="13"/>
        <v>2.2137315436241609</v>
      </c>
      <c r="BE196" s="117" t="s">
        <v>80</v>
      </c>
      <c r="BF196" s="122" t="s">
        <v>31</v>
      </c>
      <c r="BG196" s="117" t="s">
        <v>31</v>
      </c>
      <c r="BH196" s="123">
        <f t="shared" si="12"/>
        <v>149.93</v>
      </c>
      <c r="BI196" s="162" t="s">
        <v>37</v>
      </c>
      <c r="BJ196" s="117" t="s">
        <v>92</v>
      </c>
      <c r="BK196" s="117">
        <v>3</v>
      </c>
      <c r="BL196" s="117" t="s">
        <v>219</v>
      </c>
      <c r="BM196" s="124" t="s">
        <v>228</v>
      </c>
      <c r="BN196" s="125" t="s">
        <v>41</v>
      </c>
      <c r="BO196" s="168" t="s">
        <v>1093</v>
      </c>
    </row>
    <row r="197" spans="1:67" ht="30.75" hidden="1" thickTop="1" x14ac:dyDescent="0.25">
      <c r="A197" s="169" t="s">
        <v>1092</v>
      </c>
      <c r="B197" s="150" t="s">
        <v>189</v>
      </c>
      <c r="C197" s="162">
        <v>2012</v>
      </c>
      <c r="D197" s="162" t="s">
        <v>1091</v>
      </c>
      <c r="E197" s="162" t="s">
        <v>53</v>
      </c>
      <c r="F197" s="162" t="s">
        <v>101</v>
      </c>
      <c r="G197" s="163" t="s">
        <v>31</v>
      </c>
      <c r="H197" s="118"/>
      <c r="I197" s="118"/>
      <c r="J197" s="118"/>
      <c r="K197" s="164" t="s">
        <v>31</v>
      </c>
      <c r="L197" s="117"/>
      <c r="M197" s="117"/>
      <c r="N197" s="117"/>
      <c r="O197" s="117"/>
      <c r="P197" s="117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119"/>
      <c r="AB197" s="119"/>
      <c r="AC197" s="119"/>
      <c r="AD197" s="176"/>
      <c r="AE197" s="119"/>
      <c r="AF197" s="119"/>
      <c r="AG197" s="119"/>
      <c r="AH197" s="119"/>
      <c r="AI197" s="119"/>
      <c r="AJ197" s="119"/>
      <c r="AK197" s="119"/>
      <c r="AL197" s="119"/>
      <c r="AM197" s="119"/>
      <c r="AN197" s="119"/>
      <c r="AO197" s="119"/>
      <c r="AP197" s="119"/>
      <c r="AQ197" s="119"/>
      <c r="AR197" s="119"/>
      <c r="AS197" s="166">
        <v>745</v>
      </c>
      <c r="AT197" s="162">
        <v>11</v>
      </c>
      <c r="AU197" s="162" t="s">
        <v>1081</v>
      </c>
      <c r="AV197" s="117">
        <v>94</v>
      </c>
      <c r="AW197" s="117" t="s">
        <v>2049</v>
      </c>
      <c r="AX197" s="117"/>
      <c r="AY197" s="117" t="s">
        <v>1958</v>
      </c>
      <c r="AZ197" s="162" t="s">
        <v>1080</v>
      </c>
      <c r="BA197" s="167">
        <v>151.22</v>
      </c>
      <c r="BB197" s="167">
        <v>161.81</v>
      </c>
      <c r="BC197" s="162">
        <v>1</v>
      </c>
      <c r="BD197" s="123">
        <f t="shared" si="13"/>
        <v>0.21719463087248322</v>
      </c>
      <c r="BE197" s="117" t="s">
        <v>80</v>
      </c>
      <c r="BF197" s="122" t="s">
        <v>31</v>
      </c>
      <c r="BG197" s="117" t="s">
        <v>31</v>
      </c>
      <c r="BH197" s="123">
        <f t="shared" si="12"/>
        <v>14.71</v>
      </c>
      <c r="BI197" s="162" t="s">
        <v>37</v>
      </c>
      <c r="BJ197" s="117" t="s">
        <v>92</v>
      </c>
      <c r="BK197" s="117">
        <v>3</v>
      </c>
      <c r="BL197" s="117" t="s">
        <v>219</v>
      </c>
      <c r="BM197" s="124" t="s">
        <v>228</v>
      </c>
      <c r="BN197" s="125" t="s">
        <v>41</v>
      </c>
      <c r="BO197" s="168" t="s">
        <v>1090</v>
      </c>
    </row>
    <row r="198" spans="1:67" ht="18" hidden="1" thickTop="1" x14ac:dyDescent="0.25">
      <c r="A198" s="169" t="s">
        <v>1089</v>
      </c>
      <c r="B198" s="117" t="s">
        <v>51</v>
      </c>
      <c r="C198" s="162">
        <v>2013</v>
      </c>
      <c r="D198" s="162" t="s">
        <v>1088</v>
      </c>
      <c r="E198" s="162" t="s">
        <v>53</v>
      </c>
      <c r="F198" s="162" t="s">
        <v>101</v>
      </c>
      <c r="G198" s="163" t="s">
        <v>31</v>
      </c>
      <c r="H198" s="118"/>
      <c r="I198" s="118"/>
      <c r="J198" s="118"/>
      <c r="K198" s="164" t="s">
        <v>31</v>
      </c>
      <c r="L198" s="117"/>
      <c r="M198" s="117"/>
      <c r="N198" s="117"/>
      <c r="O198" s="117"/>
      <c r="P198" s="117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119"/>
      <c r="AB198" s="119"/>
      <c r="AC198" s="119"/>
      <c r="AD198" s="165"/>
      <c r="AE198" s="119"/>
      <c r="AF198" s="119"/>
      <c r="AG198" s="119"/>
      <c r="AH198" s="119"/>
      <c r="AI198" s="119"/>
      <c r="AJ198" s="119"/>
      <c r="AK198" s="119"/>
      <c r="AL198" s="119"/>
      <c r="AM198" s="119"/>
      <c r="AN198" s="119"/>
      <c r="AO198" s="119"/>
      <c r="AP198" s="119"/>
      <c r="AQ198" s="119"/>
      <c r="AR198" s="119"/>
      <c r="AS198" s="166">
        <v>745</v>
      </c>
      <c r="AT198" s="162">
        <v>11</v>
      </c>
      <c r="AU198" s="162" t="s">
        <v>1081</v>
      </c>
      <c r="AV198" s="117">
        <v>94</v>
      </c>
      <c r="AW198" s="117" t="s">
        <v>2049</v>
      </c>
      <c r="AX198" s="117" t="s">
        <v>1951</v>
      </c>
      <c r="AY198" s="117" t="s">
        <v>1958</v>
      </c>
      <c r="AZ198" s="162" t="s">
        <v>1080</v>
      </c>
      <c r="BA198" s="167">
        <v>156.11000000000001</v>
      </c>
      <c r="BB198" s="167">
        <v>167.04</v>
      </c>
      <c r="BC198" s="162">
        <v>1</v>
      </c>
      <c r="BD198" s="123">
        <f t="shared" si="13"/>
        <v>0.22421476510067112</v>
      </c>
      <c r="BE198" s="117" t="s">
        <v>80</v>
      </c>
      <c r="BF198" s="122" t="s">
        <v>31</v>
      </c>
      <c r="BG198" s="117" t="s">
        <v>31</v>
      </c>
      <c r="BH198" s="123">
        <f t="shared" si="12"/>
        <v>15.185454545454546</v>
      </c>
      <c r="BI198" s="162" t="s">
        <v>37</v>
      </c>
      <c r="BJ198" s="117" t="s">
        <v>92</v>
      </c>
      <c r="BK198" s="117">
        <v>3</v>
      </c>
      <c r="BL198" s="117" t="s">
        <v>219</v>
      </c>
      <c r="BM198" s="124" t="s">
        <v>228</v>
      </c>
      <c r="BN198" s="125" t="s">
        <v>41</v>
      </c>
      <c r="BO198" s="168" t="s">
        <v>1087</v>
      </c>
    </row>
    <row r="199" spans="1:67" ht="18" hidden="1" thickTop="1" x14ac:dyDescent="0.25">
      <c r="A199" s="169" t="s">
        <v>1086</v>
      </c>
      <c r="B199" s="117" t="s">
        <v>51</v>
      </c>
      <c r="C199" s="162">
        <v>2012</v>
      </c>
      <c r="D199" s="162" t="s">
        <v>1085</v>
      </c>
      <c r="E199" s="162" t="s">
        <v>53</v>
      </c>
      <c r="F199" s="162" t="s">
        <v>101</v>
      </c>
      <c r="G199" s="163" t="s">
        <v>31</v>
      </c>
      <c r="H199" s="118"/>
      <c r="I199" s="118"/>
      <c r="J199" s="118"/>
      <c r="K199" s="164" t="s">
        <v>31</v>
      </c>
      <c r="L199" s="117"/>
      <c r="M199" s="117"/>
      <c r="N199" s="117"/>
      <c r="O199" s="117"/>
      <c r="P199" s="117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119"/>
      <c r="AB199" s="119"/>
      <c r="AC199" s="119"/>
      <c r="AD199" s="165"/>
      <c r="AE199" s="119"/>
      <c r="AF199" s="119"/>
      <c r="AG199" s="119"/>
      <c r="AH199" s="119"/>
      <c r="AI199" s="119"/>
      <c r="AJ199" s="119"/>
      <c r="AK199" s="119"/>
      <c r="AL199" s="119"/>
      <c r="AM199" s="119"/>
      <c r="AN199" s="119"/>
      <c r="AO199" s="119"/>
      <c r="AP199" s="119"/>
      <c r="AQ199" s="119"/>
      <c r="AR199" s="119"/>
      <c r="AS199" s="166">
        <v>745</v>
      </c>
      <c r="AT199" s="162">
        <v>11</v>
      </c>
      <c r="AU199" s="162" t="s">
        <v>1081</v>
      </c>
      <c r="AV199" s="117">
        <v>94</v>
      </c>
      <c r="AW199" s="117" t="s">
        <v>2049</v>
      </c>
      <c r="AX199" s="117" t="s">
        <v>1951</v>
      </c>
      <c r="AY199" s="117" t="s">
        <v>1958</v>
      </c>
      <c r="AZ199" s="162" t="s">
        <v>1080</v>
      </c>
      <c r="BA199" s="167">
        <v>385.3</v>
      </c>
      <c r="BB199" s="167">
        <v>412.27</v>
      </c>
      <c r="BC199" s="162">
        <v>1</v>
      </c>
      <c r="BD199" s="123">
        <f t="shared" si="13"/>
        <v>0.55338255033557049</v>
      </c>
      <c r="BE199" s="117" t="s">
        <v>80</v>
      </c>
      <c r="BF199" s="122" t="s">
        <v>31</v>
      </c>
      <c r="BG199" s="117" t="s">
        <v>31</v>
      </c>
      <c r="BH199" s="123">
        <f t="shared" si="12"/>
        <v>37.479090909090907</v>
      </c>
      <c r="BI199" s="162" t="s">
        <v>37</v>
      </c>
      <c r="BJ199" s="117" t="s">
        <v>92</v>
      </c>
      <c r="BK199" s="117">
        <v>3</v>
      </c>
      <c r="BL199" s="117" t="s">
        <v>219</v>
      </c>
      <c r="BM199" s="124" t="s">
        <v>228</v>
      </c>
      <c r="BN199" s="125" t="s">
        <v>41</v>
      </c>
      <c r="BO199" s="168" t="s">
        <v>1084</v>
      </c>
    </row>
    <row r="200" spans="1:67" ht="30.75" hidden="1" thickTop="1" x14ac:dyDescent="0.25">
      <c r="A200" s="169" t="s">
        <v>1083</v>
      </c>
      <c r="B200" s="117" t="s">
        <v>51</v>
      </c>
      <c r="C200" s="162">
        <v>2012</v>
      </c>
      <c r="D200" s="162" t="s">
        <v>1082</v>
      </c>
      <c r="E200" s="162" t="s">
        <v>53</v>
      </c>
      <c r="F200" s="162" t="s">
        <v>101</v>
      </c>
      <c r="G200" s="163" t="s">
        <v>31</v>
      </c>
      <c r="H200" s="118"/>
      <c r="I200" s="118"/>
      <c r="J200" s="118"/>
      <c r="K200" s="164" t="s">
        <v>31</v>
      </c>
      <c r="L200" s="117"/>
      <c r="M200" s="117"/>
      <c r="N200" s="117"/>
      <c r="O200" s="117"/>
      <c r="P200" s="117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119"/>
      <c r="AB200" s="119"/>
      <c r="AC200" s="119"/>
      <c r="AD200" s="165"/>
      <c r="AE200" s="119"/>
      <c r="AF200" s="119"/>
      <c r="AG200" s="119"/>
      <c r="AH200" s="119"/>
      <c r="AI200" s="119"/>
      <c r="AJ200" s="119"/>
      <c r="AK200" s="119"/>
      <c r="AL200" s="119"/>
      <c r="AM200" s="119"/>
      <c r="AN200" s="119"/>
      <c r="AO200" s="119"/>
      <c r="AP200" s="119"/>
      <c r="AQ200" s="119"/>
      <c r="AR200" s="119"/>
      <c r="AS200" s="166">
        <v>745</v>
      </c>
      <c r="AT200" s="162">
        <v>11</v>
      </c>
      <c r="AU200" s="162" t="s">
        <v>1081</v>
      </c>
      <c r="AV200" s="117">
        <v>94</v>
      </c>
      <c r="AW200" s="117" t="s">
        <v>2049</v>
      </c>
      <c r="AX200" s="117" t="s">
        <v>1951</v>
      </c>
      <c r="AY200" s="117" t="s">
        <v>1958</v>
      </c>
      <c r="AZ200" s="162" t="s">
        <v>1080</v>
      </c>
      <c r="BA200" s="167">
        <v>610.01</v>
      </c>
      <c r="BB200" s="167">
        <v>652.71</v>
      </c>
      <c r="BC200" s="162">
        <v>1</v>
      </c>
      <c r="BD200" s="123">
        <f t="shared" si="13"/>
        <v>0.87612080536912762</v>
      </c>
      <c r="BE200" s="117" t="s">
        <v>80</v>
      </c>
      <c r="BF200" s="122" t="s">
        <v>31</v>
      </c>
      <c r="BG200" s="117" t="s">
        <v>31</v>
      </c>
      <c r="BH200" s="123">
        <f t="shared" si="12"/>
        <v>59.337272727272733</v>
      </c>
      <c r="BI200" s="162" t="s">
        <v>37</v>
      </c>
      <c r="BJ200" s="117" t="s">
        <v>92</v>
      </c>
      <c r="BK200" s="117">
        <v>3</v>
      </c>
      <c r="BL200" s="117" t="s">
        <v>219</v>
      </c>
      <c r="BM200" s="124" t="s">
        <v>228</v>
      </c>
      <c r="BN200" s="125" t="s">
        <v>41</v>
      </c>
      <c r="BO200" s="168" t="s">
        <v>1079</v>
      </c>
    </row>
    <row r="201" spans="1:67" ht="45.75" hidden="1" thickTop="1" x14ac:dyDescent="0.25">
      <c r="A201" s="169" t="s">
        <v>1078</v>
      </c>
      <c r="B201" s="117" t="s">
        <v>51</v>
      </c>
      <c r="C201" s="162">
        <v>2016</v>
      </c>
      <c r="D201" s="162" t="s">
        <v>1077</v>
      </c>
      <c r="E201" s="162" t="s">
        <v>53</v>
      </c>
      <c r="F201" s="162" t="s">
        <v>1076</v>
      </c>
      <c r="G201" s="163" t="s">
        <v>31</v>
      </c>
      <c r="H201" s="118"/>
      <c r="I201" s="118"/>
      <c r="J201" s="118"/>
      <c r="K201" s="164" t="s">
        <v>31</v>
      </c>
      <c r="L201" s="117"/>
      <c r="M201" s="117"/>
      <c r="N201" s="117"/>
      <c r="O201" s="117"/>
      <c r="P201" s="117"/>
      <c r="Q201" s="119"/>
      <c r="R201" s="119" t="s">
        <v>40</v>
      </c>
      <c r="S201" s="119" t="s">
        <v>244</v>
      </c>
      <c r="T201" s="119" t="s">
        <v>259</v>
      </c>
      <c r="U201" s="119"/>
      <c r="V201" s="119"/>
      <c r="W201" s="119"/>
      <c r="X201" s="119"/>
      <c r="Y201" s="119"/>
      <c r="Z201" s="119"/>
      <c r="AA201" s="119"/>
      <c r="AB201" s="119"/>
      <c r="AC201" s="119"/>
      <c r="AD201" s="165"/>
      <c r="AE201" s="119"/>
      <c r="AF201" s="119"/>
      <c r="AG201" s="119"/>
      <c r="AH201" s="119"/>
      <c r="AI201" s="119"/>
      <c r="AJ201" s="119"/>
      <c r="AK201" s="119"/>
      <c r="AL201" s="119"/>
      <c r="AM201" s="119"/>
      <c r="AN201" s="119"/>
      <c r="AO201" s="119"/>
      <c r="AP201" s="119"/>
      <c r="AQ201" s="119"/>
      <c r="AR201" s="119"/>
      <c r="AS201" s="166">
        <v>1309</v>
      </c>
      <c r="AT201" s="162">
        <v>16</v>
      </c>
      <c r="AU201" s="162" t="s">
        <v>1075</v>
      </c>
      <c r="AV201" s="117">
        <v>94</v>
      </c>
      <c r="AW201" s="117" t="s">
        <v>2049</v>
      </c>
      <c r="AX201" s="117" t="s">
        <v>1951</v>
      </c>
      <c r="AY201" s="117" t="s">
        <v>1959</v>
      </c>
      <c r="AZ201" s="162" t="s">
        <v>1074</v>
      </c>
      <c r="BA201" s="167">
        <v>580</v>
      </c>
      <c r="BB201" s="167">
        <v>638</v>
      </c>
      <c r="BC201" s="162">
        <v>1</v>
      </c>
      <c r="BD201" s="123">
        <f t="shared" si="13"/>
        <v>0.48739495798319327</v>
      </c>
      <c r="BE201" s="117" t="s">
        <v>80</v>
      </c>
      <c r="BF201" s="122" t="s">
        <v>31</v>
      </c>
      <c r="BG201" s="117" t="s">
        <v>31</v>
      </c>
      <c r="BH201" s="123">
        <f t="shared" si="12"/>
        <v>39.875</v>
      </c>
      <c r="BI201" s="162" t="s">
        <v>37</v>
      </c>
      <c r="BJ201" s="117" t="s">
        <v>92</v>
      </c>
      <c r="BK201" s="117">
        <v>5</v>
      </c>
      <c r="BL201" s="117" t="s">
        <v>216</v>
      </c>
      <c r="BM201" s="124" t="s">
        <v>228</v>
      </c>
      <c r="BN201" s="125" t="s">
        <v>41</v>
      </c>
      <c r="BO201" s="168" t="s">
        <v>1073</v>
      </c>
    </row>
    <row r="202" spans="1:67" ht="60.75" hidden="1" thickTop="1" x14ac:dyDescent="0.25">
      <c r="A202" s="169" t="s">
        <v>1071</v>
      </c>
      <c r="B202" s="117" t="s">
        <v>51</v>
      </c>
      <c r="C202" s="162">
        <v>2014</v>
      </c>
      <c r="D202" s="162" t="s">
        <v>1070</v>
      </c>
      <c r="E202" s="162" t="s">
        <v>53</v>
      </c>
      <c r="F202" s="162" t="s">
        <v>1069</v>
      </c>
      <c r="G202" s="163" t="s">
        <v>31</v>
      </c>
      <c r="H202" s="118"/>
      <c r="I202" s="118"/>
      <c r="J202" s="118"/>
      <c r="K202" s="164" t="s">
        <v>31</v>
      </c>
      <c r="L202" s="117"/>
      <c r="M202" s="117"/>
      <c r="N202" s="117"/>
      <c r="O202" s="117"/>
      <c r="P202" s="117" t="s">
        <v>242</v>
      </c>
      <c r="Q202" s="119"/>
      <c r="R202" s="119" t="s">
        <v>40</v>
      </c>
      <c r="S202" s="119" t="s">
        <v>245</v>
      </c>
      <c r="T202" s="119" t="s">
        <v>259</v>
      </c>
      <c r="U202" s="119"/>
      <c r="V202" s="119"/>
      <c r="W202" s="119"/>
      <c r="X202" s="119"/>
      <c r="Y202" s="119"/>
      <c r="Z202" s="119"/>
      <c r="AA202" s="119"/>
      <c r="AB202" s="119"/>
      <c r="AC202" s="119"/>
      <c r="AD202" s="165"/>
      <c r="AE202" s="119"/>
      <c r="AF202" s="119"/>
      <c r="AG202" s="119"/>
      <c r="AH202" s="119"/>
      <c r="AI202" s="119"/>
      <c r="AJ202" s="119"/>
      <c r="AK202" s="119"/>
      <c r="AL202" s="119"/>
      <c r="AM202" s="119"/>
      <c r="AN202" s="119"/>
      <c r="AO202" s="119"/>
      <c r="AP202" s="119"/>
      <c r="AQ202" s="119"/>
      <c r="AR202" s="119"/>
      <c r="AS202" s="166">
        <v>1981</v>
      </c>
      <c r="AT202" s="162">
        <v>20</v>
      </c>
      <c r="AU202" s="162" t="s">
        <v>1068</v>
      </c>
      <c r="AV202" s="117">
        <v>57</v>
      </c>
      <c r="AW202" s="117" t="s">
        <v>2049</v>
      </c>
      <c r="AX202" s="117" t="s">
        <v>1951</v>
      </c>
      <c r="AY202" s="117" t="s">
        <v>1960</v>
      </c>
      <c r="AZ202" s="162" t="s">
        <v>1067</v>
      </c>
      <c r="BA202" s="167">
        <v>33200.050000000003</v>
      </c>
      <c r="BB202" s="167">
        <v>36520.06</v>
      </c>
      <c r="BC202" s="162">
        <v>1</v>
      </c>
      <c r="BD202" s="123">
        <f t="shared" si="13"/>
        <v>18.435164058556282</v>
      </c>
      <c r="BE202" s="117" t="s">
        <v>80</v>
      </c>
      <c r="BF202" s="122" t="s">
        <v>31</v>
      </c>
      <c r="BG202" s="117" t="s">
        <v>31</v>
      </c>
      <c r="BH202" s="123">
        <f t="shared" si="12"/>
        <v>1826.0029999999999</v>
      </c>
      <c r="BI202" s="162" t="s">
        <v>37</v>
      </c>
      <c r="BJ202" s="117" t="s">
        <v>203</v>
      </c>
      <c r="BK202" s="117">
        <v>4</v>
      </c>
      <c r="BL202" s="117" t="s">
        <v>219</v>
      </c>
      <c r="BM202" s="124" t="s">
        <v>228</v>
      </c>
      <c r="BN202" s="125" t="s">
        <v>225</v>
      </c>
      <c r="BO202" s="168" t="s">
        <v>1072</v>
      </c>
    </row>
    <row r="203" spans="1:67" ht="75.75" hidden="1" thickTop="1" x14ac:dyDescent="0.25">
      <c r="A203" s="169" t="s">
        <v>1071</v>
      </c>
      <c r="B203" s="117" t="s">
        <v>51</v>
      </c>
      <c r="C203" s="162">
        <v>2014</v>
      </c>
      <c r="D203" s="162" t="s">
        <v>1070</v>
      </c>
      <c r="E203" s="162" t="s">
        <v>53</v>
      </c>
      <c r="F203" s="162" t="s">
        <v>1069</v>
      </c>
      <c r="G203" s="163" t="s">
        <v>31</v>
      </c>
      <c r="H203" s="118"/>
      <c r="I203" s="118"/>
      <c r="J203" s="118"/>
      <c r="K203" s="164" t="s">
        <v>31</v>
      </c>
      <c r="L203" s="117"/>
      <c r="M203" s="117"/>
      <c r="N203" s="117"/>
      <c r="O203" s="117"/>
      <c r="P203" s="117" t="s">
        <v>242</v>
      </c>
      <c r="Q203" s="119" t="s">
        <v>1648</v>
      </c>
      <c r="R203" s="119" t="s">
        <v>40</v>
      </c>
      <c r="S203" s="119" t="s">
        <v>245</v>
      </c>
      <c r="T203" s="119" t="s">
        <v>259</v>
      </c>
      <c r="U203" s="119" t="s">
        <v>1981</v>
      </c>
      <c r="V203" s="119"/>
      <c r="W203" s="119" t="s">
        <v>1977</v>
      </c>
      <c r="X203" s="119" t="s">
        <v>2145</v>
      </c>
      <c r="Y203" s="119"/>
      <c r="Z203" s="119"/>
      <c r="AA203" s="119"/>
      <c r="AB203" s="119" t="s">
        <v>1974</v>
      </c>
      <c r="AC203" s="119"/>
      <c r="AD203" s="165"/>
      <c r="AE203" s="119"/>
      <c r="AF203" s="119"/>
      <c r="AG203" s="119"/>
      <c r="AH203" s="119"/>
      <c r="AI203" s="119"/>
      <c r="AJ203" s="119"/>
      <c r="AK203" s="119"/>
      <c r="AL203" s="119"/>
      <c r="AM203" s="119"/>
      <c r="AN203" s="119"/>
      <c r="AO203" s="119"/>
      <c r="AP203" s="119"/>
      <c r="AQ203" s="119"/>
      <c r="AR203" s="119"/>
      <c r="AS203" s="166">
        <v>1981</v>
      </c>
      <c r="AT203" s="162">
        <v>20</v>
      </c>
      <c r="AU203" s="162" t="s">
        <v>1068</v>
      </c>
      <c r="AV203" s="117">
        <v>57</v>
      </c>
      <c r="AW203" s="117" t="s">
        <v>2049</v>
      </c>
      <c r="AX203" s="117" t="s">
        <v>1951</v>
      </c>
      <c r="AY203" s="117" t="s">
        <v>1960</v>
      </c>
      <c r="AZ203" s="162" t="s">
        <v>1067</v>
      </c>
      <c r="BA203" s="167">
        <v>57559.56</v>
      </c>
      <c r="BB203" s="167">
        <v>63315.63</v>
      </c>
      <c r="BC203" s="162">
        <v>1</v>
      </c>
      <c r="BD203" s="123">
        <f t="shared" si="13"/>
        <v>31.961448763250882</v>
      </c>
      <c r="BE203" s="117" t="s">
        <v>80</v>
      </c>
      <c r="BF203" s="122" t="s">
        <v>31</v>
      </c>
      <c r="BG203" s="117" t="s">
        <v>31</v>
      </c>
      <c r="BH203" s="123">
        <f t="shared" si="12"/>
        <v>3165.7815000000001</v>
      </c>
      <c r="BI203" s="162" t="s">
        <v>37</v>
      </c>
      <c r="BJ203" s="117" t="s">
        <v>203</v>
      </c>
      <c r="BK203" s="117">
        <v>4</v>
      </c>
      <c r="BL203" s="117" t="s">
        <v>219</v>
      </c>
      <c r="BM203" s="124" t="s">
        <v>228</v>
      </c>
      <c r="BN203" s="125" t="s">
        <v>225</v>
      </c>
      <c r="BO203" s="168" t="s">
        <v>1066</v>
      </c>
    </row>
    <row r="204" spans="1:67" ht="18" hidden="1" thickTop="1" x14ac:dyDescent="0.25">
      <c r="A204" s="169" t="s">
        <v>1065</v>
      </c>
      <c r="B204" s="117" t="s">
        <v>51</v>
      </c>
      <c r="C204" s="162">
        <v>2015</v>
      </c>
      <c r="D204" s="162" t="s">
        <v>1064</v>
      </c>
      <c r="E204" s="162" t="s">
        <v>53</v>
      </c>
      <c r="F204" s="162" t="s">
        <v>1063</v>
      </c>
      <c r="G204" s="163" t="s">
        <v>31</v>
      </c>
      <c r="H204" s="118"/>
      <c r="I204" s="118"/>
      <c r="J204" s="118"/>
      <c r="K204" s="164" t="s">
        <v>31</v>
      </c>
      <c r="L204" s="117"/>
      <c r="M204" s="117"/>
      <c r="N204" s="117"/>
      <c r="O204" s="117"/>
      <c r="P204" s="117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  <c r="AA204" s="119"/>
      <c r="AB204" s="119"/>
      <c r="AC204" s="119"/>
      <c r="AD204" s="165"/>
      <c r="AE204" s="119"/>
      <c r="AF204" s="119"/>
      <c r="AG204" s="119"/>
      <c r="AH204" s="119"/>
      <c r="AI204" s="119"/>
      <c r="AJ204" s="119"/>
      <c r="AK204" s="119"/>
      <c r="AL204" s="119"/>
      <c r="AM204" s="119"/>
      <c r="AN204" s="119"/>
      <c r="AO204" s="119"/>
      <c r="AP204" s="119"/>
      <c r="AQ204" s="119"/>
      <c r="AR204" s="119"/>
      <c r="AS204" s="166">
        <v>1537</v>
      </c>
      <c r="AT204" s="162">
        <v>25</v>
      </c>
      <c r="AU204" s="162" t="s">
        <v>1062</v>
      </c>
      <c r="AV204" s="117">
        <v>94</v>
      </c>
      <c r="AW204" s="117" t="s">
        <v>2051</v>
      </c>
      <c r="AX204" s="117" t="s">
        <v>1952</v>
      </c>
      <c r="AY204" s="117" t="s">
        <v>1960</v>
      </c>
      <c r="AZ204" s="162" t="s">
        <v>1061</v>
      </c>
      <c r="BA204" s="167">
        <v>916.2</v>
      </c>
      <c r="BB204" s="167">
        <v>1007.82</v>
      </c>
      <c r="BC204" s="162">
        <v>1</v>
      </c>
      <c r="BD204" s="123">
        <f t="shared" si="13"/>
        <v>0.65570592062459343</v>
      </c>
      <c r="BE204" s="117" t="s">
        <v>80</v>
      </c>
      <c r="BF204" s="122" t="s">
        <v>31</v>
      </c>
      <c r="BG204" s="117" t="s">
        <v>31</v>
      </c>
      <c r="BH204" s="123">
        <f t="shared" si="12"/>
        <v>40.312800000000003</v>
      </c>
      <c r="BI204" s="162" t="s">
        <v>37</v>
      </c>
      <c r="BJ204" s="117" t="s">
        <v>92</v>
      </c>
      <c r="BK204" s="117">
        <v>6</v>
      </c>
      <c r="BL204" s="117" t="s">
        <v>81</v>
      </c>
      <c r="BM204" s="124" t="s">
        <v>228</v>
      </c>
      <c r="BN204" s="125" t="s">
        <v>41</v>
      </c>
      <c r="BO204" s="168" t="s">
        <v>1060</v>
      </c>
    </row>
    <row r="205" spans="1:67" ht="18" hidden="1" thickTop="1" x14ac:dyDescent="0.25">
      <c r="A205" s="169" t="s">
        <v>1059</v>
      </c>
      <c r="B205" s="117" t="s">
        <v>51</v>
      </c>
      <c r="C205" s="162">
        <v>2014</v>
      </c>
      <c r="D205" s="162" t="s">
        <v>1058</v>
      </c>
      <c r="E205" s="162" t="s">
        <v>53</v>
      </c>
      <c r="F205" s="162" t="s">
        <v>1057</v>
      </c>
      <c r="G205" s="163" t="s">
        <v>31</v>
      </c>
      <c r="H205" s="118"/>
      <c r="I205" s="118"/>
      <c r="J205" s="118"/>
      <c r="K205" s="164" t="s">
        <v>31</v>
      </c>
      <c r="L205" s="117"/>
      <c r="M205" s="117"/>
      <c r="N205" s="117"/>
      <c r="O205" s="117"/>
      <c r="P205" s="117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  <c r="AA205" s="119"/>
      <c r="AB205" s="119"/>
      <c r="AC205" s="119"/>
      <c r="AD205" s="165"/>
      <c r="AE205" s="119"/>
      <c r="AF205" s="119"/>
      <c r="AG205" s="119"/>
      <c r="AH205" s="119"/>
      <c r="AI205" s="119"/>
      <c r="AJ205" s="119"/>
      <c r="AK205" s="119"/>
      <c r="AL205" s="119"/>
      <c r="AM205" s="119"/>
      <c r="AN205" s="119"/>
      <c r="AO205" s="119"/>
      <c r="AP205" s="119"/>
      <c r="AQ205" s="119"/>
      <c r="AR205" s="119"/>
      <c r="AS205" s="166">
        <v>2740</v>
      </c>
      <c r="AT205" s="162">
        <v>56</v>
      </c>
      <c r="AU205" s="162" t="s">
        <v>32</v>
      </c>
      <c r="AV205" s="117">
        <v>75</v>
      </c>
      <c r="AW205" s="117" t="s">
        <v>2054</v>
      </c>
      <c r="AX205" s="117" t="s">
        <v>1951</v>
      </c>
      <c r="AY205" s="117" t="s">
        <v>1962</v>
      </c>
      <c r="AZ205" s="162" t="s">
        <v>1047</v>
      </c>
      <c r="BA205" s="167">
        <v>4000</v>
      </c>
      <c r="BB205" s="167">
        <v>4800</v>
      </c>
      <c r="BC205" s="162">
        <v>1</v>
      </c>
      <c r="BD205" s="123">
        <f t="shared" si="13"/>
        <v>1.7518248175182483</v>
      </c>
      <c r="BE205" s="117" t="s">
        <v>80</v>
      </c>
      <c r="BF205" s="122" t="s">
        <v>31</v>
      </c>
      <c r="BG205" s="117" t="s">
        <v>31</v>
      </c>
      <c r="BH205" s="123">
        <f t="shared" si="12"/>
        <v>85.714285714285708</v>
      </c>
      <c r="BI205" s="162" t="s">
        <v>37</v>
      </c>
      <c r="BJ205" s="117" t="s">
        <v>38</v>
      </c>
      <c r="BK205" s="117">
        <v>6</v>
      </c>
      <c r="BL205" s="117" t="s">
        <v>81</v>
      </c>
      <c r="BM205" s="124" t="s">
        <v>228</v>
      </c>
      <c r="BN205" s="125" t="s">
        <v>41</v>
      </c>
      <c r="BO205" s="168" t="s">
        <v>1056</v>
      </c>
    </row>
    <row r="206" spans="1:67" ht="18" hidden="1" thickTop="1" x14ac:dyDescent="0.25">
      <c r="A206" s="169" t="s">
        <v>1059</v>
      </c>
      <c r="B206" s="117" t="s">
        <v>51</v>
      </c>
      <c r="C206" s="162">
        <v>2014</v>
      </c>
      <c r="D206" s="162" t="s">
        <v>1058</v>
      </c>
      <c r="E206" s="162" t="s">
        <v>53</v>
      </c>
      <c r="F206" s="162" t="s">
        <v>1057</v>
      </c>
      <c r="G206" s="163" t="s">
        <v>31</v>
      </c>
      <c r="H206" s="118"/>
      <c r="I206" s="118"/>
      <c r="J206" s="118"/>
      <c r="K206" s="164" t="s">
        <v>31</v>
      </c>
      <c r="L206" s="117"/>
      <c r="M206" s="117"/>
      <c r="N206" s="117"/>
      <c r="O206" s="117"/>
      <c r="P206" s="117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  <c r="AA206" s="119"/>
      <c r="AB206" s="119"/>
      <c r="AC206" s="119"/>
      <c r="AD206" s="165"/>
      <c r="AE206" s="119"/>
      <c r="AF206" s="119"/>
      <c r="AG206" s="119"/>
      <c r="AH206" s="119"/>
      <c r="AI206" s="119"/>
      <c r="AJ206" s="119"/>
      <c r="AK206" s="119"/>
      <c r="AL206" s="119"/>
      <c r="AM206" s="119"/>
      <c r="AN206" s="119"/>
      <c r="AO206" s="119"/>
      <c r="AP206" s="119"/>
      <c r="AQ206" s="119"/>
      <c r="AR206" s="119"/>
      <c r="AS206" s="166">
        <v>2740</v>
      </c>
      <c r="AT206" s="162">
        <v>56</v>
      </c>
      <c r="AU206" s="162" t="s">
        <v>32</v>
      </c>
      <c r="AV206" s="117">
        <v>75</v>
      </c>
      <c r="AW206" s="117" t="s">
        <v>2054</v>
      </c>
      <c r="AX206" s="117" t="s">
        <v>1951</v>
      </c>
      <c r="AY206" s="117" t="s">
        <v>1962</v>
      </c>
      <c r="AZ206" s="162" t="s">
        <v>1047</v>
      </c>
      <c r="BA206" s="167">
        <v>4287.91</v>
      </c>
      <c r="BB206" s="167" t="s">
        <v>31</v>
      </c>
      <c r="BC206" s="162">
        <v>1</v>
      </c>
      <c r="BD206" s="123" t="e">
        <f t="shared" si="13"/>
        <v>#VALUE!</v>
      </c>
      <c r="BE206" s="117" t="s">
        <v>80</v>
      </c>
      <c r="BF206" s="122" t="s">
        <v>31</v>
      </c>
      <c r="BG206" s="117" t="s">
        <v>31</v>
      </c>
      <c r="BH206" s="123" t="e">
        <f t="shared" si="12"/>
        <v>#VALUE!</v>
      </c>
      <c r="BI206" s="162" t="s">
        <v>37</v>
      </c>
      <c r="BJ206" s="117" t="s">
        <v>38</v>
      </c>
      <c r="BK206" s="117">
        <v>6</v>
      </c>
      <c r="BL206" s="117" t="s">
        <v>81</v>
      </c>
      <c r="BM206" s="124" t="s">
        <v>228</v>
      </c>
      <c r="BN206" s="125" t="s">
        <v>41</v>
      </c>
      <c r="BO206" s="168" t="s">
        <v>1056</v>
      </c>
    </row>
    <row r="207" spans="1:67" ht="30.75" hidden="1" thickTop="1" x14ac:dyDescent="0.25">
      <c r="A207" s="169" t="s">
        <v>1055</v>
      </c>
      <c r="B207" s="117" t="s">
        <v>51</v>
      </c>
      <c r="C207" s="162">
        <v>2014</v>
      </c>
      <c r="D207" s="162" t="s">
        <v>1054</v>
      </c>
      <c r="E207" s="162" t="s">
        <v>53</v>
      </c>
      <c r="F207" s="162" t="s">
        <v>916</v>
      </c>
      <c r="G207" s="163" t="s">
        <v>31</v>
      </c>
      <c r="H207" s="118"/>
      <c r="I207" s="118"/>
      <c r="J207" s="118"/>
      <c r="K207" s="164" t="s">
        <v>31</v>
      </c>
      <c r="L207" s="117"/>
      <c r="M207" s="117"/>
      <c r="N207" s="117"/>
      <c r="O207" s="117"/>
      <c r="P207" s="117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  <c r="AA207" s="119"/>
      <c r="AB207" s="119" t="s">
        <v>1974</v>
      </c>
      <c r="AC207" s="119"/>
      <c r="AD207" s="165"/>
      <c r="AE207" s="119"/>
      <c r="AF207" s="119"/>
      <c r="AG207" s="119"/>
      <c r="AH207" s="119"/>
      <c r="AI207" s="119"/>
      <c r="AJ207" s="119"/>
      <c r="AK207" s="119"/>
      <c r="AL207" s="119"/>
      <c r="AM207" s="119"/>
      <c r="AN207" s="119"/>
      <c r="AO207" s="119"/>
      <c r="AP207" s="119"/>
      <c r="AQ207" s="119"/>
      <c r="AR207" s="119"/>
      <c r="AS207" s="166">
        <v>2740</v>
      </c>
      <c r="AT207" s="162">
        <v>56</v>
      </c>
      <c r="AU207" s="162" t="s">
        <v>32</v>
      </c>
      <c r="AV207" s="117">
        <v>75</v>
      </c>
      <c r="AW207" s="117" t="s">
        <v>2054</v>
      </c>
      <c r="AX207" s="117" t="s">
        <v>1951</v>
      </c>
      <c r="AY207" s="117" t="s">
        <v>1962</v>
      </c>
      <c r="AZ207" s="162" t="s">
        <v>1047</v>
      </c>
      <c r="BA207" s="167">
        <v>3468.21</v>
      </c>
      <c r="BB207" s="167">
        <v>3815.03</v>
      </c>
      <c r="BC207" s="162">
        <v>1</v>
      </c>
      <c r="BD207" s="123">
        <f t="shared" si="13"/>
        <v>1.3923467153284672</v>
      </c>
      <c r="BE207" s="117" t="s">
        <v>80</v>
      </c>
      <c r="BF207" s="122" t="s">
        <v>31</v>
      </c>
      <c r="BG207" s="117" t="s">
        <v>31</v>
      </c>
      <c r="BH207" s="123">
        <f t="shared" si="12"/>
        <v>68.125535714285718</v>
      </c>
      <c r="BI207" s="162" t="s">
        <v>37</v>
      </c>
      <c r="BJ207" s="117" t="s">
        <v>38</v>
      </c>
      <c r="BK207" s="117">
        <v>6</v>
      </c>
      <c r="BL207" s="117" t="s">
        <v>81</v>
      </c>
      <c r="BM207" s="124" t="s">
        <v>228</v>
      </c>
      <c r="BN207" s="125" t="s">
        <v>41</v>
      </c>
      <c r="BO207" s="168" t="s">
        <v>1053</v>
      </c>
    </row>
    <row r="208" spans="1:67" ht="45.75" hidden="1" thickTop="1" x14ac:dyDescent="0.25">
      <c r="A208" s="169" t="s">
        <v>1050</v>
      </c>
      <c r="B208" s="117" t="s">
        <v>76</v>
      </c>
      <c r="C208" s="162">
        <v>2014</v>
      </c>
      <c r="D208" s="162" t="s">
        <v>1052</v>
      </c>
      <c r="E208" s="162" t="s">
        <v>53</v>
      </c>
      <c r="F208" s="162" t="s">
        <v>1048</v>
      </c>
      <c r="G208" s="163" t="s">
        <v>31</v>
      </c>
      <c r="H208" s="118"/>
      <c r="I208" s="118"/>
      <c r="J208" s="118"/>
      <c r="K208" s="177" t="s">
        <v>31</v>
      </c>
      <c r="L208" s="117"/>
      <c r="M208" s="117"/>
      <c r="N208" s="117"/>
      <c r="O208" s="117"/>
      <c r="P208" s="117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  <c r="AA208" s="119"/>
      <c r="AB208" s="119"/>
      <c r="AC208" s="119"/>
      <c r="AD208" s="176"/>
      <c r="AE208" s="119"/>
      <c r="AF208" s="119"/>
      <c r="AG208" s="119"/>
      <c r="AH208" s="119"/>
      <c r="AI208" s="119"/>
      <c r="AJ208" s="119"/>
      <c r="AK208" s="119"/>
      <c r="AL208" s="119"/>
      <c r="AM208" s="119"/>
      <c r="AN208" s="119"/>
      <c r="AO208" s="119"/>
      <c r="AP208" s="119"/>
      <c r="AQ208" s="119"/>
      <c r="AR208" s="119"/>
      <c r="AS208" s="166">
        <v>2740</v>
      </c>
      <c r="AT208" s="162">
        <v>56</v>
      </c>
      <c r="AU208" s="162" t="s">
        <v>32</v>
      </c>
      <c r="AV208" s="117">
        <v>75</v>
      </c>
      <c r="AW208" s="117" t="s">
        <v>2054</v>
      </c>
      <c r="AX208" s="117"/>
      <c r="AY208" s="117" t="s">
        <v>1962</v>
      </c>
      <c r="AZ208" s="162" t="s">
        <v>1047</v>
      </c>
      <c r="BA208" s="167">
        <v>3205</v>
      </c>
      <c r="BB208" s="167">
        <v>3525.5</v>
      </c>
      <c r="BC208" s="162">
        <v>1</v>
      </c>
      <c r="BD208" s="123">
        <f t="shared" si="13"/>
        <v>1.2866788321167884</v>
      </c>
      <c r="BE208" s="117" t="s">
        <v>80</v>
      </c>
      <c r="BF208" s="122" t="s">
        <v>31</v>
      </c>
      <c r="BG208" s="117" t="s">
        <v>31</v>
      </c>
      <c r="BH208" s="123">
        <f t="shared" si="12"/>
        <v>62.955357142857146</v>
      </c>
      <c r="BI208" s="162" t="s">
        <v>37</v>
      </c>
      <c r="BJ208" s="117" t="s">
        <v>38</v>
      </c>
      <c r="BK208" s="117">
        <v>6</v>
      </c>
      <c r="BL208" s="117" t="s">
        <v>81</v>
      </c>
      <c r="BM208" s="124" t="s">
        <v>228</v>
      </c>
      <c r="BN208" s="125" t="s">
        <v>41</v>
      </c>
      <c r="BO208" s="168" t="s">
        <v>1051</v>
      </c>
    </row>
    <row r="209" spans="1:67" ht="60.75" hidden="1" thickTop="1" x14ac:dyDescent="0.25">
      <c r="A209" s="169" t="s">
        <v>1050</v>
      </c>
      <c r="B209" s="117" t="s">
        <v>76</v>
      </c>
      <c r="C209" s="162">
        <v>2014</v>
      </c>
      <c r="D209" s="162" t="s">
        <v>1049</v>
      </c>
      <c r="E209" s="162" t="s">
        <v>53</v>
      </c>
      <c r="F209" s="162" t="s">
        <v>1048</v>
      </c>
      <c r="G209" s="163" t="s">
        <v>31</v>
      </c>
      <c r="H209" s="118"/>
      <c r="I209" s="118"/>
      <c r="J209" s="118"/>
      <c r="K209" s="177" t="s">
        <v>31</v>
      </c>
      <c r="L209" s="117"/>
      <c r="M209" s="117"/>
      <c r="N209" s="117"/>
      <c r="O209" s="117"/>
      <c r="P209" s="117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  <c r="AA209" s="119"/>
      <c r="AB209" s="119"/>
      <c r="AC209" s="119"/>
      <c r="AD209" s="176"/>
      <c r="AE209" s="119"/>
      <c r="AF209" s="119"/>
      <c r="AG209" s="119"/>
      <c r="AH209" s="119"/>
      <c r="AI209" s="119"/>
      <c r="AJ209" s="119"/>
      <c r="AK209" s="119"/>
      <c r="AL209" s="119"/>
      <c r="AM209" s="119"/>
      <c r="AN209" s="119"/>
      <c r="AO209" s="119"/>
      <c r="AP209" s="119"/>
      <c r="AQ209" s="119"/>
      <c r="AR209" s="119"/>
      <c r="AS209" s="166">
        <v>2740</v>
      </c>
      <c r="AT209" s="162">
        <v>56</v>
      </c>
      <c r="AU209" s="162" t="s">
        <v>32</v>
      </c>
      <c r="AV209" s="117">
        <v>75</v>
      </c>
      <c r="AW209" s="117" t="s">
        <v>2054</v>
      </c>
      <c r="AX209" s="117"/>
      <c r="AY209" s="117" t="s">
        <v>1962</v>
      </c>
      <c r="AZ209" s="162" t="s">
        <v>1047</v>
      </c>
      <c r="BA209" s="167">
        <v>3205</v>
      </c>
      <c r="BB209" s="167">
        <v>3429.35</v>
      </c>
      <c r="BC209" s="162">
        <v>1</v>
      </c>
      <c r="BD209" s="123">
        <f t="shared" si="13"/>
        <v>1.2515875912408758</v>
      </c>
      <c r="BE209" s="117" t="s">
        <v>80</v>
      </c>
      <c r="BF209" s="122" t="s">
        <v>31</v>
      </c>
      <c r="BG209" s="117" t="s">
        <v>31</v>
      </c>
      <c r="BH209" s="123">
        <f t="shared" si="12"/>
        <v>61.238392857142856</v>
      </c>
      <c r="BI209" s="162" t="s">
        <v>37</v>
      </c>
      <c r="BJ209" s="117" t="s">
        <v>38</v>
      </c>
      <c r="BK209" s="117">
        <v>6</v>
      </c>
      <c r="BL209" s="117" t="s">
        <v>81</v>
      </c>
      <c r="BM209" s="124" t="s">
        <v>228</v>
      </c>
      <c r="BN209" s="125" t="s">
        <v>41</v>
      </c>
      <c r="BO209" s="168" t="s">
        <v>1046</v>
      </c>
    </row>
    <row r="210" spans="1:67" ht="45.75" hidden="1" thickTop="1" x14ac:dyDescent="0.25">
      <c r="A210" s="169" t="s">
        <v>1045</v>
      </c>
      <c r="B210" s="150" t="s">
        <v>189</v>
      </c>
      <c r="C210" s="162">
        <v>2009</v>
      </c>
      <c r="D210" s="162" t="s">
        <v>1044</v>
      </c>
      <c r="E210" s="162" t="s">
        <v>53</v>
      </c>
      <c r="F210" s="162" t="s">
        <v>1028</v>
      </c>
      <c r="G210" s="163" t="s">
        <v>31</v>
      </c>
      <c r="H210" s="118"/>
      <c r="I210" s="118"/>
      <c r="J210" s="118"/>
      <c r="K210" s="164" t="s">
        <v>31</v>
      </c>
      <c r="L210" s="117"/>
      <c r="M210" s="117"/>
      <c r="N210" s="117"/>
      <c r="O210" s="117"/>
      <c r="P210" s="117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  <c r="AA210" s="119"/>
      <c r="AB210" s="119"/>
      <c r="AC210" s="119"/>
      <c r="AD210" s="176"/>
      <c r="AE210" s="119"/>
      <c r="AF210" s="119"/>
      <c r="AG210" s="119"/>
      <c r="AH210" s="119"/>
      <c r="AI210" s="119"/>
      <c r="AJ210" s="119"/>
      <c r="AK210" s="119"/>
      <c r="AL210" s="119"/>
      <c r="AM210" s="119"/>
      <c r="AN210" s="119"/>
      <c r="AO210" s="119"/>
      <c r="AP210" s="119"/>
      <c r="AQ210" s="119"/>
      <c r="AR210" s="119"/>
      <c r="AS210" s="166">
        <v>2409</v>
      </c>
      <c r="AT210" s="162">
        <v>46</v>
      </c>
      <c r="AU210" s="162" t="s">
        <v>32</v>
      </c>
      <c r="AV210" s="117">
        <v>75</v>
      </c>
      <c r="AW210" s="117" t="s">
        <v>2053</v>
      </c>
      <c r="AX210" s="117"/>
      <c r="AY210" s="117" t="s">
        <v>1961</v>
      </c>
      <c r="AZ210" s="162" t="s">
        <v>1027</v>
      </c>
      <c r="BA210" s="167">
        <v>12760</v>
      </c>
      <c r="BB210" s="167">
        <v>13461.8</v>
      </c>
      <c r="BC210" s="162">
        <v>1</v>
      </c>
      <c r="BD210" s="123">
        <f t="shared" si="13"/>
        <v>5.5881278538812786</v>
      </c>
      <c r="BE210" s="117" t="s">
        <v>80</v>
      </c>
      <c r="BF210" s="122" t="s">
        <v>31</v>
      </c>
      <c r="BG210" s="117" t="s">
        <v>31</v>
      </c>
      <c r="BH210" s="123">
        <f t="shared" si="12"/>
        <v>292.64782608695651</v>
      </c>
      <c r="BI210" s="162" t="s">
        <v>37</v>
      </c>
      <c r="BJ210" s="117" t="s">
        <v>38</v>
      </c>
      <c r="BK210" s="117">
        <v>8</v>
      </c>
      <c r="BL210" s="117" t="s">
        <v>210</v>
      </c>
      <c r="BM210" s="124" t="s">
        <v>228</v>
      </c>
      <c r="BN210" s="125" t="s">
        <v>41</v>
      </c>
      <c r="BO210" s="168" t="s">
        <v>1043</v>
      </c>
    </row>
    <row r="211" spans="1:67" ht="30.75" hidden="1" thickTop="1" x14ac:dyDescent="0.25">
      <c r="A211" s="169" t="s">
        <v>1042</v>
      </c>
      <c r="B211" s="117" t="s">
        <v>83</v>
      </c>
      <c r="C211" s="162">
        <v>2009</v>
      </c>
      <c r="D211" s="162" t="s">
        <v>1041</v>
      </c>
      <c r="E211" s="162" t="s">
        <v>53</v>
      </c>
      <c r="F211" s="162" t="s">
        <v>1028</v>
      </c>
      <c r="G211" s="163" t="s">
        <v>31</v>
      </c>
      <c r="H211" s="118"/>
      <c r="I211" s="118"/>
      <c r="J211" s="118"/>
      <c r="K211" s="164" t="s">
        <v>31</v>
      </c>
      <c r="L211" s="117"/>
      <c r="M211" s="117"/>
      <c r="N211" s="117"/>
      <c r="O211" s="117"/>
      <c r="P211" s="117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  <c r="AA211" s="119"/>
      <c r="AB211" s="119"/>
      <c r="AC211" s="119"/>
      <c r="AD211" s="176"/>
      <c r="AE211" s="119"/>
      <c r="AF211" s="119"/>
      <c r="AG211" s="119"/>
      <c r="AH211" s="119"/>
      <c r="AI211" s="119"/>
      <c r="AJ211" s="119"/>
      <c r="AK211" s="119"/>
      <c r="AL211" s="119"/>
      <c r="AM211" s="119"/>
      <c r="AN211" s="119"/>
      <c r="AO211" s="119"/>
      <c r="AP211" s="119"/>
      <c r="AQ211" s="119"/>
      <c r="AR211" s="119"/>
      <c r="AS211" s="166">
        <v>2409</v>
      </c>
      <c r="AT211" s="162">
        <v>46</v>
      </c>
      <c r="AU211" s="162" t="s">
        <v>32</v>
      </c>
      <c r="AV211" s="117">
        <v>75</v>
      </c>
      <c r="AW211" s="117" t="s">
        <v>2053</v>
      </c>
      <c r="AX211" s="117"/>
      <c r="AY211" s="117" t="s">
        <v>1961</v>
      </c>
      <c r="AZ211" s="162" t="s">
        <v>1027</v>
      </c>
      <c r="BA211" s="167">
        <v>2310</v>
      </c>
      <c r="BB211" s="167">
        <v>2437.0500000000002</v>
      </c>
      <c r="BC211" s="162">
        <v>5</v>
      </c>
      <c r="BD211" s="123">
        <f t="shared" si="13"/>
        <v>1.0116438356164383</v>
      </c>
      <c r="BE211" s="117" t="s">
        <v>80</v>
      </c>
      <c r="BF211" s="122" t="s">
        <v>31</v>
      </c>
      <c r="BG211" s="117" t="s">
        <v>31</v>
      </c>
      <c r="BH211" s="123">
        <f t="shared" si="12"/>
        <v>52.979347826086958</v>
      </c>
      <c r="BI211" s="162" t="s">
        <v>37</v>
      </c>
      <c r="BJ211" s="117" t="s">
        <v>38</v>
      </c>
      <c r="BK211" s="117">
        <v>8</v>
      </c>
      <c r="BL211" s="117" t="s">
        <v>210</v>
      </c>
      <c r="BM211" s="124" t="s">
        <v>228</v>
      </c>
      <c r="BN211" s="125" t="s">
        <v>41</v>
      </c>
      <c r="BO211" s="168" t="s">
        <v>1040</v>
      </c>
    </row>
    <row r="212" spans="1:67" ht="30.75" hidden="1" thickTop="1" x14ac:dyDescent="0.25">
      <c r="A212" s="169" t="s">
        <v>1039</v>
      </c>
      <c r="B212" s="117" t="s">
        <v>76</v>
      </c>
      <c r="C212" s="162">
        <v>2010</v>
      </c>
      <c r="D212" s="162" t="s">
        <v>1038</v>
      </c>
      <c r="E212" s="162" t="s">
        <v>53</v>
      </c>
      <c r="F212" s="162" t="s">
        <v>1028</v>
      </c>
      <c r="G212" s="166">
        <v>200</v>
      </c>
      <c r="H212" s="118"/>
      <c r="I212" s="118"/>
      <c r="J212" s="118"/>
      <c r="K212" s="177" t="s">
        <v>31</v>
      </c>
      <c r="L212" s="117"/>
      <c r="M212" s="117"/>
      <c r="N212" s="117"/>
      <c r="O212" s="117"/>
      <c r="P212" s="117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  <c r="AA212" s="119"/>
      <c r="AB212" s="119"/>
      <c r="AC212" s="119" t="s">
        <v>286</v>
      </c>
      <c r="AD212" s="176">
        <v>200</v>
      </c>
      <c r="AE212" s="119" t="s">
        <v>299</v>
      </c>
      <c r="AF212" s="119" t="s">
        <v>302</v>
      </c>
      <c r="AG212" s="119"/>
      <c r="AH212" s="119"/>
      <c r="AI212" s="119"/>
      <c r="AJ212" s="119"/>
      <c r="AK212" s="119"/>
      <c r="AL212" s="119"/>
      <c r="AM212" s="119"/>
      <c r="AN212" s="119"/>
      <c r="AO212" s="119"/>
      <c r="AP212" s="119"/>
      <c r="AQ212" s="119"/>
      <c r="AR212" s="119"/>
      <c r="AS212" s="166">
        <v>2409</v>
      </c>
      <c r="AT212" s="162">
        <v>46</v>
      </c>
      <c r="AU212" s="162" t="s">
        <v>32</v>
      </c>
      <c r="AV212" s="117">
        <v>75</v>
      </c>
      <c r="AW212" s="117" t="s">
        <v>2053</v>
      </c>
      <c r="AX212" s="117"/>
      <c r="AY212" s="117" t="s">
        <v>1961</v>
      </c>
      <c r="AZ212" s="162" t="s">
        <v>1027</v>
      </c>
      <c r="BA212" s="167">
        <v>5050</v>
      </c>
      <c r="BB212" s="167">
        <v>5327.75</v>
      </c>
      <c r="BC212" s="162">
        <v>1</v>
      </c>
      <c r="BD212" s="123">
        <f>BB212/G212</f>
        <v>26.638750000000002</v>
      </c>
      <c r="BE212" s="117" t="s">
        <v>35</v>
      </c>
      <c r="BF212" s="122" t="s">
        <v>31</v>
      </c>
      <c r="BG212" s="117" t="s">
        <v>31</v>
      </c>
      <c r="BH212" s="123">
        <f t="shared" si="12"/>
        <v>115.82065217391305</v>
      </c>
      <c r="BI212" s="162" t="s">
        <v>37</v>
      </c>
      <c r="BJ212" s="117" t="s">
        <v>38</v>
      </c>
      <c r="BK212" s="117">
        <v>8</v>
      </c>
      <c r="BL212" s="117" t="s">
        <v>210</v>
      </c>
      <c r="BM212" s="124" t="s">
        <v>228</v>
      </c>
      <c r="BN212" s="125" t="s">
        <v>41</v>
      </c>
      <c r="BO212" s="168" t="s">
        <v>1037</v>
      </c>
    </row>
    <row r="213" spans="1:67" ht="30.75" hidden="1" thickTop="1" x14ac:dyDescent="0.25">
      <c r="A213" s="169" t="s">
        <v>1036</v>
      </c>
      <c r="B213" s="117" t="s">
        <v>51</v>
      </c>
      <c r="C213" s="162">
        <v>2010</v>
      </c>
      <c r="D213" s="162" t="s">
        <v>1035</v>
      </c>
      <c r="E213" s="162" t="s">
        <v>359</v>
      </c>
      <c r="F213" s="162" t="s">
        <v>1028</v>
      </c>
      <c r="G213" s="163" t="s">
        <v>31</v>
      </c>
      <c r="H213" s="118"/>
      <c r="I213" s="118"/>
      <c r="J213" s="118"/>
      <c r="K213" s="164" t="s">
        <v>31</v>
      </c>
      <c r="L213" s="117"/>
      <c r="M213" s="117"/>
      <c r="N213" s="117"/>
      <c r="O213" s="117"/>
      <c r="P213" s="117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  <c r="AA213" s="119"/>
      <c r="AB213" s="119"/>
      <c r="AC213" s="119"/>
      <c r="AD213" s="165"/>
      <c r="AE213" s="119"/>
      <c r="AF213" s="119"/>
      <c r="AG213" s="119"/>
      <c r="AH213" s="119"/>
      <c r="AI213" s="119"/>
      <c r="AJ213" s="119"/>
      <c r="AK213" s="119"/>
      <c r="AL213" s="119"/>
      <c r="AM213" s="119"/>
      <c r="AN213" s="119"/>
      <c r="AO213" s="119"/>
      <c r="AP213" s="119"/>
      <c r="AQ213" s="119"/>
      <c r="AR213" s="119"/>
      <c r="AS213" s="166">
        <v>2409</v>
      </c>
      <c r="AT213" s="162">
        <v>46</v>
      </c>
      <c r="AU213" s="162" t="s">
        <v>32</v>
      </c>
      <c r="AV213" s="117">
        <v>75</v>
      </c>
      <c r="AW213" s="117" t="s">
        <v>2053</v>
      </c>
      <c r="AX213" s="117" t="s">
        <v>1950</v>
      </c>
      <c r="AY213" s="117" t="s">
        <v>1961</v>
      </c>
      <c r="AZ213" s="162" t="s">
        <v>1027</v>
      </c>
      <c r="BA213" s="167">
        <v>560</v>
      </c>
      <c r="BB213" s="167">
        <v>590.79999999999995</v>
      </c>
      <c r="BC213" s="162">
        <v>1</v>
      </c>
      <c r="BD213" s="123">
        <f t="shared" ref="BD213:BD230" si="14">BB213/AS213</f>
        <v>0.24524699045246989</v>
      </c>
      <c r="BE213" s="117" t="s">
        <v>80</v>
      </c>
      <c r="BF213" s="122" t="s">
        <v>31</v>
      </c>
      <c r="BG213" s="117" t="s">
        <v>31</v>
      </c>
      <c r="BH213" s="123">
        <f t="shared" si="12"/>
        <v>12.843478260869563</v>
      </c>
      <c r="BI213" s="162" t="s">
        <v>37</v>
      </c>
      <c r="BJ213" s="117" t="s">
        <v>38</v>
      </c>
      <c r="BK213" s="117">
        <v>8</v>
      </c>
      <c r="BL213" s="117" t="s">
        <v>210</v>
      </c>
      <c r="BM213" s="124" t="s">
        <v>228</v>
      </c>
      <c r="BN213" s="125" t="s">
        <v>41</v>
      </c>
      <c r="BO213" s="168" t="s">
        <v>1034</v>
      </c>
    </row>
    <row r="214" spans="1:67" ht="45.75" hidden="1" thickTop="1" x14ac:dyDescent="0.25">
      <c r="A214" s="169" t="s">
        <v>1033</v>
      </c>
      <c r="B214" s="117" t="s">
        <v>51</v>
      </c>
      <c r="C214" s="162">
        <v>2011</v>
      </c>
      <c r="D214" s="162" t="s">
        <v>1032</v>
      </c>
      <c r="E214" s="162" t="s">
        <v>53</v>
      </c>
      <c r="F214" s="162" t="s">
        <v>1028</v>
      </c>
      <c r="G214" s="163" t="s">
        <v>31</v>
      </c>
      <c r="H214" s="118"/>
      <c r="I214" s="118"/>
      <c r="J214" s="118"/>
      <c r="K214" s="164" t="s">
        <v>31</v>
      </c>
      <c r="L214" s="117"/>
      <c r="M214" s="117"/>
      <c r="N214" s="117"/>
      <c r="O214" s="117"/>
      <c r="P214" s="117"/>
      <c r="Q214" s="119"/>
      <c r="R214" s="119"/>
      <c r="S214" s="119"/>
      <c r="T214" s="119"/>
      <c r="U214" s="119" t="s">
        <v>2132</v>
      </c>
      <c r="V214" s="119"/>
      <c r="W214" s="119"/>
      <c r="X214" s="119"/>
      <c r="Y214" s="119"/>
      <c r="Z214" s="119"/>
      <c r="AA214" s="119"/>
      <c r="AB214" s="119"/>
      <c r="AC214" s="119"/>
      <c r="AD214" s="165"/>
      <c r="AE214" s="119"/>
      <c r="AF214" s="119"/>
      <c r="AG214" s="119"/>
      <c r="AH214" s="119"/>
      <c r="AI214" s="119"/>
      <c r="AJ214" s="119"/>
      <c r="AK214" s="119"/>
      <c r="AL214" s="119"/>
      <c r="AM214" s="119"/>
      <c r="AN214" s="119"/>
      <c r="AO214" s="119"/>
      <c r="AP214" s="119"/>
      <c r="AQ214" s="119"/>
      <c r="AR214" s="119"/>
      <c r="AS214" s="166">
        <v>2409</v>
      </c>
      <c r="AT214" s="162">
        <v>46</v>
      </c>
      <c r="AU214" s="162" t="s">
        <v>32</v>
      </c>
      <c r="AV214" s="117">
        <v>75</v>
      </c>
      <c r="AW214" s="117" t="s">
        <v>2053</v>
      </c>
      <c r="AX214" s="117" t="s">
        <v>1950</v>
      </c>
      <c r="AY214" s="117" t="s">
        <v>1961</v>
      </c>
      <c r="AZ214" s="162" t="s">
        <v>1027</v>
      </c>
      <c r="BA214" s="167">
        <v>1875</v>
      </c>
      <c r="BB214" s="167">
        <v>1978.13</v>
      </c>
      <c r="BC214" s="162">
        <v>1</v>
      </c>
      <c r="BD214" s="123">
        <f t="shared" si="14"/>
        <v>0.82114155251141552</v>
      </c>
      <c r="BE214" s="117" t="s">
        <v>80</v>
      </c>
      <c r="BF214" s="122" t="s">
        <v>31</v>
      </c>
      <c r="BG214" s="117" t="s">
        <v>31</v>
      </c>
      <c r="BH214" s="123">
        <f t="shared" si="12"/>
        <v>43.002826086956524</v>
      </c>
      <c r="BI214" s="162" t="s">
        <v>37</v>
      </c>
      <c r="BJ214" s="117" t="s">
        <v>38</v>
      </c>
      <c r="BK214" s="117">
        <v>8</v>
      </c>
      <c r="BL214" s="117" t="s">
        <v>210</v>
      </c>
      <c r="BM214" s="124" t="s">
        <v>228</v>
      </c>
      <c r="BN214" s="125" t="s">
        <v>41</v>
      </c>
      <c r="BO214" s="168" t="s">
        <v>1031</v>
      </c>
    </row>
    <row r="215" spans="1:67" ht="30.75" hidden="1" thickTop="1" x14ac:dyDescent="0.25">
      <c r="A215" s="169" t="s">
        <v>1030</v>
      </c>
      <c r="B215" s="117" t="s">
        <v>51</v>
      </c>
      <c r="C215" s="162">
        <v>2015</v>
      </c>
      <c r="D215" s="162" t="s">
        <v>1029</v>
      </c>
      <c r="E215" s="162" t="s">
        <v>53</v>
      </c>
      <c r="F215" s="162" t="s">
        <v>1028</v>
      </c>
      <c r="G215" s="163" t="s">
        <v>31</v>
      </c>
      <c r="H215" s="118"/>
      <c r="I215" s="118"/>
      <c r="J215" s="118"/>
      <c r="K215" s="164" t="s">
        <v>31</v>
      </c>
      <c r="L215" s="117"/>
      <c r="M215" s="117"/>
      <c r="N215" s="117"/>
      <c r="O215" s="117"/>
      <c r="P215" s="117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  <c r="AA215" s="119"/>
      <c r="AB215" s="119"/>
      <c r="AC215" s="119"/>
      <c r="AD215" s="165"/>
      <c r="AE215" s="119"/>
      <c r="AF215" s="119"/>
      <c r="AG215" s="119"/>
      <c r="AH215" s="119"/>
      <c r="AI215" s="119"/>
      <c r="AJ215" s="119"/>
      <c r="AK215" s="119"/>
      <c r="AL215" s="119"/>
      <c r="AM215" s="119"/>
      <c r="AN215" s="119"/>
      <c r="AO215" s="119"/>
      <c r="AP215" s="119"/>
      <c r="AQ215" s="119"/>
      <c r="AR215" s="119"/>
      <c r="AS215" s="166">
        <v>2409</v>
      </c>
      <c r="AT215" s="162">
        <v>46</v>
      </c>
      <c r="AU215" s="162" t="s">
        <v>32</v>
      </c>
      <c r="AV215" s="117">
        <v>75</v>
      </c>
      <c r="AW215" s="117" t="s">
        <v>2053</v>
      </c>
      <c r="AX215" s="117" t="s">
        <v>1950</v>
      </c>
      <c r="AY215" s="117" t="s">
        <v>1961</v>
      </c>
      <c r="AZ215" s="162" t="s">
        <v>1027</v>
      </c>
      <c r="BA215" s="167">
        <v>3780</v>
      </c>
      <c r="BB215" s="167">
        <v>4158</v>
      </c>
      <c r="BC215" s="162">
        <v>1</v>
      </c>
      <c r="BD215" s="123">
        <f t="shared" si="14"/>
        <v>1.726027397260274</v>
      </c>
      <c r="BE215" s="117" t="s">
        <v>80</v>
      </c>
      <c r="BF215" s="122" t="s">
        <v>31</v>
      </c>
      <c r="BG215" s="117" t="s">
        <v>31</v>
      </c>
      <c r="BH215" s="123">
        <f t="shared" si="12"/>
        <v>90.391304347826093</v>
      </c>
      <c r="BI215" s="162" t="s">
        <v>37</v>
      </c>
      <c r="BJ215" s="117" t="s">
        <v>38</v>
      </c>
      <c r="BK215" s="117">
        <v>8</v>
      </c>
      <c r="BL215" s="117" t="s">
        <v>210</v>
      </c>
      <c r="BM215" s="124" t="s">
        <v>228</v>
      </c>
      <c r="BN215" s="125" t="s">
        <v>41</v>
      </c>
      <c r="BO215" s="168" t="s">
        <v>1026</v>
      </c>
    </row>
    <row r="216" spans="1:67" ht="30.75" hidden="1" thickTop="1" x14ac:dyDescent="0.25">
      <c r="A216" s="169" t="s">
        <v>1025</v>
      </c>
      <c r="B216" s="117" t="s">
        <v>51</v>
      </c>
      <c r="C216" s="162">
        <v>2008</v>
      </c>
      <c r="D216" s="162" t="s">
        <v>331</v>
      </c>
      <c r="E216" s="162" t="s">
        <v>53</v>
      </c>
      <c r="F216" s="162" t="s">
        <v>1024</v>
      </c>
      <c r="G216" s="163" t="s">
        <v>31</v>
      </c>
      <c r="H216" s="118"/>
      <c r="I216" s="118"/>
      <c r="J216" s="118"/>
      <c r="K216" s="164" t="s">
        <v>31</v>
      </c>
      <c r="L216" s="117"/>
      <c r="M216" s="117"/>
      <c r="N216" s="117"/>
      <c r="O216" s="117"/>
      <c r="P216" s="117" t="s">
        <v>242</v>
      </c>
      <c r="Q216" s="119" t="s">
        <v>267</v>
      </c>
      <c r="R216" s="119" t="s">
        <v>228</v>
      </c>
      <c r="S216" s="119" t="s">
        <v>245</v>
      </c>
      <c r="T216" s="119" t="s">
        <v>259</v>
      </c>
      <c r="U216" s="119" t="s">
        <v>1982</v>
      </c>
      <c r="V216" s="119" t="s">
        <v>1980</v>
      </c>
      <c r="W216" s="119" t="s">
        <v>1975</v>
      </c>
      <c r="X216" s="119" t="s">
        <v>2146</v>
      </c>
      <c r="Y216" s="119" t="s">
        <v>2152</v>
      </c>
      <c r="Z216" s="119"/>
      <c r="AA216" s="119"/>
      <c r="AB216" s="119" t="s">
        <v>1974</v>
      </c>
      <c r="AC216" s="119"/>
      <c r="AD216" s="165"/>
      <c r="AE216" s="119"/>
      <c r="AF216" s="119"/>
      <c r="AG216" s="119"/>
      <c r="AH216" s="119"/>
      <c r="AI216" s="119"/>
      <c r="AJ216" s="119"/>
      <c r="AK216" s="119"/>
      <c r="AL216" s="119"/>
      <c r="AM216" s="119"/>
      <c r="AN216" s="119"/>
      <c r="AO216" s="119"/>
      <c r="AP216" s="119"/>
      <c r="AQ216" s="119"/>
      <c r="AR216" s="119"/>
      <c r="AS216" s="166">
        <v>4919</v>
      </c>
      <c r="AT216" s="162">
        <v>37</v>
      </c>
      <c r="AU216" s="162" t="s">
        <v>32</v>
      </c>
      <c r="AV216" s="117">
        <v>75</v>
      </c>
      <c r="AW216" s="117" t="s">
        <v>2052</v>
      </c>
      <c r="AX216" s="117"/>
      <c r="AY216" s="117" t="s">
        <v>1966</v>
      </c>
      <c r="AZ216" s="162" t="s">
        <v>1019</v>
      </c>
      <c r="BA216" s="167">
        <v>84390</v>
      </c>
      <c r="BB216" s="167">
        <v>90659.15</v>
      </c>
      <c r="BC216" s="162">
        <v>1</v>
      </c>
      <c r="BD216" s="123">
        <f t="shared" si="14"/>
        <v>18.430402520837568</v>
      </c>
      <c r="BE216" s="117" t="s">
        <v>80</v>
      </c>
      <c r="BF216" s="122" t="s">
        <v>31</v>
      </c>
      <c r="BG216" s="117" t="s">
        <v>31</v>
      </c>
      <c r="BH216" s="123">
        <f t="shared" si="12"/>
        <v>2450.2472972972973</v>
      </c>
      <c r="BI216" s="162" t="s">
        <v>37</v>
      </c>
      <c r="BJ216" s="117" t="s">
        <v>38</v>
      </c>
      <c r="BK216" s="117">
        <v>7</v>
      </c>
      <c r="BL216" s="117" t="s">
        <v>39</v>
      </c>
      <c r="BM216" s="124" t="s">
        <v>228</v>
      </c>
      <c r="BN216" s="125" t="s">
        <v>41</v>
      </c>
      <c r="BO216" s="181" t="s">
        <v>31</v>
      </c>
    </row>
    <row r="217" spans="1:67" ht="30.75" hidden="1" thickTop="1" x14ac:dyDescent="0.25">
      <c r="A217" s="169" t="s">
        <v>1023</v>
      </c>
      <c r="B217" s="117" t="s">
        <v>76</v>
      </c>
      <c r="C217" s="162">
        <v>2012</v>
      </c>
      <c r="D217" s="162" t="s">
        <v>1021</v>
      </c>
      <c r="E217" s="162" t="s">
        <v>53</v>
      </c>
      <c r="F217" s="162" t="s">
        <v>1020</v>
      </c>
      <c r="G217" s="163" t="s">
        <v>31</v>
      </c>
      <c r="H217" s="118"/>
      <c r="I217" s="118"/>
      <c r="J217" s="118"/>
      <c r="K217" s="177" t="s">
        <v>31</v>
      </c>
      <c r="L217" s="117"/>
      <c r="M217" s="117"/>
      <c r="N217" s="117"/>
      <c r="O217" s="117"/>
      <c r="P217" s="117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  <c r="AA217" s="119"/>
      <c r="AB217" s="119"/>
      <c r="AC217" s="119"/>
      <c r="AD217" s="176"/>
      <c r="AE217" s="119"/>
      <c r="AF217" s="119"/>
      <c r="AG217" s="119"/>
      <c r="AH217" s="119"/>
      <c r="AI217" s="119"/>
      <c r="AJ217" s="119"/>
      <c r="AK217" s="119"/>
      <c r="AL217" s="119"/>
      <c r="AM217" s="119"/>
      <c r="AN217" s="119"/>
      <c r="AO217" s="119"/>
      <c r="AP217" s="119"/>
      <c r="AQ217" s="119"/>
      <c r="AR217" s="119"/>
      <c r="AS217" s="166">
        <v>4919</v>
      </c>
      <c r="AT217" s="162">
        <v>37</v>
      </c>
      <c r="AU217" s="162" t="s">
        <v>32</v>
      </c>
      <c r="AV217" s="117">
        <v>75</v>
      </c>
      <c r="AW217" s="117" t="s">
        <v>2052</v>
      </c>
      <c r="AX217" s="117"/>
      <c r="AY217" s="117" t="s">
        <v>1966</v>
      </c>
      <c r="AZ217" s="162" t="s">
        <v>1019</v>
      </c>
      <c r="BA217" s="167">
        <v>1766.63</v>
      </c>
      <c r="BB217" s="167">
        <v>1890.3</v>
      </c>
      <c r="BC217" s="162">
        <v>1</v>
      </c>
      <c r="BD217" s="123">
        <f t="shared" si="14"/>
        <v>0.38428542386663955</v>
      </c>
      <c r="BE217" s="117" t="s">
        <v>80</v>
      </c>
      <c r="BF217" s="122" t="s">
        <v>31</v>
      </c>
      <c r="BG217" s="117" t="s">
        <v>31</v>
      </c>
      <c r="BH217" s="123">
        <f t="shared" si="12"/>
        <v>51.089189189189185</v>
      </c>
      <c r="BI217" s="162" t="s">
        <v>37</v>
      </c>
      <c r="BJ217" s="117" t="s">
        <v>38</v>
      </c>
      <c r="BK217" s="117">
        <v>7</v>
      </c>
      <c r="BL217" s="117" t="s">
        <v>39</v>
      </c>
      <c r="BM217" s="124" t="s">
        <v>228</v>
      </c>
      <c r="BN217" s="125" t="s">
        <v>41</v>
      </c>
      <c r="BO217" s="168" t="s">
        <v>1018</v>
      </c>
    </row>
    <row r="218" spans="1:67" ht="30.75" hidden="1" thickTop="1" x14ac:dyDescent="0.25">
      <c r="A218" s="169" t="s">
        <v>1022</v>
      </c>
      <c r="B218" s="117" t="s">
        <v>76</v>
      </c>
      <c r="C218" s="162">
        <v>2012</v>
      </c>
      <c r="D218" s="162" t="s">
        <v>1021</v>
      </c>
      <c r="E218" s="162" t="s">
        <v>53</v>
      </c>
      <c r="F218" s="162" t="s">
        <v>1020</v>
      </c>
      <c r="G218" s="163" t="s">
        <v>31</v>
      </c>
      <c r="H218" s="118"/>
      <c r="I218" s="118"/>
      <c r="J218" s="118"/>
      <c r="K218" s="177" t="s">
        <v>31</v>
      </c>
      <c r="L218" s="117"/>
      <c r="M218" s="117"/>
      <c r="N218" s="117"/>
      <c r="O218" s="117"/>
      <c r="P218" s="117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  <c r="AA218" s="119"/>
      <c r="AB218" s="119"/>
      <c r="AC218" s="119"/>
      <c r="AD218" s="176"/>
      <c r="AE218" s="119"/>
      <c r="AF218" s="119"/>
      <c r="AG218" s="119"/>
      <c r="AH218" s="119"/>
      <c r="AI218" s="119"/>
      <c r="AJ218" s="119"/>
      <c r="AK218" s="119"/>
      <c r="AL218" s="119"/>
      <c r="AM218" s="119"/>
      <c r="AN218" s="119"/>
      <c r="AO218" s="119"/>
      <c r="AP218" s="119"/>
      <c r="AQ218" s="119"/>
      <c r="AR218" s="119"/>
      <c r="AS218" s="166">
        <v>4919</v>
      </c>
      <c r="AT218" s="162">
        <v>37</v>
      </c>
      <c r="AU218" s="162" t="s">
        <v>32</v>
      </c>
      <c r="AV218" s="117">
        <v>75</v>
      </c>
      <c r="AW218" s="117" t="s">
        <v>2052</v>
      </c>
      <c r="AX218" s="117"/>
      <c r="AY218" s="117" t="s">
        <v>1966</v>
      </c>
      <c r="AZ218" s="162" t="s">
        <v>1019</v>
      </c>
      <c r="BA218" s="167">
        <v>9100.84</v>
      </c>
      <c r="BB218" s="167">
        <v>9737.9</v>
      </c>
      <c r="BC218" s="162">
        <v>1</v>
      </c>
      <c r="BD218" s="123">
        <f t="shared" si="14"/>
        <v>1.9796503354340311</v>
      </c>
      <c r="BE218" s="117" t="s">
        <v>80</v>
      </c>
      <c r="BF218" s="122" t="s">
        <v>31</v>
      </c>
      <c r="BG218" s="117" t="s">
        <v>31</v>
      </c>
      <c r="BH218" s="123">
        <f t="shared" si="12"/>
        <v>263.1864864864865</v>
      </c>
      <c r="BI218" s="162" t="s">
        <v>37</v>
      </c>
      <c r="BJ218" s="117" t="s">
        <v>38</v>
      </c>
      <c r="BK218" s="117">
        <v>7</v>
      </c>
      <c r="BL218" s="117" t="s">
        <v>39</v>
      </c>
      <c r="BM218" s="124" t="s">
        <v>228</v>
      </c>
      <c r="BN218" s="125" t="s">
        <v>41</v>
      </c>
      <c r="BO218" s="168" t="s">
        <v>1018</v>
      </c>
    </row>
    <row r="219" spans="1:67" ht="30.75" hidden="1" thickTop="1" x14ac:dyDescent="0.25">
      <c r="A219" s="169" t="s">
        <v>1015</v>
      </c>
      <c r="B219" s="117" t="s">
        <v>51</v>
      </c>
      <c r="C219" s="162">
        <v>2015</v>
      </c>
      <c r="D219" s="162" t="s">
        <v>1017</v>
      </c>
      <c r="E219" s="162" t="s">
        <v>53</v>
      </c>
      <c r="F219" s="162" t="s">
        <v>1010</v>
      </c>
      <c r="G219" s="163" t="s">
        <v>31</v>
      </c>
      <c r="H219" s="118"/>
      <c r="I219" s="118"/>
      <c r="J219" s="118"/>
      <c r="K219" s="164" t="s">
        <v>31</v>
      </c>
      <c r="L219" s="117"/>
      <c r="M219" s="117"/>
      <c r="N219" s="117"/>
      <c r="O219" s="117"/>
      <c r="P219" s="117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  <c r="AA219" s="119"/>
      <c r="AB219" s="119"/>
      <c r="AC219" s="119"/>
      <c r="AD219" s="165"/>
      <c r="AE219" s="119"/>
      <c r="AF219" s="119"/>
      <c r="AG219" s="119"/>
      <c r="AH219" s="119"/>
      <c r="AI219" s="119"/>
      <c r="AJ219" s="119"/>
      <c r="AK219" s="119"/>
      <c r="AL219" s="119"/>
      <c r="AM219" s="119"/>
      <c r="AN219" s="119"/>
      <c r="AO219" s="119"/>
      <c r="AP219" s="119"/>
      <c r="AQ219" s="119"/>
      <c r="AR219" s="119"/>
      <c r="AS219" s="166">
        <v>1900</v>
      </c>
      <c r="AT219" s="162">
        <v>24</v>
      </c>
      <c r="AU219" s="162" t="s">
        <v>1009</v>
      </c>
      <c r="AV219" s="117" t="s">
        <v>2066</v>
      </c>
      <c r="AW219" s="117"/>
      <c r="AX219" s="117"/>
      <c r="AY219" s="117" t="s">
        <v>1960</v>
      </c>
      <c r="AZ219" s="162" t="s">
        <v>1008</v>
      </c>
      <c r="BA219" s="167">
        <v>460</v>
      </c>
      <c r="BB219" s="167">
        <v>506</v>
      </c>
      <c r="BC219" s="162">
        <v>1</v>
      </c>
      <c r="BD219" s="123">
        <f t="shared" si="14"/>
        <v>0.26631578947368423</v>
      </c>
      <c r="BE219" s="117" t="s">
        <v>80</v>
      </c>
      <c r="BF219" s="122" t="s">
        <v>31</v>
      </c>
      <c r="BG219" s="117" t="s">
        <v>31</v>
      </c>
      <c r="BH219" s="123">
        <f t="shared" si="12"/>
        <v>21.083333333333332</v>
      </c>
      <c r="BI219" s="162" t="s">
        <v>37</v>
      </c>
      <c r="BJ219" s="117" t="s">
        <v>220</v>
      </c>
      <c r="BK219" s="117">
        <v>3</v>
      </c>
      <c r="BL219" s="117" t="s">
        <v>222</v>
      </c>
      <c r="BM219" s="124" t="s">
        <v>228</v>
      </c>
      <c r="BN219" s="125" t="s">
        <v>155</v>
      </c>
      <c r="BO219" s="168" t="s">
        <v>1016</v>
      </c>
    </row>
    <row r="220" spans="1:67" ht="18" hidden="1" thickTop="1" x14ac:dyDescent="0.25">
      <c r="A220" s="169" t="s">
        <v>1015</v>
      </c>
      <c r="B220" s="117" t="s">
        <v>51</v>
      </c>
      <c r="C220" s="162">
        <v>2015</v>
      </c>
      <c r="D220" s="162" t="s">
        <v>1014</v>
      </c>
      <c r="E220" s="162" t="s">
        <v>53</v>
      </c>
      <c r="F220" s="162" t="s">
        <v>1010</v>
      </c>
      <c r="G220" s="163" t="s">
        <v>31</v>
      </c>
      <c r="H220" s="118"/>
      <c r="I220" s="118"/>
      <c r="J220" s="118"/>
      <c r="K220" s="164" t="s">
        <v>31</v>
      </c>
      <c r="L220" s="117"/>
      <c r="M220" s="117"/>
      <c r="N220" s="117"/>
      <c r="O220" s="117"/>
      <c r="P220" s="117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  <c r="AB220" s="119"/>
      <c r="AC220" s="119"/>
      <c r="AD220" s="165"/>
      <c r="AE220" s="119"/>
      <c r="AF220" s="119"/>
      <c r="AG220" s="119"/>
      <c r="AH220" s="119"/>
      <c r="AI220" s="119"/>
      <c r="AJ220" s="119"/>
      <c r="AK220" s="119"/>
      <c r="AL220" s="119"/>
      <c r="AM220" s="119"/>
      <c r="AN220" s="119"/>
      <c r="AO220" s="119"/>
      <c r="AP220" s="119"/>
      <c r="AQ220" s="119"/>
      <c r="AR220" s="119"/>
      <c r="AS220" s="166">
        <v>1900</v>
      </c>
      <c r="AT220" s="162">
        <v>24</v>
      </c>
      <c r="AU220" s="162" t="s">
        <v>1009</v>
      </c>
      <c r="AV220" s="117" t="s">
        <v>2066</v>
      </c>
      <c r="AW220" s="117"/>
      <c r="AX220" s="117"/>
      <c r="AY220" s="117" t="s">
        <v>1960</v>
      </c>
      <c r="AZ220" s="162" t="s">
        <v>1008</v>
      </c>
      <c r="BA220" s="167">
        <v>857.17</v>
      </c>
      <c r="BB220" s="167">
        <v>942.89</v>
      </c>
      <c r="BC220" s="162">
        <v>1</v>
      </c>
      <c r="BD220" s="123">
        <f t="shared" si="14"/>
        <v>0.49625789473684212</v>
      </c>
      <c r="BE220" s="117" t="s">
        <v>80</v>
      </c>
      <c r="BF220" s="122" t="s">
        <v>31</v>
      </c>
      <c r="BG220" s="117" t="s">
        <v>31</v>
      </c>
      <c r="BH220" s="123">
        <f t="shared" si="12"/>
        <v>39.287083333333335</v>
      </c>
      <c r="BI220" s="162" t="s">
        <v>37</v>
      </c>
      <c r="BJ220" s="117" t="s">
        <v>220</v>
      </c>
      <c r="BK220" s="117">
        <v>3</v>
      </c>
      <c r="BL220" s="117" t="s">
        <v>222</v>
      </c>
      <c r="BM220" s="124" t="s">
        <v>228</v>
      </c>
      <c r="BN220" s="125" t="s">
        <v>155</v>
      </c>
      <c r="BO220" s="168" t="s">
        <v>1013</v>
      </c>
    </row>
    <row r="221" spans="1:67" ht="60.75" hidden="1" thickTop="1" x14ac:dyDescent="0.25">
      <c r="A221" s="169" t="s">
        <v>1012</v>
      </c>
      <c r="B221" s="117" t="s">
        <v>51</v>
      </c>
      <c r="C221" s="162">
        <v>2014</v>
      </c>
      <c r="D221" s="162" t="s">
        <v>1011</v>
      </c>
      <c r="E221" s="162" t="s">
        <v>53</v>
      </c>
      <c r="F221" s="162" t="s">
        <v>1010</v>
      </c>
      <c r="G221" s="163" t="s">
        <v>31</v>
      </c>
      <c r="H221" s="118"/>
      <c r="I221" s="118"/>
      <c r="J221" s="118"/>
      <c r="K221" s="164" t="s">
        <v>31</v>
      </c>
      <c r="L221" s="117"/>
      <c r="M221" s="117"/>
      <c r="N221" s="117"/>
      <c r="O221" s="117"/>
      <c r="P221" s="117" t="s">
        <v>242</v>
      </c>
      <c r="Q221" s="119" t="s">
        <v>269</v>
      </c>
      <c r="R221" s="119" t="s">
        <v>40</v>
      </c>
      <c r="S221" s="119" t="s">
        <v>245</v>
      </c>
      <c r="T221" s="119" t="s">
        <v>259</v>
      </c>
      <c r="U221" s="119"/>
      <c r="V221" s="119"/>
      <c r="W221" s="119"/>
      <c r="X221" s="119"/>
      <c r="Y221" s="119"/>
      <c r="Z221" s="119"/>
      <c r="AA221" s="119"/>
      <c r="AB221" s="119"/>
      <c r="AC221" s="119"/>
      <c r="AD221" s="165"/>
      <c r="AE221" s="119"/>
      <c r="AF221" s="119"/>
      <c r="AG221" s="119"/>
      <c r="AH221" s="119"/>
      <c r="AI221" s="119"/>
      <c r="AJ221" s="119"/>
      <c r="AK221" s="119"/>
      <c r="AL221" s="119"/>
      <c r="AM221" s="119"/>
      <c r="AN221" s="119"/>
      <c r="AO221" s="119"/>
      <c r="AP221" s="119"/>
      <c r="AQ221" s="119"/>
      <c r="AR221" s="119"/>
      <c r="AS221" s="166">
        <v>1900</v>
      </c>
      <c r="AT221" s="162">
        <v>24</v>
      </c>
      <c r="AU221" s="162" t="s">
        <v>1009</v>
      </c>
      <c r="AV221" s="117" t="s">
        <v>2066</v>
      </c>
      <c r="AW221" s="117"/>
      <c r="AX221" s="117"/>
      <c r="AY221" s="117" t="s">
        <v>1960</v>
      </c>
      <c r="AZ221" s="162" t="s">
        <v>1008</v>
      </c>
      <c r="BA221" s="167">
        <v>59700</v>
      </c>
      <c r="BB221" s="167">
        <v>62983.5</v>
      </c>
      <c r="BC221" s="162">
        <v>1</v>
      </c>
      <c r="BD221" s="123">
        <f t="shared" si="14"/>
        <v>33.149210526315791</v>
      </c>
      <c r="BE221" s="117" t="s">
        <v>80</v>
      </c>
      <c r="BF221" s="122" t="s">
        <v>31</v>
      </c>
      <c r="BG221" s="117" t="s">
        <v>31</v>
      </c>
      <c r="BH221" s="123">
        <f t="shared" si="12"/>
        <v>2624.3125</v>
      </c>
      <c r="BI221" s="162" t="s">
        <v>37</v>
      </c>
      <c r="BJ221" s="117" t="s">
        <v>220</v>
      </c>
      <c r="BK221" s="117">
        <v>3</v>
      </c>
      <c r="BL221" s="117" t="s">
        <v>222</v>
      </c>
      <c r="BM221" s="124" t="s">
        <v>228</v>
      </c>
      <c r="BN221" s="125" t="s">
        <v>155</v>
      </c>
      <c r="BO221" s="168" t="s">
        <v>1007</v>
      </c>
    </row>
    <row r="222" spans="1:67" ht="30.75" hidden="1" thickTop="1" x14ac:dyDescent="0.25">
      <c r="A222" s="169" t="s">
        <v>1006</v>
      </c>
      <c r="B222" s="117" t="s">
        <v>51</v>
      </c>
      <c r="C222" s="162">
        <v>2010</v>
      </c>
      <c r="D222" s="162" t="s">
        <v>1005</v>
      </c>
      <c r="E222" s="162" t="s">
        <v>53</v>
      </c>
      <c r="F222" s="162" t="s">
        <v>981</v>
      </c>
      <c r="G222" s="163" t="s">
        <v>31</v>
      </c>
      <c r="H222" s="118"/>
      <c r="I222" s="118"/>
      <c r="J222" s="118"/>
      <c r="K222" s="164" t="s">
        <v>31</v>
      </c>
      <c r="L222" s="117"/>
      <c r="M222" s="117"/>
      <c r="N222" s="117"/>
      <c r="O222" s="117"/>
      <c r="P222" s="117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  <c r="AA222" s="119"/>
      <c r="AB222" s="119"/>
      <c r="AC222" s="119"/>
      <c r="AD222" s="165"/>
      <c r="AE222" s="119"/>
      <c r="AF222" s="119"/>
      <c r="AG222" s="119"/>
      <c r="AH222" s="119"/>
      <c r="AI222" s="119"/>
      <c r="AJ222" s="119"/>
      <c r="AK222" s="119"/>
      <c r="AL222" s="119"/>
      <c r="AM222" s="119"/>
      <c r="AN222" s="119"/>
      <c r="AO222" s="119"/>
      <c r="AP222" s="119"/>
      <c r="AQ222" s="119"/>
      <c r="AR222" s="119"/>
      <c r="AS222" s="166">
        <v>2840</v>
      </c>
      <c r="AT222" s="162">
        <v>40</v>
      </c>
      <c r="AU222" s="162" t="s">
        <v>166</v>
      </c>
      <c r="AV222" s="117">
        <v>69</v>
      </c>
      <c r="AW222" s="117" t="s">
        <v>2052</v>
      </c>
      <c r="AX222" s="117" t="s">
        <v>1951</v>
      </c>
      <c r="AY222" s="117" t="s">
        <v>1962</v>
      </c>
      <c r="AZ222" s="162" t="s">
        <v>980</v>
      </c>
      <c r="BA222" s="167">
        <v>606</v>
      </c>
      <c r="BB222" s="167">
        <v>639.33000000000004</v>
      </c>
      <c r="BC222" s="162">
        <v>1</v>
      </c>
      <c r="BD222" s="188">
        <f t="shared" si="14"/>
        <v>0.22511619718309861</v>
      </c>
      <c r="BE222" s="117" t="s">
        <v>80</v>
      </c>
      <c r="BF222" s="122" t="s">
        <v>31</v>
      </c>
      <c r="BG222" s="117" t="s">
        <v>31</v>
      </c>
      <c r="BH222" s="123">
        <f t="shared" si="12"/>
        <v>15.983250000000002</v>
      </c>
      <c r="BI222" s="162" t="s">
        <v>37</v>
      </c>
      <c r="BJ222" s="117" t="s">
        <v>220</v>
      </c>
      <c r="BK222" s="117">
        <v>9</v>
      </c>
      <c r="BL222" s="117" t="s">
        <v>210</v>
      </c>
      <c r="BM222" s="124" t="s">
        <v>40</v>
      </c>
      <c r="BN222" s="125" t="s">
        <v>155</v>
      </c>
      <c r="BO222" s="168" t="s">
        <v>1004</v>
      </c>
    </row>
    <row r="223" spans="1:67" ht="30.75" hidden="1" thickTop="1" x14ac:dyDescent="0.25">
      <c r="A223" s="169" t="s">
        <v>1003</v>
      </c>
      <c r="B223" s="117" t="s">
        <v>51</v>
      </c>
      <c r="C223" s="162">
        <v>2011</v>
      </c>
      <c r="D223" s="162" t="s">
        <v>1002</v>
      </c>
      <c r="E223" s="162" t="s">
        <v>53</v>
      </c>
      <c r="F223" s="162" t="s">
        <v>981</v>
      </c>
      <c r="G223" s="163" t="s">
        <v>31</v>
      </c>
      <c r="H223" s="118"/>
      <c r="I223" s="118"/>
      <c r="J223" s="118"/>
      <c r="K223" s="164" t="s">
        <v>31</v>
      </c>
      <c r="L223" s="117"/>
      <c r="M223" s="117"/>
      <c r="N223" s="117"/>
      <c r="O223" s="117"/>
      <c r="P223" s="117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  <c r="AA223" s="119"/>
      <c r="AB223" s="119"/>
      <c r="AC223" s="119"/>
      <c r="AD223" s="165"/>
      <c r="AE223" s="119"/>
      <c r="AF223" s="119"/>
      <c r="AG223" s="119"/>
      <c r="AH223" s="119"/>
      <c r="AI223" s="119"/>
      <c r="AJ223" s="119"/>
      <c r="AK223" s="119"/>
      <c r="AL223" s="119"/>
      <c r="AM223" s="119"/>
      <c r="AN223" s="119"/>
      <c r="AO223" s="119"/>
      <c r="AP223" s="119"/>
      <c r="AQ223" s="119"/>
      <c r="AR223" s="119"/>
      <c r="AS223" s="166">
        <v>2840</v>
      </c>
      <c r="AT223" s="162">
        <v>40</v>
      </c>
      <c r="AU223" s="162" t="s">
        <v>166</v>
      </c>
      <c r="AV223" s="117">
        <v>69</v>
      </c>
      <c r="AW223" s="117" t="s">
        <v>2052</v>
      </c>
      <c r="AX223" s="117" t="s">
        <v>1951</v>
      </c>
      <c r="AY223" s="117" t="s">
        <v>1962</v>
      </c>
      <c r="AZ223" s="162" t="s">
        <v>980</v>
      </c>
      <c r="BA223" s="167">
        <v>279</v>
      </c>
      <c r="BB223" s="167">
        <v>294.35000000000002</v>
      </c>
      <c r="BC223" s="162">
        <v>1</v>
      </c>
      <c r="BD223" s="188">
        <f t="shared" si="14"/>
        <v>0.1036443661971831</v>
      </c>
      <c r="BE223" s="117" t="s">
        <v>80</v>
      </c>
      <c r="BF223" s="122" t="s">
        <v>31</v>
      </c>
      <c r="BG223" s="117" t="s">
        <v>31</v>
      </c>
      <c r="BH223" s="123">
        <f t="shared" si="12"/>
        <v>7.3587500000000006</v>
      </c>
      <c r="BI223" s="162" t="s">
        <v>37</v>
      </c>
      <c r="BJ223" s="117" t="s">
        <v>220</v>
      </c>
      <c r="BK223" s="117">
        <v>9</v>
      </c>
      <c r="BL223" s="117" t="s">
        <v>210</v>
      </c>
      <c r="BM223" s="124" t="s">
        <v>40</v>
      </c>
      <c r="BN223" s="125" t="s">
        <v>155</v>
      </c>
      <c r="BO223" s="168" t="s">
        <v>1001</v>
      </c>
    </row>
    <row r="224" spans="1:67" ht="18" hidden="1" thickTop="1" x14ac:dyDescent="0.25">
      <c r="A224" s="169" t="s">
        <v>1000</v>
      </c>
      <c r="B224" s="117" t="s">
        <v>51</v>
      </c>
      <c r="C224" s="162">
        <v>2012</v>
      </c>
      <c r="D224" s="162" t="s">
        <v>999</v>
      </c>
      <c r="E224" s="162" t="s">
        <v>53</v>
      </c>
      <c r="F224" s="162" t="s">
        <v>981</v>
      </c>
      <c r="G224" s="163" t="s">
        <v>31</v>
      </c>
      <c r="H224" s="118"/>
      <c r="I224" s="118"/>
      <c r="J224" s="118"/>
      <c r="K224" s="164" t="s">
        <v>31</v>
      </c>
      <c r="L224" s="117"/>
      <c r="M224" s="117"/>
      <c r="N224" s="117"/>
      <c r="O224" s="117"/>
      <c r="P224" s="117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  <c r="AA224" s="119"/>
      <c r="AB224" s="119"/>
      <c r="AC224" s="119"/>
      <c r="AD224" s="165"/>
      <c r="AE224" s="119"/>
      <c r="AF224" s="119"/>
      <c r="AG224" s="119"/>
      <c r="AH224" s="119"/>
      <c r="AI224" s="119"/>
      <c r="AJ224" s="119"/>
      <c r="AK224" s="119"/>
      <c r="AL224" s="119"/>
      <c r="AM224" s="119"/>
      <c r="AN224" s="119"/>
      <c r="AO224" s="119"/>
      <c r="AP224" s="119"/>
      <c r="AQ224" s="119"/>
      <c r="AR224" s="119"/>
      <c r="AS224" s="166">
        <v>2840</v>
      </c>
      <c r="AT224" s="162">
        <v>40</v>
      </c>
      <c r="AU224" s="162" t="s">
        <v>166</v>
      </c>
      <c r="AV224" s="117">
        <v>69</v>
      </c>
      <c r="AW224" s="117" t="s">
        <v>2052</v>
      </c>
      <c r="AX224" s="117" t="s">
        <v>1951</v>
      </c>
      <c r="AY224" s="117" t="s">
        <v>1962</v>
      </c>
      <c r="AZ224" s="162" t="s">
        <v>980</v>
      </c>
      <c r="BA224" s="167">
        <v>420</v>
      </c>
      <c r="BB224" s="189" t="s">
        <v>31</v>
      </c>
      <c r="BC224" s="162">
        <v>1</v>
      </c>
      <c r="BD224" s="188" t="e">
        <f t="shared" si="14"/>
        <v>#VALUE!</v>
      </c>
      <c r="BE224" s="117" t="s">
        <v>80</v>
      </c>
      <c r="BF224" s="122" t="s">
        <v>31</v>
      </c>
      <c r="BG224" s="117" t="s">
        <v>31</v>
      </c>
      <c r="BH224" s="123" t="e">
        <f t="shared" si="12"/>
        <v>#VALUE!</v>
      </c>
      <c r="BI224" s="162" t="s">
        <v>37</v>
      </c>
      <c r="BJ224" s="117" t="s">
        <v>220</v>
      </c>
      <c r="BK224" s="117">
        <v>9</v>
      </c>
      <c r="BL224" s="117" t="s">
        <v>210</v>
      </c>
      <c r="BM224" s="124" t="s">
        <v>40</v>
      </c>
      <c r="BN224" s="125" t="s">
        <v>155</v>
      </c>
      <c r="BO224" s="168" t="s">
        <v>998</v>
      </c>
    </row>
    <row r="225" spans="1:67" ht="30.75" hidden="1" thickTop="1" x14ac:dyDescent="0.25">
      <c r="A225" s="169" t="s">
        <v>997</v>
      </c>
      <c r="B225" s="117" t="s">
        <v>51</v>
      </c>
      <c r="C225" s="162">
        <v>2013</v>
      </c>
      <c r="D225" s="162" t="s">
        <v>996</v>
      </c>
      <c r="E225" s="162" t="s">
        <v>53</v>
      </c>
      <c r="F225" s="162" t="s">
        <v>981</v>
      </c>
      <c r="G225" s="163" t="s">
        <v>31</v>
      </c>
      <c r="H225" s="118"/>
      <c r="I225" s="118"/>
      <c r="J225" s="118"/>
      <c r="K225" s="164" t="s">
        <v>31</v>
      </c>
      <c r="L225" s="117"/>
      <c r="M225" s="117"/>
      <c r="N225" s="117"/>
      <c r="O225" s="117"/>
      <c r="P225" s="117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  <c r="AA225" s="119"/>
      <c r="AB225" s="119"/>
      <c r="AC225" s="119"/>
      <c r="AD225" s="165"/>
      <c r="AE225" s="119"/>
      <c r="AF225" s="119"/>
      <c r="AG225" s="119"/>
      <c r="AH225" s="119"/>
      <c r="AI225" s="119"/>
      <c r="AJ225" s="119"/>
      <c r="AK225" s="119"/>
      <c r="AL225" s="119"/>
      <c r="AM225" s="119"/>
      <c r="AN225" s="119"/>
      <c r="AO225" s="119"/>
      <c r="AP225" s="119"/>
      <c r="AQ225" s="119"/>
      <c r="AR225" s="119"/>
      <c r="AS225" s="166">
        <v>2840</v>
      </c>
      <c r="AT225" s="162">
        <v>40</v>
      </c>
      <c r="AU225" s="162" t="s">
        <v>166</v>
      </c>
      <c r="AV225" s="117">
        <v>69</v>
      </c>
      <c r="AW225" s="117" t="s">
        <v>2052</v>
      </c>
      <c r="AX225" s="117" t="s">
        <v>1951</v>
      </c>
      <c r="AY225" s="117" t="s">
        <v>1962</v>
      </c>
      <c r="AZ225" s="162" t="s">
        <v>980</v>
      </c>
      <c r="BA225" s="167">
        <v>956.8</v>
      </c>
      <c r="BB225" s="189" t="s">
        <v>31</v>
      </c>
      <c r="BC225" s="162">
        <v>1</v>
      </c>
      <c r="BD225" s="188" t="e">
        <f t="shared" si="14"/>
        <v>#VALUE!</v>
      </c>
      <c r="BE225" s="117" t="s">
        <v>80</v>
      </c>
      <c r="BF225" s="122" t="s">
        <v>31</v>
      </c>
      <c r="BG225" s="117" t="s">
        <v>31</v>
      </c>
      <c r="BH225" s="123" t="e">
        <f t="shared" si="12"/>
        <v>#VALUE!</v>
      </c>
      <c r="BI225" s="162" t="s">
        <v>37</v>
      </c>
      <c r="BJ225" s="117" t="s">
        <v>220</v>
      </c>
      <c r="BK225" s="117">
        <v>9</v>
      </c>
      <c r="BL225" s="117" t="s">
        <v>210</v>
      </c>
      <c r="BM225" s="124" t="s">
        <v>40</v>
      </c>
      <c r="BN225" s="125" t="s">
        <v>155</v>
      </c>
      <c r="BO225" s="168" t="s">
        <v>995</v>
      </c>
    </row>
    <row r="226" spans="1:67" ht="18" hidden="1" thickTop="1" x14ac:dyDescent="0.25">
      <c r="A226" s="169" t="s">
        <v>994</v>
      </c>
      <c r="B226" s="117" t="s">
        <v>51</v>
      </c>
      <c r="C226" s="162">
        <v>2014</v>
      </c>
      <c r="D226" s="162" t="s">
        <v>993</v>
      </c>
      <c r="E226" s="162" t="s">
        <v>53</v>
      </c>
      <c r="F226" s="162" t="s">
        <v>981</v>
      </c>
      <c r="G226" s="163" t="s">
        <v>31</v>
      </c>
      <c r="H226" s="118"/>
      <c r="I226" s="118"/>
      <c r="J226" s="118"/>
      <c r="K226" s="164" t="s">
        <v>31</v>
      </c>
      <c r="L226" s="117"/>
      <c r="M226" s="117"/>
      <c r="N226" s="117"/>
      <c r="O226" s="117"/>
      <c r="P226" s="117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  <c r="AA226" s="119"/>
      <c r="AB226" s="119"/>
      <c r="AC226" s="119"/>
      <c r="AD226" s="165"/>
      <c r="AE226" s="119"/>
      <c r="AF226" s="119"/>
      <c r="AG226" s="119"/>
      <c r="AH226" s="119"/>
      <c r="AI226" s="119"/>
      <c r="AJ226" s="119"/>
      <c r="AK226" s="119"/>
      <c r="AL226" s="119"/>
      <c r="AM226" s="119"/>
      <c r="AN226" s="119"/>
      <c r="AO226" s="119"/>
      <c r="AP226" s="119"/>
      <c r="AQ226" s="119"/>
      <c r="AR226" s="119"/>
      <c r="AS226" s="166">
        <v>2840</v>
      </c>
      <c r="AT226" s="162">
        <v>40</v>
      </c>
      <c r="AU226" s="162" t="s">
        <v>166</v>
      </c>
      <c r="AV226" s="117">
        <v>69</v>
      </c>
      <c r="AW226" s="117" t="s">
        <v>2052</v>
      </c>
      <c r="AX226" s="117" t="s">
        <v>1951</v>
      </c>
      <c r="AY226" s="117" t="s">
        <v>1962</v>
      </c>
      <c r="AZ226" s="162" t="s">
        <v>980</v>
      </c>
      <c r="BA226" s="167">
        <v>1986.71</v>
      </c>
      <c r="BB226" s="167">
        <v>2185.38</v>
      </c>
      <c r="BC226" s="162">
        <v>1</v>
      </c>
      <c r="BD226" s="188">
        <f t="shared" si="14"/>
        <v>0.76950000000000007</v>
      </c>
      <c r="BE226" s="117" t="s">
        <v>80</v>
      </c>
      <c r="BF226" s="122" t="s">
        <v>31</v>
      </c>
      <c r="BG226" s="117" t="s">
        <v>31</v>
      </c>
      <c r="BH226" s="123">
        <f t="shared" si="12"/>
        <v>54.634500000000003</v>
      </c>
      <c r="BI226" s="162" t="s">
        <v>37</v>
      </c>
      <c r="BJ226" s="117" t="s">
        <v>220</v>
      </c>
      <c r="BK226" s="117">
        <v>9</v>
      </c>
      <c r="BL226" s="117" t="s">
        <v>210</v>
      </c>
      <c r="BM226" s="124" t="s">
        <v>40</v>
      </c>
      <c r="BN226" s="125" t="s">
        <v>155</v>
      </c>
      <c r="BO226" s="181" t="s">
        <v>31</v>
      </c>
    </row>
    <row r="227" spans="1:67" ht="30.75" hidden="1" thickTop="1" x14ac:dyDescent="0.25">
      <c r="A227" s="169" t="s">
        <v>992</v>
      </c>
      <c r="B227" s="117" t="s">
        <v>51</v>
      </c>
      <c r="C227" s="162">
        <v>2015</v>
      </c>
      <c r="D227" s="162" t="s">
        <v>991</v>
      </c>
      <c r="E227" s="162" t="s">
        <v>53</v>
      </c>
      <c r="F227" s="162" t="s">
        <v>981</v>
      </c>
      <c r="G227" s="163" t="s">
        <v>31</v>
      </c>
      <c r="H227" s="118"/>
      <c r="I227" s="118"/>
      <c r="J227" s="118"/>
      <c r="K227" s="164" t="s">
        <v>31</v>
      </c>
      <c r="L227" s="117"/>
      <c r="M227" s="117"/>
      <c r="N227" s="117"/>
      <c r="O227" s="117"/>
      <c r="P227" s="117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  <c r="AA227" s="119"/>
      <c r="AB227" s="119"/>
      <c r="AC227" s="119"/>
      <c r="AD227" s="165"/>
      <c r="AE227" s="119"/>
      <c r="AF227" s="119"/>
      <c r="AG227" s="119"/>
      <c r="AH227" s="119"/>
      <c r="AI227" s="119"/>
      <c r="AJ227" s="119"/>
      <c r="AK227" s="119"/>
      <c r="AL227" s="119"/>
      <c r="AM227" s="119"/>
      <c r="AN227" s="119"/>
      <c r="AO227" s="119"/>
      <c r="AP227" s="119"/>
      <c r="AQ227" s="119"/>
      <c r="AR227" s="119"/>
      <c r="AS227" s="166">
        <v>2840</v>
      </c>
      <c r="AT227" s="162">
        <v>40</v>
      </c>
      <c r="AU227" s="162" t="s">
        <v>166</v>
      </c>
      <c r="AV227" s="117">
        <v>69</v>
      </c>
      <c r="AW227" s="117" t="s">
        <v>2052</v>
      </c>
      <c r="AX227" s="117" t="s">
        <v>1951</v>
      </c>
      <c r="AY227" s="117" t="s">
        <v>1962</v>
      </c>
      <c r="AZ227" s="162" t="s">
        <v>980</v>
      </c>
      <c r="BA227" s="167" t="s">
        <v>990</v>
      </c>
      <c r="BB227" s="167">
        <v>3585.96</v>
      </c>
      <c r="BC227" s="162">
        <v>1</v>
      </c>
      <c r="BD227" s="188">
        <f t="shared" si="14"/>
        <v>1.2626619718309859</v>
      </c>
      <c r="BE227" s="117" t="s">
        <v>80</v>
      </c>
      <c r="BF227" s="122" t="s">
        <v>31</v>
      </c>
      <c r="BG227" s="117" t="s">
        <v>31</v>
      </c>
      <c r="BH227" s="123">
        <f t="shared" si="12"/>
        <v>89.649000000000001</v>
      </c>
      <c r="BI227" s="162" t="s">
        <v>37</v>
      </c>
      <c r="BJ227" s="117" t="s">
        <v>220</v>
      </c>
      <c r="BK227" s="117">
        <v>9</v>
      </c>
      <c r="BL227" s="117" t="s">
        <v>210</v>
      </c>
      <c r="BM227" s="124" t="s">
        <v>40</v>
      </c>
      <c r="BN227" s="125" t="s">
        <v>155</v>
      </c>
      <c r="BO227" s="168" t="s">
        <v>989</v>
      </c>
    </row>
    <row r="228" spans="1:67" ht="30.75" hidden="1" thickTop="1" x14ac:dyDescent="0.25">
      <c r="A228" s="169" t="s">
        <v>988</v>
      </c>
      <c r="B228" s="117" t="s">
        <v>51</v>
      </c>
      <c r="C228" s="162">
        <v>2015</v>
      </c>
      <c r="D228" s="162" t="s">
        <v>987</v>
      </c>
      <c r="E228" s="162" t="s">
        <v>53</v>
      </c>
      <c r="F228" s="162" t="s">
        <v>981</v>
      </c>
      <c r="G228" s="163" t="s">
        <v>31</v>
      </c>
      <c r="H228" s="118"/>
      <c r="I228" s="118"/>
      <c r="J228" s="118"/>
      <c r="K228" s="164" t="s">
        <v>31</v>
      </c>
      <c r="L228" s="117"/>
      <c r="M228" s="117"/>
      <c r="N228" s="117"/>
      <c r="O228" s="117"/>
      <c r="P228" s="117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  <c r="AA228" s="119"/>
      <c r="AB228" s="119"/>
      <c r="AC228" s="119"/>
      <c r="AD228" s="165"/>
      <c r="AE228" s="119"/>
      <c r="AF228" s="119"/>
      <c r="AG228" s="119"/>
      <c r="AH228" s="119"/>
      <c r="AI228" s="119"/>
      <c r="AJ228" s="119"/>
      <c r="AK228" s="119"/>
      <c r="AL228" s="119"/>
      <c r="AM228" s="119"/>
      <c r="AN228" s="119"/>
      <c r="AO228" s="119"/>
      <c r="AP228" s="119"/>
      <c r="AQ228" s="119"/>
      <c r="AR228" s="119"/>
      <c r="AS228" s="166">
        <v>2840</v>
      </c>
      <c r="AT228" s="162">
        <v>40</v>
      </c>
      <c r="AU228" s="162" t="s">
        <v>166</v>
      </c>
      <c r="AV228" s="117">
        <v>69</v>
      </c>
      <c r="AW228" s="117" t="s">
        <v>2052</v>
      </c>
      <c r="AX228" s="117" t="s">
        <v>1951</v>
      </c>
      <c r="AY228" s="117" t="s">
        <v>1962</v>
      </c>
      <c r="AZ228" s="162" t="s">
        <v>980</v>
      </c>
      <c r="BA228" s="167">
        <v>520.04999999999995</v>
      </c>
      <c r="BB228" s="189">
        <v>572.05999999999995</v>
      </c>
      <c r="BC228" s="162">
        <v>1</v>
      </c>
      <c r="BD228" s="188">
        <f t="shared" si="14"/>
        <v>0.20142957746478871</v>
      </c>
      <c r="BE228" s="117" t="s">
        <v>80</v>
      </c>
      <c r="BF228" s="122" t="s">
        <v>31</v>
      </c>
      <c r="BG228" s="117" t="s">
        <v>31</v>
      </c>
      <c r="BH228" s="123">
        <f t="shared" si="12"/>
        <v>14.301499999999999</v>
      </c>
      <c r="BI228" s="162" t="s">
        <v>37</v>
      </c>
      <c r="BJ228" s="117" t="s">
        <v>220</v>
      </c>
      <c r="BK228" s="117">
        <v>9</v>
      </c>
      <c r="BL228" s="117" t="s">
        <v>210</v>
      </c>
      <c r="BM228" s="124" t="s">
        <v>40</v>
      </c>
      <c r="BN228" s="125" t="s">
        <v>155</v>
      </c>
      <c r="BO228" s="168" t="s">
        <v>986</v>
      </c>
    </row>
    <row r="229" spans="1:67" ht="30.75" hidden="1" thickTop="1" x14ac:dyDescent="0.25">
      <c r="A229" s="169" t="s">
        <v>985</v>
      </c>
      <c r="B229" s="117" t="s">
        <v>51</v>
      </c>
      <c r="C229" s="162">
        <v>2015</v>
      </c>
      <c r="D229" s="162" t="s">
        <v>984</v>
      </c>
      <c r="E229" s="162" t="s">
        <v>53</v>
      </c>
      <c r="F229" s="162" t="s">
        <v>981</v>
      </c>
      <c r="G229" s="163" t="s">
        <v>31</v>
      </c>
      <c r="H229" s="118"/>
      <c r="I229" s="118"/>
      <c r="J229" s="118"/>
      <c r="K229" s="164" t="s">
        <v>31</v>
      </c>
      <c r="L229" s="117"/>
      <c r="M229" s="117"/>
      <c r="N229" s="117"/>
      <c r="O229" s="117"/>
      <c r="P229" s="117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  <c r="AA229" s="119"/>
      <c r="AB229" s="119"/>
      <c r="AC229" s="119"/>
      <c r="AD229" s="165"/>
      <c r="AE229" s="119"/>
      <c r="AF229" s="119"/>
      <c r="AG229" s="119"/>
      <c r="AH229" s="119"/>
      <c r="AI229" s="119"/>
      <c r="AJ229" s="119"/>
      <c r="AK229" s="119"/>
      <c r="AL229" s="119"/>
      <c r="AM229" s="119"/>
      <c r="AN229" s="119"/>
      <c r="AO229" s="119"/>
      <c r="AP229" s="119"/>
      <c r="AQ229" s="119"/>
      <c r="AR229" s="119"/>
      <c r="AS229" s="166">
        <v>2840</v>
      </c>
      <c r="AT229" s="162">
        <v>40</v>
      </c>
      <c r="AU229" s="162" t="s">
        <v>166</v>
      </c>
      <c r="AV229" s="117">
        <v>69</v>
      </c>
      <c r="AW229" s="117" t="s">
        <v>2052</v>
      </c>
      <c r="AX229" s="117" t="s">
        <v>1951</v>
      </c>
      <c r="AY229" s="117" t="s">
        <v>1962</v>
      </c>
      <c r="AZ229" s="162" t="s">
        <v>980</v>
      </c>
      <c r="BA229" s="167">
        <v>754.13</v>
      </c>
      <c r="BB229" s="189">
        <v>829.54</v>
      </c>
      <c r="BC229" s="162">
        <v>1</v>
      </c>
      <c r="BD229" s="188">
        <f t="shared" si="14"/>
        <v>0.29209154929577463</v>
      </c>
      <c r="BE229" s="117" t="s">
        <v>80</v>
      </c>
      <c r="BF229" s="122" t="s">
        <v>31</v>
      </c>
      <c r="BG229" s="117" t="s">
        <v>31</v>
      </c>
      <c r="BH229" s="123">
        <f t="shared" si="12"/>
        <v>20.738499999999998</v>
      </c>
      <c r="BI229" s="162" t="s">
        <v>37</v>
      </c>
      <c r="BJ229" s="117" t="s">
        <v>220</v>
      </c>
      <c r="BK229" s="117">
        <v>9</v>
      </c>
      <c r="BL229" s="117" t="s">
        <v>210</v>
      </c>
      <c r="BM229" s="124" t="s">
        <v>40</v>
      </c>
      <c r="BN229" s="125" t="s">
        <v>155</v>
      </c>
      <c r="BO229" s="181" t="s">
        <v>31</v>
      </c>
    </row>
    <row r="230" spans="1:67" ht="45.75" hidden="1" thickTop="1" x14ac:dyDescent="0.25">
      <c r="A230" s="169" t="s">
        <v>983</v>
      </c>
      <c r="B230" s="117" t="s">
        <v>51</v>
      </c>
      <c r="C230" s="162">
        <v>2016</v>
      </c>
      <c r="D230" s="162" t="s">
        <v>982</v>
      </c>
      <c r="E230" s="162" t="s">
        <v>53</v>
      </c>
      <c r="F230" s="162" t="s">
        <v>981</v>
      </c>
      <c r="G230" s="163" t="s">
        <v>31</v>
      </c>
      <c r="H230" s="118"/>
      <c r="I230" s="118"/>
      <c r="J230" s="118"/>
      <c r="K230" s="164" t="s">
        <v>31</v>
      </c>
      <c r="L230" s="117"/>
      <c r="M230" s="117"/>
      <c r="N230" s="117"/>
      <c r="O230" s="117"/>
      <c r="P230" s="117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  <c r="AA230" s="119"/>
      <c r="AB230" s="119"/>
      <c r="AC230" s="119"/>
      <c r="AD230" s="165"/>
      <c r="AE230" s="119"/>
      <c r="AF230" s="119"/>
      <c r="AG230" s="119"/>
      <c r="AH230" s="119"/>
      <c r="AI230" s="119"/>
      <c r="AJ230" s="119"/>
      <c r="AK230" s="119"/>
      <c r="AL230" s="119"/>
      <c r="AM230" s="119"/>
      <c r="AN230" s="119"/>
      <c r="AO230" s="119"/>
      <c r="AP230" s="119"/>
      <c r="AQ230" s="119"/>
      <c r="AR230" s="119"/>
      <c r="AS230" s="166">
        <v>2840</v>
      </c>
      <c r="AT230" s="162">
        <v>40</v>
      </c>
      <c r="AU230" s="162" t="s">
        <v>166</v>
      </c>
      <c r="AV230" s="117">
        <v>69</v>
      </c>
      <c r="AW230" s="117" t="s">
        <v>2052</v>
      </c>
      <c r="AX230" s="117" t="s">
        <v>1951</v>
      </c>
      <c r="AY230" s="117" t="s">
        <v>1962</v>
      </c>
      <c r="AZ230" s="162" t="s">
        <v>980</v>
      </c>
      <c r="BA230" s="167">
        <v>1226.8499999999999</v>
      </c>
      <c r="BB230" s="167">
        <v>1349.45</v>
      </c>
      <c r="BC230" s="162">
        <v>1</v>
      </c>
      <c r="BD230" s="188">
        <f t="shared" si="14"/>
        <v>0.47515845070422535</v>
      </c>
      <c r="BE230" s="117" t="s">
        <v>80</v>
      </c>
      <c r="BF230" s="122" t="s">
        <v>31</v>
      </c>
      <c r="BG230" s="117" t="s">
        <v>31</v>
      </c>
      <c r="BH230" s="123">
        <f t="shared" si="12"/>
        <v>33.736249999999998</v>
      </c>
      <c r="BI230" s="162" t="s">
        <v>37</v>
      </c>
      <c r="BJ230" s="117" t="s">
        <v>220</v>
      </c>
      <c r="BK230" s="117">
        <v>9</v>
      </c>
      <c r="BL230" s="117" t="s">
        <v>210</v>
      </c>
      <c r="BM230" s="124" t="s">
        <v>40</v>
      </c>
      <c r="BN230" s="125" t="s">
        <v>155</v>
      </c>
      <c r="BO230" s="168" t="s">
        <v>979</v>
      </c>
    </row>
    <row r="231" spans="1:67" ht="30.75" hidden="1" thickTop="1" x14ac:dyDescent="0.25">
      <c r="A231" s="169" t="s">
        <v>978</v>
      </c>
      <c r="B231" s="117" t="s">
        <v>76</v>
      </c>
      <c r="C231" s="162">
        <v>2015</v>
      </c>
      <c r="D231" s="162" t="s">
        <v>977</v>
      </c>
      <c r="E231" s="162" t="s">
        <v>53</v>
      </c>
      <c r="F231" s="162" t="s">
        <v>976</v>
      </c>
      <c r="G231" s="166">
        <v>374</v>
      </c>
      <c r="H231" s="118"/>
      <c r="I231" s="118"/>
      <c r="J231" s="118"/>
      <c r="K231" s="177" t="s">
        <v>31</v>
      </c>
      <c r="L231" s="117"/>
      <c r="M231" s="117"/>
      <c r="N231" s="117"/>
      <c r="O231" s="117"/>
      <c r="P231" s="117"/>
      <c r="Q231" s="119"/>
      <c r="R231" s="119"/>
      <c r="S231" s="119"/>
      <c r="T231" s="119"/>
      <c r="U231" s="119"/>
      <c r="V231" s="119"/>
      <c r="W231" s="119"/>
      <c r="X231" s="119"/>
      <c r="Y231" s="119"/>
      <c r="Z231" s="119"/>
      <c r="AA231" s="119"/>
      <c r="AB231" s="119"/>
      <c r="AC231" s="119" t="s">
        <v>285</v>
      </c>
      <c r="AD231" s="176">
        <v>320</v>
      </c>
      <c r="AE231" s="119" t="s">
        <v>300</v>
      </c>
      <c r="AF231" s="119" t="s">
        <v>302</v>
      </c>
      <c r="AG231" s="119" t="s">
        <v>2043</v>
      </c>
      <c r="AH231" s="119"/>
      <c r="AI231" s="119"/>
      <c r="AJ231" s="119"/>
      <c r="AK231" s="119"/>
      <c r="AL231" s="119"/>
      <c r="AM231" s="119"/>
      <c r="AN231" s="119"/>
      <c r="AO231" s="119"/>
      <c r="AP231" s="119"/>
      <c r="AQ231" s="119"/>
      <c r="AR231" s="119"/>
      <c r="AS231" s="166">
        <v>4500</v>
      </c>
      <c r="AT231" s="162">
        <v>64</v>
      </c>
      <c r="AU231" s="162" t="s">
        <v>166</v>
      </c>
      <c r="AV231" s="117">
        <v>69</v>
      </c>
      <c r="AW231" s="117" t="s">
        <v>2055</v>
      </c>
      <c r="AX231" s="117"/>
      <c r="AY231" s="117" t="s">
        <v>1965</v>
      </c>
      <c r="AZ231" s="162" t="s">
        <v>975</v>
      </c>
      <c r="BA231" s="167">
        <v>85799.48</v>
      </c>
      <c r="BB231" s="167">
        <v>93886.7</v>
      </c>
      <c r="BC231" s="162">
        <v>1</v>
      </c>
      <c r="BD231" s="123">
        <f>BB231/G231</f>
        <v>251.03395721925133</v>
      </c>
      <c r="BE231" s="117" t="s">
        <v>35</v>
      </c>
      <c r="BF231" s="122" t="s">
        <v>31</v>
      </c>
      <c r="BG231" s="117" t="s">
        <v>31</v>
      </c>
      <c r="BH231" s="123">
        <f t="shared" si="12"/>
        <v>1466.9796875</v>
      </c>
      <c r="BI231" s="162" t="s">
        <v>37</v>
      </c>
      <c r="BJ231" s="117" t="s">
        <v>220</v>
      </c>
      <c r="BK231" s="117">
        <v>6</v>
      </c>
      <c r="BL231" s="117" t="s">
        <v>81</v>
      </c>
      <c r="BM231" s="124" t="s">
        <v>40</v>
      </c>
      <c r="BN231" s="125" t="s">
        <v>155</v>
      </c>
      <c r="BO231" s="168" t="s">
        <v>974</v>
      </c>
    </row>
    <row r="232" spans="1:67" ht="30.75" hidden="1" thickTop="1" x14ac:dyDescent="0.25">
      <c r="A232" s="169" t="s">
        <v>971</v>
      </c>
      <c r="B232" s="117" t="s">
        <v>51</v>
      </c>
      <c r="C232" s="162">
        <v>2015</v>
      </c>
      <c r="D232" s="162" t="s">
        <v>973</v>
      </c>
      <c r="E232" s="162" t="s">
        <v>53</v>
      </c>
      <c r="F232" s="162" t="s">
        <v>468</v>
      </c>
      <c r="G232" s="163" t="s">
        <v>31</v>
      </c>
      <c r="H232" s="118"/>
      <c r="I232" s="118"/>
      <c r="J232" s="118"/>
      <c r="K232" s="164" t="s">
        <v>31</v>
      </c>
      <c r="L232" s="117"/>
      <c r="M232" s="117"/>
      <c r="N232" s="117"/>
      <c r="O232" s="117"/>
      <c r="P232" s="117" t="s">
        <v>242</v>
      </c>
      <c r="Q232" s="119" t="s">
        <v>1637</v>
      </c>
      <c r="R232" s="119" t="s">
        <v>40</v>
      </c>
      <c r="S232" s="119" t="s">
        <v>245</v>
      </c>
      <c r="T232" s="119" t="s">
        <v>259</v>
      </c>
      <c r="U232" s="119" t="s">
        <v>1982</v>
      </c>
      <c r="V232" s="119" t="s">
        <v>2016</v>
      </c>
      <c r="W232" s="119"/>
      <c r="X232" s="119"/>
      <c r="Y232" s="119"/>
      <c r="Z232" s="119"/>
      <c r="AA232" s="119"/>
      <c r="AB232" s="119"/>
      <c r="AC232" s="119"/>
      <c r="AD232" s="165"/>
      <c r="AE232" s="119"/>
      <c r="AF232" s="119"/>
      <c r="AG232" s="119"/>
      <c r="AH232" s="119"/>
      <c r="AI232" s="119"/>
      <c r="AJ232" s="119"/>
      <c r="AK232" s="119"/>
      <c r="AL232" s="119"/>
      <c r="AM232" s="119"/>
      <c r="AN232" s="119"/>
      <c r="AO232" s="119"/>
      <c r="AP232" s="119"/>
      <c r="AQ232" s="119"/>
      <c r="AR232" s="119"/>
      <c r="AS232" s="166">
        <v>3160</v>
      </c>
      <c r="AT232" s="162">
        <v>30</v>
      </c>
      <c r="AU232" s="162" t="s">
        <v>969</v>
      </c>
      <c r="AV232" s="117">
        <v>73</v>
      </c>
      <c r="AW232" s="117" t="s">
        <v>2051</v>
      </c>
      <c r="AX232" s="117" t="s">
        <v>1951</v>
      </c>
      <c r="AY232" s="117" t="s">
        <v>1963</v>
      </c>
      <c r="AZ232" s="162" t="s">
        <v>968</v>
      </c>
      <c r="BA232" s="167">
        <v>21660.78</v>
      </c>
      <c r="BB232" s="167">
        <v>22852.12</v>
      </c>
      <c r="BC232" s="162">
        <v>1</v>
      </c>
      <c r="BD232" s="123">
        <f>BB232/AS232</f>
        <v>7.231683544303797</v>
      </c>
      <c r="BE232" s="117" t="s">
        <v>80</v>
      </c>
      <c r="BF232" s="122" t="s">
        <v>31</v>
      </c>
      <c r="BG232" s="117" t="s">
        <v>31</v>
      </c>
      <c r="BH232" s="123">
        <f t="shared" si="12"/>
        <v>761.73733333333325</v>
      </c>
      <c r="BI232" s="162" t="s">
        <v>37</v>
      </c>
      <c r="BJ232" s="117" t="s">
        <v>202</v>
      </c>
      <c r="BK232" s="117">
        <v>10</v>
      </c>
      <c r="BL232" s="117" t="s">
        <v>207</v>
      </c>
      <c r="BM232" s="124" t="s">
        <v>228</v>
      </c>
      <c r="BN232" s="125" t="s">
        <v>155</v>
      </c>
      <c r="BO232" s="168" t="s">
        <v>972</v>
      </c>
    </row>
    <row r="233" spans="1:67" ht="30.75" hidden="1" thickTop="1" x14ac:dyDescent="0.25">
      <c r="A233" s="169" t="s">
        <v>971</v>
      </c>
      <c r="B233" s="117" t="s">
        <v>51</v>
      </c>
      <c r="C233" s="162">
        <v>2015</v>
      </c>
      <c r="D233" s="162" t="s">
        <v>970</v>
      </c>
      <c r="E233" s="162" t="s">
        <v>53</v>
      </c>
      <c r="F233" s="162" t="s">
        <v>468</v>
      </c>
      <c r="G233" s="163" t="s">
        <v>31</v>
      </c>
      <c r="H233" s="118"/>
      <c r="I233" s="118"/>
      <c r="J233" s="118"/>
      <c r="K233" s="164" t="s">
        <v>31</v>
      </c>
      <c r="L233" s="117"/>
      <c r="M233" s="117"/>
      <c r="N233" s="117"/>
      <c r="O233" s="117"/>
      <c r="P233" s="117" t="s">
        <v>242</v>
      </c>
      <c r="Q233" s="119" t="s">
        <v>1637</v>
      </c>
      <c r="R233" s="119" t="s">
        <v>40</v>
      </c>
      <c r="S233" s="119" t="s">
        <v>245</v>
      </c>
      <c r="T233" s="119" t="s">
        <v>259</v>
      </c>
      <c r="U233" s="119"/>
      <c r="V233" s="119"/>
      <c r="W233" s="119"/>
      <c r="X233" s="119" t="s">
        <v>2145</v>
      </c>
      <c r="Y233" s="119"/>
      <c r="Z233" s="119"/>
      <c r="AA233" s="119"/>
      <c r="AB233" s="119" t="s">
        <v>2141</v>
      </c>
      <c r="AC233" s="119"/>
      <c r="AD233" s="165"/>
      <c r="AE233" s="119"/>
      <c r="AF233" s="119"/>
      <c r="AG233" s="119"/>
      <c r="AH233" s="119"/>
      <c r="AI233" s="119"/>
      <c r="AJ233" s="119"/>
      <c r="AK233" s="119"/>
      <c r="AL233" s="119"/>
      <c r="AM233" s="119"/>
      <c r="AN233" s="119"/>
      <c r="AO233" s="119"/>
      <c r="AP233" s="119"/>
      <c r="AQ233" s="119"/>
      <c r="AR233" s="119"/>
      <c r="AS233" s="166">
        <v>3160</v>
      </c>
      <c r="AT233" s="162">
        <v>30</v>
      </c>
      <c r="AU233" s="162" t="s">
        <v>969</v>
      </c>
      <c r="AV233" s="117">
        <v>73</v>
      </c>
      <c r="AW233" s="117" t="s">
        <v>2051</v>
      </c>
      <c r="AX233" s="117" t="s">
        <v>1951</v>
      </c>
      <c r="AY233" s="117" t="s">
        <v>1963</v>
      </c>
      <c r="AZ233" s="162" t="s">
        <v>968</v>
      </c>
      <c r="BA233" s="167">
        <v>26446.33</v>
      </c>
      <c r="BB233" s="167">
        <v>27900.880000000001</v>
      </c>
      <c r="BC233" s="162">
        <v>1</v>
      </c>
      <c r="BD233" s="123">
        <f>BB233/AS233</f>
        <v>8.8293924050632917</v>
      </c>
      <c r="BE233" s="117" t="s">
        <v>80</v>
      </c>
      <c r="BF233" s="122" t="s">
        <v>31</v>
      </c>
      <c r="BG233" s="117" t="s">
        <v>31</v>
      </c>
      <c r="BH233" s="123">
        <f t="shared" si="12"/>
        <v>930.0293333333334</v>
      </c>
      <c r="BI233" s="162" t="s">
        <v>37</v>
      </c>
      <c r="BJ233" s="117" t="s">
        <v>202</v>
      </c>
      <c r="BK233" s="117">
        <v>10</v>
      </c>
      <c r="BL233" s="117" t="s">
        <v>207</v>
      </c>
      <c r="BM233" s="124" t="s">
        <v>228</v>
      </c>
      <c r="BN233" s="125" t="s">
        <v>155</v>
      </c>
      <c r="BO233" s="168" t="s">
        <v>967</v>
      </c>
    </row>
    <row r="234" spans="1:67" ht="30.75" hidden="1" thickTop="1" x14ac:dyDescent="0.25">
      <c r="A234" s="169" t="s">
        <v>966</v>
      </c>
      <c r="B234" s="117" t="s">
        <v>51</v>
      </c>
      <c r="C234" s="162">
        <v>2010</v>
      </c>
      <c r="D234" s="162" t="s">
        <v>387</v>
      </c>
      <c r="E234" s="162" t="s">
        <v>53</v>
      </c>
      <c r="F234" s="162" t="s">
        <v>54</v>
      </c>
      <c r="G234" s="163" t="s">
        <v>31</v>
      </c>
      <c r="H234" s="118"/>
      <c r="I234" s="118"/>
      <c r="J234" s="118"/>
      <c r="K234" s="164" t="s">
        <v>31</v>
      </c>
      <c r="L234" s="117"/>
      <c r="M234" s="117"/>
      <c r="N234" s="117"/>
      <c r="O234" s="117"/>
      <c r="P234" s="117" t="s">
        <v>242</v>
      </c>
      <c r="Q234" s="119" t="s">
        <v>266</v>
      </c>
      <c r="R234" s="119" t="s">
        <v>40</v>
      </c>
      <c r="S234" s="119" t="s">
        <v>245</v>
      </c>
      <c r="T234" s="119" t="s">
        <v>259</v>
      </c>
      <c r="U234" s="119"/>
      <c r="V234" s="119"/>
      <c r="W234" s="119" t="s">
        <v>1977</v>
      </c>
      <c r="X234" s="119"/>
      <c r="Y234" s="119"/>
      <c r="Z234" s="119"/>
      <c r="AA234" s="119"/>
      <c r="AB234" s="119" t="s">
        <v>1974</v>
      </c>
      <c r="AC234" s="119"/>
      <c r="AD234" s="165"/>
      <c r="AE234" s="119"/>
      <c r="AF234" s="119"/>
      <c r="AG234" s="119"/>
      <c r="AH234" s="119"/>
      <c r="AI234" s="119"/>
      <c r="AJ234" s="119"/>
      <c r="AK234" s="119"/>
      <c r="AL234" s="119"/>
      <c r="AM234" s="119"/>
      <c r="AN234" s="119"/>
      <c r="AO234" s="119"/>
      <c r="AP234" s="119"/>
      <c r="AQ234" s="119"/>
      <c r="AR234" s="119"/>
      <c r="AS234" s="166">
        <v>4570</v>
      </c>
      <c r="AT234" s="162">
        <v>70</v>
      </c>
      <c r="AU234" s="162" t="s">
        <v>961</v>
      </c>
      <c r="AV234" s="117">
        <v>73</v>
      </c>
      <c r="AW234" s="117" t="s">
        <v>2055</v>
      </c>
      <c r="AX234" s="117" t="s">
        <v>1954</v>
      </c>
      <c r="AY234" s="117" t="s">
        <v>1966</v>
      </c>
      <c r="AZ234" s="162" t="s">
        <v>960</v>
      </c>
      <c r="BA234" s="167">
        <v>17384.16</v>
      </c>
      <c r="BB234" s="167">
        <v>19648.41</v>
      </c>
      <c r="BC234" s="162">
        <v>1</v>
      </c>
      <c r="BD234" s="123">
        <f>BB234/AS234</f>
        <v>4.2994332603938732</v>
      </c>
      <c r="BE234" s="117" t="s">
        <v>80</v>
      </c>
      <c r="BF234" s="122" t="s">
        <v>31</v>
      </c>
      <c r="BG234" s="117" t="s">
        <v>31</v>
      </c>
      <c r="BH234" s="123">
        <f t="shared" si="12"/>
        <v>280.69157142857142</v>
      </c>
      <c r="BI234" s="162" t="s">
        <v>37</v>
      </c>
      <c r="BJ234" s="117" t="s">
        <v>202</v>
      </c>
      <c r="BK234" s="117">
        <v>4</v>
      </c>
      <c r="BL234" s="117" t="s">
        <v>219</v>
      </c>
      <c r="BM234" s="124" t="s">
        <v>228</v>
      </c>
      <c r="BN234" s="125" t="s">
        <v>155</v>
      </c>
      <c r="BO234" s="168" t="s">
        <v>965</v>
      </c>
    </row>
    <row r="235" spans="1:67" ht="30.75" hidden="1" thickTop="1" x14ac:dyDescent="0.25">
      <c r="A235" s="169" t="s">
        <v>964</v>
      </c>
      <c r="B235" s="117" t="s">
        <v>51</v>
      </c>
      <c r="C235" s="162">
        <v>2012</v>
      </c>
      <c r="D235" s="162" t="s">
        <v>387</v>
      </c>
      <c r="E235" s="162" t="s">
        <v>53</v>
      </c>
      <c r="F235" s="162" t="s">
        <v>54</v>
      </c>
      <c r="G235" s="163" t="s">
        <v>31</v>
      </c>
      <c r="H235" s="118"/>
      <c r="I235" s="118"/>
      <c r="J235" s="118"/>
      <c r="K235" s="164" t="s">
        <v>31</v>
      </c>
      <c r="L235" s="117"/>
      <c r="M235" s="117"/>
      <c r="N235" s="117"/>
      <c r="O235" s="117"/>
      <c r="P235" s="117" t="s">
        <v>242</v>
      </c>
      <c r="Q235" s="119" t="s">
        <v>266</v>
      </c>
      <c r="R235" s="119" t="s">
        <v>40</v>
      </c>
      <c r="S235" s="119" t="s">
        <v>245</v>
      </c>
      <c r="T235" s="119" t="s">
        <v>259</v>
      </c>
      <c r="U235" s="119"/>
      <c r="V235" s="119"/>
      <c r="W235" s="119" t="s">
        <v>1977</v>
      </c>
      <c r="X235" s="119"/>
      <c r="Y235" s="119"/>
      <c r="Z235" s="119"/>
      <c r="AA235" s="119"/>
      <c r="AB235" s="119"/>
      <c r="AC235" s="119"/>
      <c r="AD235" s="165"/>
      <c r="AE235" s="119"/>
      <c r="AF235" s="119"/>
      <c r="AG235" s="119"/>
      <c r="AH235" s="119"/>
      <c r="AI235" s="119"/>
      <c r="AJ235" s="119"/>
      <c r="AK235" s="119"/>
      <c r="AL235" s="119"/>
      <c r="AM235" s="119"/>
      <c r="AN235" s="119"/>
      <c r="AO235" s="119"/>
      <c r="AP235" s="119"/>
      <c r="AQ235" s="119"/>
      <c r="AR235" s="119"/>
      <c r="AS235" s="166">
        <v>4570</v>
      </c>
      <c r="AT235" s="162">
        <v>70</v>
      </c>
      <c r="AU235" s="162" t="s">
        <v>961</v>
      </c>
      <c r="AV235" s="117">
        <v>73</v>
      </c>
      <c r="AW235" s="117" t="s">
        <v>2055</v>
      </c>
      <c r="AX235" s="117" t="s">
        <v>1954</v>
      </c>
      <c r="AY235" s="117" t="s">
        <v>1966</v>
      </c>
      <c r="AZ235" s="162" t="s">
        <v>960</v>
      </c>
      <c r="BA235" s="167">
        <v>17758</v>
      </c>
      <c r="BB235" s="167">
        <v>20217.21</v>
      </c>
      <c r="BC235" s="162">
        <v>1</v>
      </c>
      <c r="BD235" s="123">
        <f>BB235/AS235</f>
        <v>4.4238971553610504</v>
      </c>
      <c r="BE235" s="117" t="s">
        <v>80</v>
      </c>
      <c r="BF235" s="122" t="s">
        <v>31</v>
      </c>
      <c r="BG235" s="117" t="s">
        <v>31</v>
      </c>
      <c r="BH235" s="123">
        <f t="shared" si="12"/>
        <v>288.81728571428567</v>
      </c>
      <c r="BI235" s="162" t="s">
        <v>37</v>
      </c>
      <c r="BJ235" s="117" t="s">
        <v>202</v>
      </c>
      <c r="BK235" s="117">
        <v>4</v>
      </c>
      <c r="BL235" s="117" t="s">
        <v>219</v>
      </c>
      <c r="BM235" s="124" t="s">
        <v>228</v>
      </c>
      <c r="BN235" s="125" t="s">
        <v>155</v>
      </c>
      <c r="BO235" s="168" t="s">
        <v>963</v>
      </c>
    </row>
    <row r="236" spans="1:67" ht="30.75" hidden="1" thickTop="1" x14ac:dyDescent="0.25">
      <c r="A236" s="169" t="s">
        <v>962</v>
      </c>
      <c r="B236" s="117" t="s">
        <v>51</v>
      </c>
      <c r="C236" s="162">
        <v>2011</v>
      </c>
      <c r="D236" s="162" t="s">
        <v>387</v>
      </c>
      <c r="E236" s="162" t="s">
        <v>53</v>
      </c>
      <c r="F236" s="162" t="s">
        <v>54</v>
      </c>
      <c r="G236" s="163" t="s">
        <v>31</v>
      </c>
      <c r="H236" s="118"/>
      <c r="I236" s="118"/>
      <c r="J236" s="118"/>
      <c r="K236" s="164" t="s">
        <v>31</v>
      </c>
      <c r="L236" s="117"/>
      <c r="M236" s="117"/>
      <c r="N236" s="117"/>
      <c r="O236" s="117"/>
      <c r="P236" s="117" t="s">
        <v>242</v>
      </c>
      <c r="Q236" s="119" t="s">
        <v>266</v>
      </c>
      <c r="R236" s="119" t="s">
        <v>40</v>
      </c>
      <c r="S236" s="119" t="s">
        <v>245</v>
      </c>
      <c r="T236" s="119" t="s">
        <v>259</v>
      </c>
      <c r="U236" s="119"/>
      <c r="V236" s="119"/>
      <c r="W236" s="119" t="s">
        <v>1977</v>
      </c>
      <c r="X236" s="119" t="s">
        <v>2146</v>
      </c>
      <c r="Y236" s="119"/>
      <c r="Z236" s="119"/>
      <c r="AA236" s="119" t="s">
        <v>2171</v>
      </c>
      <c r="AB236" s="119"/>
      <c r="AC236" s="119"/>
      <c r="AD236" s="165"/>
      <c r="AE236" s="119"/>
      <c r="AF236" s="119"/>
      <c r="AG236" s="119"/>
      <c r="AH236" s="119"/>
      <c r="AI236" s="119"/>
      <c r="AJ236" s="119"/>
      <c r="AK236" s="119"/>
      <c r="AL236" s="119"/>
      <c r="AM236" s="119"/>
      <c r="AN236" s="119"/>
      <c r="AO236" s="119"/>
      <c r="AP236" s="119"/>
      <c r="AQ236" s="119"/>
      <c r="AR236" s="119"/>
      <c r="AS236" s="166">
        <v>4570</v>
      </c>
      <c r="AT236" s="162">
        <v>70</v>
      </c>
      <c r="AU236" s="162" t="s">
        <v>961</v>
      </c>
      <c r="AV236" s="117">
        <v>73</v>
      </c>
      <c r="AW236" s="117" t="s">
        <v>2055</v>
      </c>
      <c r="AX236" s="117" t="s">
        <v>1954</v>
      </c>
      <c r="AY236" s="117" t="s">
        <v>1966</v>
      </c>
      <c r="AZ236" s="162" t="s">
        <v>960</v>
      </c>
      <c r="BA236" s="167">
        <v>17730</v>
      </c>
      <c r="BB236" s="167">
        <v>20134.189999999999</v>
      </c>
      <c r="BC236" s="162">
        <v>1</v>
      </c>
      <c r="BD236" s="123">
        <f>BB236/AS236</f>
        <v>4.4057308533916846</v>
      </c>
      <c r="BE236" s="117" t="s">
        <v>80</v>
      </c>
      <c r="BF236" s="122" t="s">
        <v>31</v>
      </c>
      <c r="BG236" s="117" t="s">
        <v>31</v>
      </c>
      <c r="BH236" s="123">
        <f t="shared" si="12"/>
        <v>287.6312857142857</v>
      </c>
      <c r="BI236" s="162" t="s">
        <v>37</v>
      </c>
      <c r="BJ236" s="117" t="s">
        <v>202</v>
      </c>
      <c r="BK236" s="117">
        <v>4</v>
      </c>
      <c r="BL236" s="117" t="s">
        <v>219</v>
      </c>
      <c r="BM236" s="124" t="s">
        <v>228</v>
      </c>
      <c r="BN236" s="125" t="s">
        <v>155</v>
      </c>
      <c r="BO236" s="168" t="s">
        <v>959</v>
      </c>
    </row>
    <row r="237" spans="1:67" ht="45.75" hidden="1" thickTop="1" x14ac:dyDescent="0.25">
      <c r="A237" s="169" t="s">
        <v>958</v>
      </c>
      <c r="B237" s="117" t="s">
        <v>76</v>
      </c>
      <c r="C237" s="162">
        <v>2016</v>
      </c>
      <c r="D237" s="162" t="s">
        <v>957</v>
      </c>
      <c r="E237" s="162" t="s">
        <v>53</v>
      </c>
      <c r="F237" s="162" t="s">
        <v>956</v>
      </c>
      <c r="G237" s="166">
        <v>720</v>
      </c>
      <c r="H237" s="118"/>
      <c r="I237" s="118"/>
      <c r="J237" s="118"/>
      <c r="K237" s="177" t="s">
        <v>31</v>
      </c>
      <c r="L237" s="117"/>
      <c r="M237" s="117"/>
      <c r="N237" s="117"/>
      <c r="O237" s="117"/>
      <c r="P237" s="117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  <c r="AA237" s="119"/>
      <c r="AB237" s="119"/>
      <c r="AC237" s="119" t="s">
        <v>289</v>
      </c>
      <c r="AD237" s="176">
        <v>140</v>
      </c>
      <c r="AE237" s="119" t="s">
        <v>300</v>
      </c>
      <c r="AF237" s="119" t="s">
        <v>1645</v>
      </c>
      <c r="AG237" s="119"/>
      <c r="AH237" s="119"/>
      <c r="AI237" s="119"/>
      <c r="AJ237" s="119"/>
      <c r="AK237" s="119"/>
      <c r="AL237" s="119"/>
      <c r="AM237" s="119"/>
      <c r="AN237" s="119"/>
      <c r="AO237" s="119"/>
      <c r="AP237" s="119"/>
      <c r="AQ237" s="119"/>
      <c r="AR237" s="119"/>
      <c r="AS237" s="166" t="s">
        <v>944</v>
      </c>
      <c r="AT237" s="162">
        <v>24</v>
      </c>
      <c r="AU237" s="162" t="s">
        <v>943</v>
      </c>
      <c r="AV237" s="117">
        <v>73</v>
      </c>
      <c r="AW237" s="117" t="s">
        <v>2051</v>
      </c>
      <c r="AX237" s="117"/>
      <c r="AY237" s="117" t="s">
        <v>1960</v>
      </c>
      <c r="AZ237" s="162" t="s">
        <v>955</v>
      </c>
      <c r="BA237" s="167">
        <v>89461</v>
      </c>
      <c r="BB237" s="167">
        <v>94169.37</v>
      </c>
      <c r="BC237" s="162">
        <v>1</v>
      </c>
      <c r="BD237" s="123">
        <f>BB237/G237</f>
        <v>130.79079166666665</v>
      </c>
      <c r="BE237" s="117" t="s">
        <v>35</v>
      </c>
      <c r="BF237" s="122" t="s">
        <v>31</v>
      </c>
      <c r="BG237" s="117" t="s">
        <v>31</v>
      </c>
      <c r="BH237" s="123">
        <f t="shared" si="12"/>
        <v>3923.7237499999997</v>
      </c>
      <c r="BI237" s="162" t="s">
        <v>37</v>
      </c>
      <c r="BJ237" s="117" t="s">
        <v>202</v>
      </c>
      <c r="BK237" s="117">
        <v>4</v>
      </c>
      <c r="BL237" s="117" t="s">
        <v>219</v>
      </c>
      <c r="BM237" s="124" t="s">
        <v>228</v>
      </c>
      <c r="BN237" s="125" t="s">
        <v>155</v>
      </c>
      <c r="BO237" s="181" t="s">
        <v>954</v>
      </c>
    </row>
    <row r="238" spans="1:67" ht="18" hidden="1" thickTop="1" x14ac:dyDescent="0.25">
      <c r="A238" s="169" t="s">
        <v>947</v>
      </c>
      <c r="B238" s="150" t="s">
        <v>191</v>
      </c>
      <c r="C238" s="162">
        <v>2010</v>
      </c>
      <c r="D238" s="162" t="s">
        <v>953</v>
      </c>
      <c r="E238" s="162" t="s">
        <v>53</v>
      </c>
      <c r="F238" s="162" t="s">
        <v>952</v>
      </c>
      <c r="G238" s="163" t="s">
        <v>31</v>
      </c>
      <c r="H238" s="118"/>
      <c r="I238" s="118"/>
      <c r="J238" s="118"/>
      <c r="K238" s="164" t="s">
        <v>31</v>
      </c>
      <c r="L238" s="117"/>
      <c r="M238" s="117"/>
      <c r="N238" s="117"/>
      <c r="O238" s="117"/>
      <c r="P238" s="117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  <c r="AA238" s="119"/>
      <c r="AB238" s="119"/>
      <c r="AC238" s="119"/>
      <c r="AD238" s="176"/>
      <c r="AE238" s="119"/>
      <c r="AF238" s="119"/>
      <c r="AG238" s="119"/>
      <c r="AH238" s="119"/>
      <c r="AI238" s="119"/>
      <c r="AJ238" s="119"/>
      <c r="AK238" s="119"/>
      <c r="AL238" s="119"/>
      <c r="AM238" s="119"/>
      <c r="AN238" s="119"/>
      <c r="AO238" s="119"/>
      <c r="AP238" s="119"/>
      <c r="AQ238" s="119"/>
      <c r="AR238" s="119"/>
      <c r="AS238" s="166">
        <v>1901</v>
      </c>
      <c r="AT238" s="162">
        <v>24</v>
      </c>
      <c r="AU238" s="162" t="s">
        <v>943</v>
      </c>
      <c r="AV238" s="117">
        <v>73</v>
      </c>
      <c r="AW238" s="117" t="s">
        <v>2051</v>
      </c>
      <c r="AX238" s="117"/>
      <c r="AY238" s="117" t="s">
        <v>1960</v>
      </c>
      <c r="AZ238" s="162" t="s">
        <v>942</v>
      </c>
      <c r="BA238" s="167">
        <v>1957.5</v>
      </c>
      <c r="BB238" s="167">
        <v>2065.16</v>
      </c>
      <c r="BC238" s="162">
        <v>1</v>
      </c>
      <c r="BD238" s="123" t="s">
        <v>31</v>
      </c>
      <c r="BE238" s="117" t="s">
        <v>31</v>
      </c>
      <c r="BF238" s="122" t="s">
        <v>31</v>
      </c>
      <c r="BG238" s="117" t="s">
        <v>31</v>
      </c>
      <c r="BH238" s="123">
        <f t="shared" si="12"/>
        <v>86.048333333333332</v>
      </c>
      <c r="BI238" s="162" t="s">
        <v>37</v>
      </c>
      <c r="BJ238" s="117" t="s">
        <v>202</v>
      </c>
      <c r="BK238" s="117">
        <v>4</v>
      </c>
      <c r="BL238" s="117" t="s">
        <v>219</v>
      </c>
      <c r="BM238" s="124" t="s">
        <v>228</v>
      </c>
      <c r="BN238" s="125" t="s">
        <v>155</v>
      </c>
      <c r="BO238" s="168" t="s">
        <v>951</v>
      </c>
    </row>
    <row r="239" spans="1:67" ht="30.75" hidden="1" thickTop="1" x14ac:dyDescent="0.25">
      <c r="A239" s="169" t="s">
        <v>947</v>
      </c>
      <c r="B239" s="117" t="s">
        <v>76</v>
      </c>
      <c r="C239" s="162">
        <v>2010</v>
      </c>
      <c r="D239" s="162" t="s">
        <v>950</v>
      </c>
      <c r="E239" s="162" t="s">
        <v>53</v>
      </c>
      <c r="F239" s="162" t="s">
        <v>949</v>
      </c>
      <c r="G239" s="166">
        <v>714</v>
      </c>
      <c r="H239" s="118"/>
      <c r="I239" s="118"/>
      <c r="J239" s="118"/>
      <c r="K239" s="177" t="s">
        <v>31</v>
      </c>
      <c r="L239" s="117"/>
      <c r="M239" s="117"/>
      <c r="N239" s="117"/>
      <c r="O239" s="117"/>
      <c r="P239" s="117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  <c r="AA239" s="119"/>
      <c r="AB239" s="119"/>
      <c r="AC239" s="119" t="s">
        <v>289</v>
      </c>
      <c r="AD239" s="176">
        <v>120</v>
      </c>
      <c r="AE239" s="119" t="s">
        <v>300</v>
      </c>
      <c r="AF239" s="119" t="s">
        <v>1645</v>
      </c>
      <c r="AG239" s="119"/>
      <c r="AH239" s="119"/>
      <c r="AI239" s="119"/>
      <c r="AJ239" s="119"/>
      <c r="AK239" s="119"/>
      <c r="AL239" s="119"/>
      <c r="AM239" s="119"/>
      <c r="AN239" s="119"/>
      <c r="AO239" s="119"/>
      <c r="AP239" s="119"/>
      <c r="AQ239" s="119"/>
      <c r="AR239" s="119"/>
      <c r="AS239" s="166" t="s">
        <v>944</v>
      </c>
      <c r="AT239" s="162">
        <v>24</v>
      </c>
      <c r="AU239" s="162" t="s">
        <v>943</v>
      </c>
      <c r="AV239" s="117">
        <v>73</v>
      </c>
      <c r="AW239" s="117" t="s">
        <v>2051</v>
      </c>
      <c r="AX239" s="117"/>
      <c r="AY239" s="117" t="s">
        <v>1960</v>
      </c>
      <c r="AZ239" s="162" t="s">
        <v>942</v>
      </c>
      <c r="BA239" s="167">
        <v>93063.09</v>
      </c>
      <c r="BB239" s="167">
        <v>102369.4</v>
      </c>
      <c r="BC239" s="162">
        <v>1</v>
      </c>
      <c r="BD239" s="123">
        <f>BB239/G239</f>
        <v>143.37450980392157</v>
      </c>
      <c r="BE239" s="117" t="s">
        <v>35</v>
      </c>
      <c r="BF239" s="122" t="s">
        <v>31</v>
      </c>
      <c r="BG239" s="117" t="s">
        <v>31</v>
      </c>
      <c r="BH239" s="123">
        <f t="shared" si="12"/>
        <v>4265.3916666666664</v>
      </c>
      <c r="BI239" s="162" t="s">
        <v>37</v>
      </c>
      <c r="BJ239" s="117" t="s">
        <v>202</v>
      </c>
      <c r="BK239" s="117">
        <v>4</v>
      </c>
      <c r="BL239" s="117" t="s">
        <v>219</v>
      </c>
      <c r="BM239" s="124" t="s">
        <v>228</v>
      </c>
      <c r="BN239" s="125" t="s">
        <v>155</v>
      </c>
      <c r="BO239" s="168" t="s">
        <v>948</v>
      </c>
    </row>
    <row r="240" spans="1:67" ht="30.75" hidden="1" thickTop="1" x14ac:dyDescent="0.25">
      <c r="A240" s="169" t="s">
        <v>947</v>
      </c>
      <c r="B240" s="117" t="s">
        <v>76</v>
      </c>
      <c r="C240" s="162">
        <v>2010</v>
      </c>
      <c r="D240" s="162" t="s">
        <v>946</v>
      </c>
      <c r="E240" s="162" t="s">
        <v>53</v>
      </c>
      <c r="F240" s="162" t="s">
        <v>945</v>
      </c>
      <c r="G240" s="166">
        <v>714</v>
      </c>
      <c r="H240" s="118"/>
      <c r="I240" s="118"/>
      <c r="J240" s="118"/>
      <c r="K240" s="177" t="s">
        <v>31</v>
      </c>
      <c r="L240" s="117"/>
      <c r="M240" s="117"/>
      <c r="N240" s="117"/>
      <c r="O240" s="117"/>
      <c r="P240" s="117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  <c r="AA240" s="119"/>
      <c r="AB240" s="119"/>
      <c r="AC240" s="119" t="s">
        <v>289</v>
      </c>
      <c r="AD240" s="176">
        <v>120</v>
      </c>
      <c r="AE240" s="119" t="s">
        <v>300</v>
      </c>
      <c r="AF240" s="119" t="s">
        <v>1645</v>
      </c>
      <c r="AG240" s="119"/>
      <c r="AH240" s="119"/>
      <c r="AI240" s="119"/>
      <c r="AJ240" s="119"/>
      <c r="AK240" s="119"/>
      <c r="AL240" s="119"/>
      <c r="AM240" s="119"/>
      <c r="AN240" s="119"/>
      <c r="AO240" s="119"/>
      <c r="AP240" s="119"/>
      <c r="AQ240" s="119"/>
      <c r="AR240" s="119"/>
      <c r="AS240" s="166" t="s">
        <v>944</v>
      </c>
      <c r="AT240" s="162">
        <v>24</v>
      </c>
      <c r="AU240" s="162" t="s">
        <v>943</v>
      </c>
      <c r="AV240" s="117">
        <v>73</v>
      </c>
      <c r="AW240" s="117" t="s">
        <v>2051</v>
      </c>
      <c r="AX240" s="117"/>
      <c r="AY240" s="117" t="s">
        <v>1960</v>
      </c>
      <c r="AZ240" s="162" t="s">
        <v>942</v>
      </c>
      <c r="BA240" s="167">
        <v>94184.2</v>
      </c>
      <c r="BB240" s="167">
        <v>103602.62</v>
      </c>
      <c r="BC240" s="162">
        <v>1</v>
      </c>
      <c r="BD240" s="123">
        <f>BB240/G240</f>
        <v>145.10170868347339</v>
      </c>
      <c r="BE240" s="117" t="s">
        <v>35</v>
      </c>
      <c r="BF240" s="122" t="s">
        <v>31</v>
      </c>
      <c r="BG240" s="117" t="s">
        <v>31</v>
      </c>
      <c r="BH240" s="123">
        <f t="shared" si="12"/>
        <v>4316.7758333333331</v>
      </c>
      <c r="BI240" s="162" t="s">
        <v>37</v>
      </c>
      <c r="BJ240" s="117" t="s">
        <v>202</v>
      </c>
      <c r="BK240" s="117">
        <v>4</v>
      </c>
      <c r="BL240" s="117" t="s">
        <v>219</v>
      </c>
      <c r="BM240" s="124" t="s">
        <v>228</v>
      </c>
      <c r="BN240" s="125" t="s">
        <v>155</v>
      </c>
      <c r="BO240" s="168" t="s">
        <v>941</v>
      </c>
    </row>
    <row r="241" spans="1:67" ht="18" hidden="1" thickTop="1" x14ac:dyDescent="0.25">
      <c r="A241" s="169" t="s">
        <v>940</v>
      </c>
      <c r="B241" s="150" t="s">
        <v>192</v>
      </c>
      <c r="C241" s="162">
        <v>2013</v>
      </c>
      <c r="D241" s="162" t="s">
        <v>939</v>
      </c>
      <c r="E241" s="162" t="s">
        <v>53</v>
      </c>
      <c r="F241" s="162" t="s">
        <v>938</v>
      </c>
      <c r="G241" s="163" t="s">
        <v>31</v>
      </c>
      <c r="H241" s="118"/>
      <c r="I241" s="118"/>
      <c r="J241" s="118"/>
      <c r="K241" s="164" t="s">
        <v>31</v>
      </c>
      <c r="L241" s="117"/>
      <c r="M241" s="117"/>
      <c r="N241" s="117"/>
      <c r="O241" s="117"/>
      <c r="P241" s="117"/>
      <c r="Q241" s="119"/>
      <c r="R241" s="119"/>
      <c r="S241" s="119"/>
      <c r="T241" s="119"/>
      <c r="U241" s="119"/>
      <c r="V241" s="119"/>
      <c r="W241" s="119"/>
      <c r="X241" s="119"/>
      <c r="Y241" s="119"/>
      <c r="Z241" s="119"/>
      <c r="AA241" s="119"/>
      <c r="AB241" s="119"/>
      <c r="AC241" s="119"/>
      <c r="AD241" s="176"/>
      <c r="AE241" s="119"/>
      <c r="AF241" s="119"/>
      <c r="AG241" s="119"/>
      <c r="AH241" s="119"/>
      <c r="AI241" s="119"/>
      <c r="AJ241" s="119"/>
      <c r="AK241" s="119"/>
      <c r="AL241" s="119"/>
      <c r="AM241" s="119"/>
      <c r="AN241" s="119"/>
      <c r="AO241" s="119"/>
      <c r="AP241" s="119"/>
      <c r="AQ241" s="119"/>
      <c r="AR241" s="119"/>
      <c r="AS241" s="166">
        <v>1901</v>
      </c>
      <c r="AT241" s="162">
        <v>24</v>
      </c>
      <c r="AU241" s="162" t="s">
        <v>519</v>
      </c>
      <c r="AV241" s="117">
        <v>73</v>
      </c>
      <c r="AW241" s="117" t="s">
        <v>2051</v>
      </c>
      <c r="AX241" s="117"/>
      <c r="AY241" s="117" t="s">
        <v>1960</v>
      </c>
      <c r="AZ241" s="162" t="s">
        <v>937</v>
      </c>
      <c r="BA241" s="167">
        <v>2712.93</v>
      </c>
      <c r="BB241" s="167">
        <v>2902.84</v>
      </c>
      <c r="BC241" s="162">
        <v>1</v>
      </c>
      <c r="BD241" s="123" t="s">
        <v>31</v>
      </c>
      <c r="BE241" s="117" t="s">
        <v>31</v>
      </c>
      <c r="BF241" s="122" t="s">
        <v>31</v>
      </c>
      <c r="BG241" s="117" t="s">
        <v>31</v>
      </c>
      <c r="BH241" s="123">
        <f t="shared" si="12"/>
        <v>120.95166666666667</v>
      </c>
      <c r="BI241" s="162" t="s">
        <v>37</v>
      </c>
      <c r="BJ241" s="117" t="s">
        <v>202</v>
      </c>
      <c r="BK241" s="117">
        <v>4</v>
      </c>
      <c r="BL241" s="117" t="s">
        <v>219</v>
      </c>
      <c r="BM241" s="124" t="s">
        <v>228</v>
      </c>
      <c r="BN241" s="125" t="s">
        <v>155</v>
      </c>
      <c r="BO241" s="181" t="s">
        <v>31</v>
      </c>
    </row>
    <row r="242" spans="1:67" ht="18" hidden="1" thickTop="1" x14ac:dyDescent="0.25">
      <c r="A242" s="169" t="s">
        <v>936</v>
      </c>
      <c r="B242" s="117" t="s">
        <v>51</v>
      </c>
      <c r="C242" s="162">
        <v>2014</v>
      </c>
      <c r="D242" s="162" t="s">
        <v>935</v>
      </c>
      <c r="E242" s="162" t="s">
        <v>53</v>
      </c>
      <c r="F242" s="162" t="s">
        <v>931</v>
      </c>
      <c r="G242" s="163" t="s">
        <v>31</v>
      </c>
      <c r="H242" s="118"/>
      <c r="I242" s="118"/>
      <c r="J242" s="118"/>
      <c r="K242" s="164" t="s">
        <v>31</v>
      </c>
      <c r="L242" s="117"/>
      <c r="M242" s="117"/>
      <c r="N242" s="117"/>
      <c r="O242" s="117"/>
      <c r="P242" s="117"/>
      <c r="Q242" s="119"/>
      <c r="R242" s="119"/>
      <c r="S242" s="119"/>
      <c r="T242" s="119"/>
      <c r="U242" s="119"/>
      <c r="V242" s="119" t="s">
        <v>2135</v>
      </c>
      <c r="W242" s="119"/>
      <c r="X242" s="119"/>
      <c r="Y242" s="119"/>
      <c r="Z242" s="119"/>
      <c r="AA242" s="119"/>
      <c r="AB242" s="119" t="s">
        <v>2042</v>
      </c>
      <c r="AC242" s="119"/>
      <c r="AD242" s="165"/>
      <c r="AE242" s="119"/>
      <c r="AF242" s="119"/>
      <c r="AG242" s="119"/>
      <c r="AH242" s="119"/>
      <c r="AI242" s="119"/>
      <c r="AJ242" s="119"/>
      <c r="AK242" s="119"/>
      <c r="AL242" s="119"/>
      <c r="AM242" s="119"/>
      <c r="AN242" s="119"/>
      <c r="AO242" s="119"/>
      <c r="AP242" s="119"/>
      <c r="AQ242" s="119"/>
      <c r="AR242" s="119"/>
      <c r="AS242" s="163" t="s">
        <v>31</v>
      </c>
      <c r="AT242" s="164" t="s">
        <v>31</v>
      </c>
      <c r="AU242" s="162" t="s">
        <v>519</v>
      </c>
      <c r="AV242" s="117">
        <v>73</v>
      </c>
      <c r="AW242" s="117"/>
      <c r="AX242" s="117"/>
      <c r="AY242" s="117"/>
      <c r="AZ242" s="162" t="s">
        <v>934</v>
      </c>
      <c r="BA242" s="167">
        <v>813.1</v>
      </c>
      <c r="BB242" s="189" t="s">
        <v>31</v>
      </c>
      <c r="BC242" s="162">
        <v>1</v>
      </c>
      <c r="BD242" s="123" t="s">
        <v>31</v>
      </c>
      <c r="BE242" s="117" t="s">
        <v>31</v>
      </c>
      <c r="BF242" s="122" t="s">
        <v>31</v>
      </c>
      <c r="BG242" s="117" t="s">
        <v>31</v>
      </c>
      <c r="BH242" s="123" t="e">
        <f t="shared" si="12"/>
        <v>#VALUE!</v>
      </c>
      <c r="BI242" s="162" t="s">
        <v>37</v>
      </c>
      <c r="BJ242" s="117" t="s">
        <v>202</v>
      </c>
      <c r="BK242" s="117" t="s">
        <v>31</v>
      </c>
      <c r="BL242" s="117" t="s">
        <v>31</v>
      </c>
      <c r="BM242" s="124" t="s">
        <v>31</v>
      </c>
      <c r="BN242" s="125" t="s">
        <v>155</v>
      </c>
      <c r="BO242" s="168" t="s">
        <v>927</v>
      </c>
    </row>
    <row r="243" spans="1:67" ht="18" hidden="1" thickTop="1" x14ac:dyDescent="0.25">
      <c r="A243" s="169" t="s">
        <v>933</v>
      </c>
      <c r="B243" s="150" t="s">
        <v>189</v>
      </c>
      <c r="C243" s="162">
        <v>2016</v>
      </c>
      <c r="D243" s="162" t="s">
        <v>932</v>
      </c>
      <c r="E243" s="162" t="s">
        <v>53</v>
      </c>
      <c r="F243" s="162" t="s">
        <v>931</v>
      </c>
      <c r="G243" s="163" t="s">
        <v>31</v>
      </c>
      <c r="H243" s="118"/>
      <c r="I243" s="118"/>
      <c r="J243" s="118"/>
      <c r="K243" s="164" t="s">
        <v>31</v>
      </c>
      <c r="L243" s="117"/>
      <c r="M243" s="117"/>
      <c r="N243" s="117"/>
      <c r="O243" s="117"/>
      <c r="P243" s="117"/>
      <c r="Q243" s="119"/>
      <c r="R243" s="119"/>
      <c r="S243" s="119"/>
      <c r="T243" s="119"/>
      <c r="U243" s="119"/>
      <c r="V243" s="119"/>
      <c r="W243" s="119"/>
      <c r="X243" s="119"/>
      <c r="Y243" s="119"/>
      <c r="Z243" s="119"/>
      <c r="AA243" s="119"/>
      <c r="AB243" s="119"/>
      <c r="AC243" s="119"/>
      <c r="AD243" s="176"/>
      <c r="AE243" s="119"/>
      <c r="AF243" s="119"/>
      <c r="AG243" s="119"/>
      <c r="AH243" s="119"/>
      <c r="AI243" s="119"/>
      <c r="AJ243" s="119"/>
      <c r="AK243" s="119"/>
      <c r="AL243" s="119"/>
      <c r="AM243" s="119"/>
      <c r="AN243" s="119"/>
      <c r="AO243" s="119"/>
      <c r="AP243" s="119"/>
      <c r="AQ243" s="119"/>
      <c r="AR243" s="119"/>
      <c r="AS243" s="163" t="s">
        <v>31</v>
      </c>
      <c r="AT243" s="164" t="s">
        <v>31</v>
      </c>
      <c r="AU243" s="162" t="s">
        <v>921</v>
      </c>
      <c r="AV243" s="117">
        <v>38</v>
      </c>
      <c r="AW243" s="117"/>
      <c r="AX243" s="117"/>
      <c r="AY243" s="117"/>
      <c r="AZ243" s="162" t="s">
        <v>920</v>
      </c>
      <c r="BA243" s="167">
        <v>19227.599999999999</v>
      </c>
      <c r="BB243" s="167">
        <v>21150.36</v>
      </c>
      <c r="BC243" s="162">
        <v>1</v>
      </c>
      <c r="BD243" s="123" t="s">
        <v>31</v>
      </c>
      <c r="BE243" s="117" t="s">
        <v>31</v>
      </c>
      <c r="BF243" s="122" t="s">
        <v>31</v>
      </c>
      <c r="BG243" s="117" t="s">
        <v>31</v>
      </c>
      <c r="BH243" s="123" t="e">
        <f t="shared" si="12"/>
        <v>#VALUE!</v>
      </c>
      <c r="BI243" s="162" t="s">
        <v>37</v>
      </c>
      <c r="BJ243" s="117" t="s">
        <v>220</v>
      </c>
      <c r="BK243" s="117" t="s">
        <v>31</v>
      </c>
      <c r="BL243" s="117" t="s">
        <v>31</v>
      </c>
      <c r="BM243" s="124" t="s">
        <v>31</v>
      </c>
      <c r="BN243" s="125" t="s">
        <v>155</v>
      </c>
      <c r="BO243" s="168" t="s">
        <v>927</v>
      </c>
    </row>
    <row r="244" spans="1:67" ht="18" hidden="1" thickTop="1" x14ac:dyDescent="0.25">
      <c r="A244" s="169" t="s">
        <v>930</v>
      </c>
      <c r="B244" s="117" t="s">
        <v>51</v>
      </c>
      <c r="C244" s="162">
        <v>2016</v>
      </c>
      <c r="D244" s="162" t="s">
        <v>929</v>
      </c>
      <c r="E244" s="162" t="s">
        <v>53</v>
      </c>
      <c r="F244" s="162" t="s">
        <v>928</v>
      </c>
      <c r="G244" s="163" t="s">
        <v>31</v>
      </c>
      <c r="H244" s="118"/>
      <c r="I244" s="118"/>
      <c r="J244" s="118"/>
      <c r="K244" s="164" t="s">
        <v>31</v>
      </c>
      <c r="L244" s="117"/>
      <c r="M244" s="117"/>
      <c r="N244" s="117"/>
      <c r="O244" s="117"/>
      <c r="P244" s="117"/>
      <c r="Q244" s="119"/>
      <c r="R244" s="119"/>
      <c r="S244" s="119"/>
      <c r="T244" s="119"/>
      <c r="U244" s="119"/>
      <c r="V244" s="119" t="s">
        <v>2007</v>
      </c>
      <c r="W244" s="119"/>
      <c r="X244" s="119"/>
      <c r="Y244" s="119"/>
      <c r="Z244" s="119"/>
      <c r="AA244" s="119"/>
      <c r="AB244" s="119"/>
      <c r="AC244" s="119"/>
      <c r="AD244" s="165"/>
      <c r="AE244" s="119"/>
      <c r="AF244" s="119"/>
      <c r="AG244" s="119"/>
      <c r="AH244" s="119"/>
      <c r="AI244" s="119"/>
      <c r="AJ244" s="119"/>
      <c r="AK244" s="119"/>
      <c r="AL244" s="119"/>
      <c r="AM244" s="119"/>
      <c r="AN244" s="119"/>
      <c r="AO244" s="119"/>
      <c r="AP244" s="119"/>
      <c r="AQ244" s="119"/>
      <c r="AR244" s="119"/>
      <c r="AS244" s="163" t="s">
        <v>31</v>
      </c>
      <c r="AT244" s="164" t="s">
        <v>31</v>
      </c>
      <c r="AU244" s="162" t="s">
        <v>921</v>
      </c>
      <c r="AV244" s="117">
        <v>38</v>
      </c>
      <c r="AW244" s="117"/>
      <c r="AX244" s="117"/>
      <c r="AY244" s="117"/>
      <c r="AZ244" s="162" t="s">
        <v>920</v>
      </c>
      <c r="BA244" s="167">
        <v>85.69</v>
      </c>
      <c r="BB244" s="167">
        <v>94.26</v>
      </c>
      <c r="BC244" s="162">
        <v>1</v>
      </c>
      <c r="BD244" s="123" t="s">
        <v>31</v>
      </c>
      <c r="BE244" s="117" t="s">
        <v>31</v>
      </c>
      <c r="BF244" s="122" t="s">
        <v>31</v>
      </c>
      <c r="BG244" s="117" t="s">
        <v>31</v>
      </c>
      <c r="BH244" s="123" t="e">
        <f t="shared" ref="BH244:BH307" si="15">BB244/AT244</f>
        <v>#VALUE!</v>
      </c>
      <c r="BI244" s="162" t="s">
        <v>37</v>
      </c>
      <c r="BJ244" s="117" t="s">
        <v>220</v>
      </c>
      <c r="BK244" s="117" t="s">
        <v>31</v>
      </c>
      <c r="BL244" s="117" t="s">
        <v>31</v>
      </c>
      <c r="BM244" s="124" t="s">
        <v>31</v>
      </c>
      <c r="BN244" s="125" t="s">
        <v>155</v>
      </c>
      <c r="BO244" s="168" t="s">
        <v>927</v>
      </c>
    </row>
    <row r="245" spans="1:67" ht="30.75" hidden="1" thickTop="1" x14ac:dyDescent="0.25">
      <c r="A245" s="169" t="s">
        <v>926</v>
      </c>
      <c r="B245" s="117" t="s">
        <v>51</v>
      </c>
      <c r="C245" s="162">
        <v>2016</v>
      </c>
      <c r="D245" s="162" t="s">
        <v>925</v>
      </c>
      <c r="E245" s="162" t="s">
        <v>53</v>
      </c>
      <c r="F245" s="162" t="s">
        <v>922</v>
      </c>
      <c r="G245" s="163" t="s">
        <v>31</v>
      </c>
      <c r="H245" s="118"/>
      <c r="I245" s="118"/>
      <c r="J245" s="118"/>
      <c r="K245" s="164" t="s">
        <v>31</v>
      </c>
      <c r="L245" s="117"/>
      <c r="M245" s="117"/>
      <c r="N245" s="117"/>
      <c r="O245" s="117"/>
      <c r="P245" s="117"/>
      <c r="Q245" s="119"/>
      <c r="R245" s="119"/>
      <c r="S245" s="119"/>
      <c r="T245" s="119"/>
      <c r="U245" s="119"/>
      <c r="V245" s="119" t="s">
        <v>2007</v>
      </c>
      <c r="W245" s="119"/>
      <c r="X245" s="119"/>
      <c r="Y245" s="119"/>
      <c r="Z245" s="119"/>
      <c r="AA245" s="119" t="s">
        <v>2171</v>
      </c>
      <c r="AB245" s="119"/>
      <c r="AC245" s="119"/>
      <c r="AD245" s="165"/>
      <c r="AE245" s="119"/>
      <c r="AF245" s="119"/>
      <c r="AG245" s="119"/>
      <c r="AH245" s="119"/>
      <c r="AI245" s="119"/>
      <c r="AJ245" s="119"/>
      <c r="AK245" s="119"/>
      <c r="AL245" s="119"/>
      <c r="AM245" s="119"/>
      <c r="AN245" s="119"/>
      <c r="AO245" s="119"/>
      <c r="AP245" s="119"/>
      <c r="AQ245" s="119"/>
      <c r="AR245" s="119"/>
      <c r="AS245" s="163" t="s">
        <v>31</v>
      </c>
      <c r="AT245" s="164" t="s">
        <v>31</v>
      </c>
      <c r="AU245" s="162" t="s">
        <v>921</v>
      </c>
      <c r="AV245" s="117">
        <v>38</v>
      </c>
      <c r="AW245" s="117"/>
      <c r="AX245" s="117"/>
      <c r="AY245" s="117"/>
      <c r="AZ245" s="162" t="s">
        <v>920</v>
      </c>
      <c r="BA245" s="167">
        <v>10487.4</v>
      </c>
      <c r="BB245" s="167">
        <v>12584.88</v>
      </c>
      <c r="BC245" s="162">
        <v>1</v>
      </c>
      <c r="BD245" s="123" t="s">
        <v>31</v>
      </c>
      <c r="BE245" s="117" t="s">
        <v>31</v>
      </c>
      <c r="BF245" s="122" t="s">
        <v>31</v>
      </c>
      <c r="BG245" s="117" t="s">
        <v>31</v>
      </c>
      <c r="BH245" s="123" t="e">
        <f t="shared" si="15"/>
        <v>#VALUE!</v>
      </c>
      <c r="BI245" s="162" t="s">
        <v>37</v>
      </c>
      <c r="BJ245" s="117" t="s">
        <v>220</v>
      </c>
      <c r="BK245" s="117" t="s">
        <v>31</v>
      </c>
      <c r="BL245" s="117" t="s">
        <v>31</v>
      </c>
      <c r="BM245" s="124" t="s">
        <v>31</v>
      </c>
      <c r="BN245" s="125" t="s">
        <v>155</v>
      </c>
      <c r="BO245" s="168" t="s">
        <v>919</v>
      </c>
    </row>
    <row r="246" spans="1:67" ht="18" hidden="1" thickTop="1" x14ac:dyDescent="0.25">
      <c r="A246" s="169" t="s">
        <v>924</v>
      </c>
      <c r="B246" s="117" t="s">
        <v>51</v>
      </c>
      <c r="C246" s="162">
        <v>2016</v>
      </c>
      <c r="D246" s="162" t="s">
        <v>923</v>
      </c>
      <c r="E246" s="162" t="s">
        <v>53</v>
      </c>
      <c r="F246" s="162" t="s">
        <v>922</v>
      </c>
      <c r="G246" s="163" t="s">
        <v>31</v>
      </c>
      <c r="H246" s="118"/>
      <c r="I246" s="118"/>
      <c r="J246" s="118"/>
      <c r="K246" s="164" t="s">
        <v>31</v>
      </c>
      <c r="L246" s="117"/>
      <c r="M246" s="117"/>
      <c r="N246" s="117"/>
      <c r="O246" s="117"/>
      <c r="P246" s="117"/>
      <c r="Q246" s="119"/>
      <c r="R246" s="119"/>
      <c r="S246" s="119"/>
      <c r="T246" s="119"/>
      <c r="U246" s="119"/>
      <c r="V246" s="119" t="s">
        <v>2007</v>
      </c>
      <c r="W246" s="119"/>
      <c r="X246" s="119"/>
      <c r="Y246" s="119"/>
      <c r="Z246" s="119"/>
      <c r="AA246" s="119" t="s">
        <v>2171</v>
      </c>
      <c r="AB246" s="119"/>
      <c r="AC246" s="119"/>
      <c r="AD246" s="165"/>
      <c r="AE246" s="119"/>
      <c r="AF246" s="119"/>
      <c r="AG246" s="119"/>
      <c r="AH246" s="119"/>
      <c r="AI246" s="119"/>
      <c r="AJ246" s="119"/>
      <c r="AK246" s="119"/>
      <c r="AL246" s="119"/>
      <c r="AM246" s="119"/>
      <c r="AN246" s="119"/>
      <c r="AO246" s="119"/>
      <c r="AP246" s="119"/>
      <c r="AQ246" s="119"/>
      <c r="AR246" s="119"/>
      <c r="AS246" s="163" t="s">
        <v>31</v>
      </c>
      <c r="AT246" s="164" t="s">
        <v>31</v>
      </c>
      <c r="AU246" s="162" t="s">
        <v>921</v>
      </c>
      <c r="AV246" s="117">
        <v>38</v>
      </c>
      <c r="AW246" s="117"/>
      <c r="AX246" s="117"/>
      <c r="AY246" s="117"/>
      <c r="AZ246" s="162" t="s">
        <v>920</v>
      </c>
      <c r="BA246" s="167">
        <v>11699.52</v>
      </c>
      <c r="BB246" s="167">
        <v>14039.42</v>
      </c>
      <c r="BC246" s="162">
        <v>1</v>
      </c>
      <c r="BD246" s="123" t="s">
        <v>31</v>
      </c>
      <c r="BE246" s="117" t="s">
        <v>31</v>
      </c>
      <c r="BF246" s="122" t="s">
        <v>31</v>
      </c>
      <c r="BG246" s="117" t="s">
        <v>31</v>
      </c>
      <c r="BH246" s="123" t="e">
        <f t="shared" si="15"/>
        <v>#VALUE!</v>
      </c>
      <c r="BI246" s="162" t="s">
        <v>37</v>
      </c>
      <c r="BJ246" s="117" t="s">
        <v>220</v>
      </c>
      <c r="BK246" s="117" t="s">
        <v>31</v>
      </c>
      <c r="BL246" s="117" t="s">
        <v>31</v>
      </c>
      <c r="BM246" s="124" t="s">
        <v>31</v>
      </c>
      <c r="BN246" s="125" t="s">
        <v>155</v>
      </c>
      <c r="BO246" s="168" t="s">
        <v>919</v>
      </c>
    </row>
    <row r="247" spans="1:67" ht="30.75" hidden="1" thickTop="1" x14ac:dyDescent="0.25">
      <c r="A247" s="169" t="s">
        <v>918</v>
      </c>
      <c r="B247" s="117" t="s">
        <v>51</v>
      </c>
      <c r="C247" s="162">
        <v>2015</v>
      </c>
      <c r="D247" s="162" t="s">
        <v>917</v>
      </c>
      <c r="E247" s="162" t="s">
        <v>53</v>
      </c>
      <c r="F247" s="162" t="s">
        <v>916</v>
      </c>
      <c r="G247" s="166" t="s">
        <v>31</v>
      </c>
      <c r="H247" s="118"/>
      <c r="I247" s="118"/>
      <c r="J247" s="118"/>
      <c r="K247" s="164" t="s">
        <v>31</v>
      </c>
      <c r="L247" s="117"/>
      <c r="M247" s="117"/>
      <c r="N247" s="117"/>
      <c r="O247" s="117"/>
      <c r="P247" s="117"/>
      <c r="Q247" s="119"/>
      <c r="R247" s="119"/>
      <c r="S247" s="119"/>
      <c r="T247" s="119"/>
      <c r="U247" s="119"/>
      <c r="V247" s="119"/>
      <c r="W247" s="119"/>
      <c r="X247" s="119"/>
      <c r="Y247" s="119"/>
      <c r="Z247" s="119"/>
      <c r="AA247" s="119"/>
      <c r="AB247" s="119" t="s">
        <v>1974</v>
      </c>
      <c r="AC247" s="119"/>
      <c r="AD247" s="165"/>
      <c r="AE247" s="119"/>
      <c r="AF247" s="119"/>
      <c r="AG247" s="119"/>
      <c r="AH247" s="119"/>
      <c r="AI247" s="119"/>
      <c r="AJ247" s="119"/>
      <c r="AK247" s="119"/>
      <c r="AL247" s="119"/>
      <c r="AM247" s="119"/>
      <c r="AN247" s="119"/>
      <c r="AO247" s="119"/>
      <c r="AP247" s="119"/>
      <c r="AQ247" s="119"/>
      <c r="AR247" s="119"/>
      <c r="AS247" s="163" t="s">
        <v>31</v>
      </c>
      <c r="AT247" s="164" t="s">
        <v>31</v>
      </c>
      <c r="AU247" s="162" t="s">
        <v>32</v>
      </c>
      <c r="AV247" s="117">
        <v>75</v>
      </c>
      <c r="AW247" s="117"/>
      <c r="AX247" s="117"/>
      <c r="AY247" s="117"/>
      <c r="AZ247" s="162" t="s">
        <v>915</v>
      </c>
      <c r="BA247" s="167">
        <v>1960</v>
      </c>
      <c r="BB247" s="167">
        <v>2156</v>
      </c>
      <c r="BC247" s="162">
        <v>1</v>
      </c>
      <c r="BD247" s="123" t="s">
        <v>31</v>
      </c>
      <c r="BE247" s="117" t="s">
        <v>31</v>
      </c>
      <c r="BF247" s="122" t="s">
        <v>31</v>
      </c>
      <c r="BG247" s="117" t="s">
        <v>31</v>
      </c>
      <c r="BH247" s="123" t="e">
        <f t="shared" si="15"/>
        <v>#VALUE!</v>
      </c>
      <c r="BI247" s="162" t="s">
        <v>37</v>
      </c>
      <c r="BJ247" s="117" t="s">
        <v>38</v>
      </c>
      <c r="BK247" s="117">
        <v>5</v>
      </c>
      <c r="BL247" s="117" t="s">
        <v>216</v>
      </c>
      <c r="BM247" s="124" t="s">
        <v>228</v>
      </c>
      <c r="BN247" s="125" t="s">
        <v>41</v>
      </c>
      <c r="BO247" s="168" t="s">
        <v>914</v>
      </c>
    </row>
    <row r="248" spans="1:67" ht="30.75" hidden="1" thickTop="1" x14ac:dyDescent="0.25">
      <c r="A248" s="169" t="s">
        <v>913</v>
      </c>
      <c r="B248" s="117" t="s">
        <v>51</v>
      </c>
      <c r="C248" s="162"/>
      <c r="D248" s="162" t="s">
        <v>912</v>
      </c>
      <c r="E248" s="162" t="s">
        <v>53</v>
      </c>
      <c r="F248" s="162" t="s">
        <v>375</v>
      </c>
      <c r="G248" s="166" t="s">
        <v>31</v>
      </c>
      <c r="H248" s="118"/>
      <c r="I248" s="118"/>
      <c r="J248" s="118"/>
      <c r="K248" s="164" t="s">
        <v>31</v>
      </c>
      <c r="L248" s="117"/>
      <c r="M248" s="117"/>
      <c r="N248" s="117"/>
      <c r="O248" s="117"/>
      <c r="P248" s="117" t="s">
        <v>242</v>
      </c>
      <c r="Q248" s="119" t="s">
        <v>1639</v>
      </c>
      <c r="R248" s="119" t="s">
        <v>228</v>
      </c>
      <c r="S248" s="119" t="s">
        <v>245</v>
      </c>
      <c r="T248" s="119" t="s">
        <v>259</v>
      </c>
      <c r="U248" s="119"/>
      <c r="V248" s="119"/>
      <c r="W248" s="119"/>
      <c r="X248" s="119" t="s">
        <v>2145</v>
      </c>
      <c r="Y248" s="119"/>
      <c r="Z248" s="119"/>
      <c r="AA248" s="119"/>
      <c r="AB248" s="119"/>
      <c r="AC248" s="119"/>
      <c r="AD248" s="165"/>
      <c r="AE248" s="119"/>
      <c r="AF248" s="119"/>
      <c r="AG248" s="119"/>
      <c r="AH248" s="119"/>
      <c r="AI248" s="119"/>
      <c r="AJ248" s="119"/>
      <c r="AK248" s="119"/>
      <c r="AL248" s="119"/>
      <c r="AM248" s="119"/>
      <c r="AN248" s="119"/>
      <c r="AO248" s="119"/>
      <c r="AP248" s="119"/>
      <c r="AQ248" s="119"/>
      <c r="AR248" s="119"/>
      <c r="AS248" s="163" t="s">
        <v>31</v>
      </c>
      <c r="AT248" s="164" t="s">
        <v>31</v>
      </c>
      <c r="AU248" s="162" t="s">
        <v>32</v>
      </c>
      <c r="AV248" s="117">
        <v>75</v>
      </c>
      <c r="AW248" s="117"/>
      <c r="AX248" s="117"/>
      <c r="AY248" s="117"/>
      <c r="AZ248" s="164" t="s">
        <v>31</v>
      </c>
      <c r="BA248" s="167">
        <v>156833</v>
      </c>
      <c r="BB248" s="167">
        <v>170881.81</v>
      </c>
      <c r="BC248" s="162">
        <v>1</v>
      </c>
      <c r="BD248" s="123" t="s">
        <v>31</v>
      </c>
      <c r="BE248" s="117" t="s">
        <v>31</v>
      </c>
      <c r="BF248" s="122" t="s">
        <v>31</v>
      </c>
      <c r="BG248" s="117" t="s">
        <v>31</v>
      </c>
      <c r="BH248" s="123" t="e">
        <f t="shared" si="15"/>
        <v>#VALUE!</v>
      </c>
      <c r="BI248" s="162" t="s">
        <v>37</v>
      </c>
      <c r="BJ248" s="117" t="s">
        <v>38</v>
      </c>
      <c r="BK248" s="117" t="s">
        <v>31</v>
      </c>
      <c r="BL248" s="117" t="s">
        <v>31</v>
      </c>
      <c r="BM248" s="124" t="s">
        <v>31</v>
      </c>
      <c r="BN248" s="125" t="s">
        <v>41</v>
      </c>
      <c r="BO248" s="168" t="s">
        <v>466</v>
      </c>
    </row>
    <row r="249" spans="1:67" ht="18" hidden="1" thickTop="1" x14ac:dyDescent="0.25">
      <c r="A249" s="169" t="s">
        <v>911</v>
      </c>
      <c r="B249" s="117" t="s">
        <v>83</v>
      </c>
      <c r="C249" s="162">
        <v>2017</v>
      </c>
      <c r="D249" s="162" t="s">
        <v>908</v>
      </c>
      <c r="E249" s="162" t="s">
        <v>53</v>
      </c>
      <c r="F249" s="162" t="s">
        <v>907</v>
      </c>
      <c r="G249" s="163" t="s">
        <v>31</v>
      </c>
      <c r="H249" s="118"/>
      <c r="I249" s="118"/>
      <c r="J249" s="118"/>
      <c r="K249" s="164" t="s">
        <v>31</v>
      </c>
      <c r="L249" s="117"/>
      <c r="M249" s="117"/>
      <c r="N249" s="117"/>
      <c r="O249" s="117"/>
      <c r="P249" s="117"/>
      <c r="Q249" s="119"/>
      <c r="R249" s="119"/>
      <c r="S249" s="119"/>
      <c r="T249" s="119"/>
      <c r="U249" s="119"/>
      <c r="V249" s="119"/>
      <c r="W249" s="119"/>
      <c r="X249" s="119"/>
      <c r="Y249" s="119"/>
      <c r="Z249" s="119"/>
      <c r="AA249" s="119"/>
      <c r="AB249" s="119"/>
      <c r="AC249" s="119"/>
      <c r="AD249" s="176"/>
      <c r="AE249" s="119"/>
      <c r="AF249" s="119"/>
      <c r="AG249" s="119"/>
      <c r="AH249" s="119"/>
      <c r="AI249" s="119"/>
      <c r="AJ249" s="119"/>
      <c r="AK249" s="119"/>
      <c r="AL249" s="119"/>
      <c r="AM249" s="119"/>
      <c r="AN249" s="119"/>
      <c r="AO249" s="119"/>
      <c r="AP249" s="119"/>
      <c r="AQ249" s="119"/>
      <c r="AR249" s="119"/>
      <c r="AS249" s="166">
        <v>2650</v>
      </c>
      <c r="AT249" s="164" t="s">
        <v>31</v>
      </c>
      <c r="AU249" s="162" t="s">
        <v>906</v>
      </c>
      <c r="AV249" s="117">
        <v>94</v>
      </c>
      <c r="AW249" s="117"/>
      <c r="AX249" s="117"/>
      <c r="AY249" s="117" t="s">
        <v>1962</v>
      </c>
      <c r="AZ249" s="162" t="s">
        <v>905</v>
      </c>
      <c r="BA249" s="167">
        <v>15541.86</v>
      </c>
      <c r="BB249" s="167">
        <v>18650.23</v>
      </c>
      <c r="BC249" s="162">
        <v>392</v>
      </c>
      <c r="BD249" s="123" t="s">
        <v>31</v>
      </c>
      <c r="BE249" s="117" t="s">
        <v>31</v>
      </c>
      <c r="BF249" s="122" t="s">
        <v>31</v>
      </c>
      <c r="BG249" s="117" t="s">
        <v>31</v>
      </c>
      <c r="BH249" s="123" t="e">
        <f t="shared" si="15"/>
        <v>#VALUE!</v>
      </c>
      <c r="BI249" s="162" t="s">
        <v>37</v>
      </c>
      <c r="BJ249" s="117" t="s">
        <v>92</v>
      </c>
      <c r="BK249" s="117">
        <v>2</v>
      </c>
      <c r="BL249" s="117" t="s">
        <v>222</v>
      </c>
      <c r="BM249" s="124" t="s">
        <v>40</v>
      </c>
      <c r="BN249" s="125" t="s">
        <v>41</v>
      </c>
      <c r="BO249" s="168" t="s">
        <v>910</v>
      </c>
    </row>
    <row r="250" spans="1:67" ht="18" hidden="1" thickTop="1" x14ac:dyDescent="0.25">
      <c r="A250" s="169" t="s">
        <v>909</v>
      </c>
      <c r="B250" s="117" t="s">
        <v>83</v>
      </c>
      <c r="C250" s="162">
        <v>2017</v>
      </c>
      <c r="D250" s="162" t="s">
        <v>908</v>
      </c>
      <c r="E250" s="162" t="s">
        <v>53</v>
      </c>
      <c r="F250" s="162" t="s">
        <v>907</v>
      </c>
      <c r="G250" s="163" t="s">
        <v>31</v>
      </c>
      <c r="H250" s="118"/>
      <c r="I250" s="118"/>
      <c r="J250" s="118"/>
      <c r="K250" s="164" t="s">
        <v>31</v>
      </c>
      <c r="L250" s="117"/>
      <c r="M250" s="117"/>
      <c r="N250" s="117"/>
      <c r="O250" s="117"/>
      <c r="P250" s="117"/>
      <c r="Q250" s="119"/>
      <c r="R250" s="119"/>
      <c r="S250" s="119"/>
      <c r="T250" s="119"/>
      <c r="U250" s="119"/>
      <c r="V250" s="119"/>
      <c r="W250" s="119"/>
      <c r="X250" s="119"/>
      <c r="Y250" s="119"/>
      <c r="Z250" s="119"/>
      <c r="AA250" s="119"/>
      <c r="AB250" s="119"/>
      <c r="AC250" s="119"/>
      <c r="AD250" s="176"/>
      <c r="AE250" s="119"/>
      <c r="AF250" s="119"/>
      <c r="AG250" s="119"/>
      <c r="AH250" s="119"/>
      <c r="AI250" s="119"/>
      <c r="AJ250" s="119"/>
      <c r="AK250" s="119"/>
      <c r="AL250" s="119"/>
      <c r="AM250" s="119"/>
      <c r="AN250" s="119"/>
      <c r="AO250" s="119"/>
      <c r="AP250" s="119"/>
      <c r="AQ250" s="119"/>
      <c r="AR250" s="119"/>
      <c r="AS250" s="166">
        <v>2650</v>
      </c>
      <c r="AT250" s="164" t="s">
        <v>31</v>
      </c>
      <c r="AU250" s="162" t="s">
        <v>906</v>
      </c>
      <c r="AV250" s="117">
        <v>94</v>
      </c>
      <c r="AW250" s="117"/>
      <c r="AX250" s="117"/>
      <c r="AY250" s="117" t="s">
        <v>1962</v>
      </c>
      <c r="AZ250" s="162" t="s">
        <v>905</v>
      </c>
      <c r="BA250" s="167">
        <v>13809.01</v>
      </c>
      <c r="BB250" s="167">
        <v>16570.810000000001</v>
      </c>
      <c r="BC250" s="162">
        <v>252</v>
      </c>
      <c r="BD250" s="123" t="s">
        <v>31</v>
      </c>
      <c r="BE250" s="117" t="s">
        <v>31</v>
      </c>
      <c r="BF250" s="122" t="s">
        <v>31</v>
      </c>
      <c r="BG250" s="117" t="s">
        <v>31</v>
      </c>
      <c r="BH250" s="123" t="e">
        <f t="shared" si="15"/>
        <v>#VALUE!</v>
      </c>
      <c r="BI250" s="162" t="s">
        <v>37</v>
      </c>
      <c r="BJ250" s="117" t="s">
        <v>92</v>
      </c>
      <c r="BK250" s="117">
        <v>2</v>
      </c>
      <c r="BL250" s="117" t="s">
        <v>222</v>
      </c>
      <c r="BM250" s="124" t="s">
        <v>40</v>
      </c>
      <c r="BN250" s="125" t="s">
        <v>41</v>
      </c>
      <c r="BO250" s="168" t="s">
        <v>904</v>
      </c>
    </row>
    <row r="251" spans="1:67" ht="30.75" hidden="1" thickTop="1" x14ac:dyDescent="0.25">
      <c r="A251" s="169" t="s">
        <v>903</v>
      </c>
      <c r="B251" s="117" t="s">
        <v>83</v>
      </c>
      <c r="C251" s="162">
        <v>2013</v>
      </c>
      <c r="D251" s="162" t="s">
        <v>902</v>
      </c>
      <c r="E251" s="162" t="s">
        <v>53</v>
      </c>
      <c r="F251" s="162" t="s">
        <v>85</v>
      </c>
      <c r="G251" s="163" t="s">
        <v>31</v>
      </c>
      <c r="H251" s="118"/>
      <c r="I251" s="118"/>
      <c r="J251" s="118"/>
      <c r="K251" s="164" t="s">
        <v>31</v>
      </c>
      <c r="L251" s="117"/>
      <c r="M251" s="117"/>
      <c r="N251" s="117"/>
      <c r="O251" s="117"/>
      <c r="P251" s="117"/>
      <c r="Q251" s="119"/>
      <c r="R251" s="119"/>
      <c r="S251" s="119"/>
      <c r="T251" s="119"/>
      <c r="U251" s="119"/>
      <c r="V251" s="119"/>
      <c r="W251" s="119"/>
      <c r="X251" s="119"/>
      <c r="Y251" s="119"/>
      <c r="Z251" s="119"/>
      <c r="AA251" s="119"/>
      <c r="AB251" s="119"/>
      <c r="AC251" s="119"/>
      <c r="AD251" s="176"/>
      <c r="AE251" s="119"/>
      <c r="AF251" s="119"/>
      <c r="AG251" s="119"/>
      <c r="AH251" s="119"/>
      <c r="AI251" s="119"/>
      <c r="AJ251" s="119"/>
      <c r="AK251" s="119"/>
      <c r="AL251" s="119"/>
      <c r="AM251" s="119"/>
      <c r="AN251" s="119"/>
      <c r="AO251" s="119"/>
      <c r="AP251" s="119"/>
      <c r="AQ251" s="119"/>
      <c r="AR251" s="119"/>
      <c r="AS251" s="166">
        <v>4356</v>
      </c>
      <c r="AT251" s="164" t="s">
        <v>31</v>
      </c>
      <c r="AU251" s="162" t="s">
        <v>32</v>
      </c>
      <c r="AV251" s="117">
        <v>75</v>
      </c>
      <c r="AW251" s="117"/>
      <c r="AX251" s="117"/>
      <c r="AY251" s="117" t="s">
        <v>1965</v>
      </c>
      <c r="AZ251" s="162" t="s">
        <v>901</v>
      </c>
      <c r="BA251" s="167">
        <v>20654.3</v>
      </c>
      <c r="BB251" s="167">
        <v>24702.54</v>
      </c>
      <c r="BC251" s="162">
        <v>114</v>
      </c>
      <c r="BD251" s="123" t="s">
        <v>31</v>
      </c>
      <c r="BE251" s="117" t="s">
        <v>31</v>
      </c>
      <c r="BF251" s="122" t="s">
        <v>31</v>
      </c>
      <c r="BG251" s="117" t="s">
        <v>31</v>
      </c>
      <c r="BH251" s="123" t="e">
        <f t="shared" si="15"/>
        <v>#VALUE!</v>
      </c>
      <c r="BI251" s="162" t="s">
        <v>37</v>
      </c>
      <c r="BJ251" s="117" t="s">
        <v>38</v>
      </c>
      <c r="BK251" s="117">
        <v>5</v>
      </c>
      <c r="BL251" s="117" t="s">
        <v>216</v>
      </c>
      <c r="BM251" s="124" t="s">
        <v>228</v>
      </c>
      <c r="BN251" s="125" t="s">
        <v>41</v>
      </c>
      <c r="BO251" s="168" t="s">
        <v>900</v>
      </c>
    </row>
    <row r="252" spans="1:67" ht="30.75" hidden="1" thickTop="1" x14ac:dyDescent="0.25">
      <c r="A252" s="169" t="s">
        <v>899</v>
      </c>
      <c r="B252" s="117" t="s">
        <v>27</v>
      </c>
      <c r="C252" s="162">
        <v>2013</v>
      </c>
      <c r="D252" s="162" t="s">
        <v>898</v>
      </c>
      <c r="E252" s="162" t="s">
        <v>53</v>
      </c>
      <c r="F252" s="162" t="s">
        <v>30</v>
      </c>
      <c r="G252" s="166">
        <v>159</v>
      </c>
      <c r="H252" s="118" t="s">
        <v>255</v>
      </c>
      <c r="I252" s="118" t="s">
        <v>306</v>
      </c>
      <c r="J252" s="118"/>
      <c r="K252" s="162">
        <v>59</v>
      </c>
      <c r="L252" s="117"/>
      <c r="M252" s="117"/>
      <c r="N252" s="117"/>
      <c r="O252" s="117"/>
      <c r="P252" s="117"/>
      <c r="Q252" s="119"/>
      <c r="R252" s="119"/>
      <c r="S252" s="119"/>
      <c r="T252" s="119"/>
      <c r="U252" s="119"/>
      <c r="V252" s="119"/>
      <c r="W252" s="119"/>
      <c r="X252" s="119"/>
      <c r="Y252" s="119"/>
      <c r="Z252" s="119"/>
      <c r="AA252" s="119"/>
      <c r="AB252" s="119"/>
      <c r="AC252" s="119"/>
      <c r="AD252" s="176"/>
      <c r="AE252" s="119"/>
      <c r="AF252" s="119"/>
      <c r="AG252" s="119"/>
      <c r="AH252" s="119"/>
      <c r="AI252" s="119"/>
      <c r="AJ252" s="119"/>
      <c r="AK252" s="119"/>
      <c r="AL252" s="119"/>
      <c r="AM252" s="119"/>
      <c r="AN252" s="119"/>
      <c r="AO252" s="119"/>
      <c r="AP252" s="119"/>
      <c r="AQ252" s="119"/>
      <c r="AR252" s="119"/>
      <c r="AS252" s="166">
        <v>31227</v>
      </c>
      <c r="AT252" s="164" t="s">
        <v>31</v>
      </c>
      <c r="AU252" s="162" t="s">
        <v>32</v>
      </c>
      <c r="AV252" s="117">
        <v>75</v>
      </c>
      <c r="AW252" s="117"/>
      <c r="AX252" s="117"/>
      <c r="AY252" s="117" t="s">
        <v>2124</v>
      </c>
      <c r="AZ252" s="162" t="s">
        <v>897</v>
      </c>
      <c r="BA252" s="167">
        <v>475205.53</v>
      </c>
      <c r="BB252" s="167">
        <v>568345.81999999995</v>
      </c>
      <c r="BC252" s="162">
        <v>59</v>
      </c>
      <c r="BD252" s="123">
        <f>BB252/G252</f>
        <v>3574.5020125786159</v>
      </c>
      <c r="BE252" s="117" t="s">
        <v>35</v>
      </c>
      <c r="BF252" s="122" t="s">
        <v>31</v>
      </c>
      <c r="BG252" s="117" t="s">
        <v>31</v>
      </c>
      <c r="BH252" s="123" t="e">
        <f t="shared" si="15"/>
        <v>#VALUE!</v>
      </c>
      <c r="BI252" s="162" t="s">
        <v>37</v>
      </c>
      <c r="BJ252" s="117" t="s">
        <v>38</v>
      </c>
      <c r="BK252" s="117">
        <v>8</v>
      </c>
      <c r="BL252" s="117" t="s">
        <v>39</v>
      </c>
      <c r="BM252" s="124" t="s">
        <v>40</v>
      </c>
      <c r="BN252" s="125" t="s">
        <v>41</v>
      </c>
      <c r="BO252" s="168" t="s">
        <v>896</v>
      </c>
    </row>
    <row r="253" spans="1:67" ht="30.75" hidden="1" thickTop="1" x14ac:dyDescent="0.25">
      <c r="A253" s="169" t="s">
        <v>895</v>
      </c>
      <c r="B253" s="117" t="s">
        <v>51</v>
      </c>
      <c r="C253" s="162">
        <v>2014</v>
      </c>
      <c r="D253" s="162" t="s">
        <v>894</v>
      </c>
      <c r="E253" s="162" t="s">
        <v>53</v>
      </c>
      <c r="F253" s="162" t="s">
        <v>54</v>
      </c>
      <c r="G253" s="163" t="s">
        <v>31</v>
      </c>
      <c r="H253" s="118"/>
      <c r="I253" s="118"/>
      <c r="J253" s="118"/>
      <c r="K253" s="164" t="s">
        <v>31</v>
      </c>
      <c r="L253" s="117"/>
      <c r="M253" s="117"/>
      <c r="N253" s="117"/>
      <c r="O253" s="117"/>
      <c r="P253" s="117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  <c r="AA253" s="119"/>
      <c r="AB253" s="119" t="s">
        <v>2042</v>
      </c>
      <c r="AC253" s="119"/>
      <c r="AD253" s="165"/>
      <c r="AE253" s="119"/>
      <c r="AF253" s="119"/>
      <c r="AG253" s="119"/>
      <c r="AH253" s="119"/>
      <c r="AI253" s="119"/>
      <c r="AJ253" s="119"/>
      <c r="AK253" s="119"/>
      <c r="AL253" s="119"/>
      <c r="AM253" s="119"/>
      <c r="AN253" s="119"/>
      <c r="AO253" s="119"/>
      <c r="AP253" s="119"/>
      <c r="AQ253" s="119"/>
      <c r="AR253" s="119"/>
      <c r="AS253" s="166" t="s">
        <v>893</v>
      </c>
      <c r="AT253" s="162">
        <v>50</v>
      </c>
      <c r="AU253" s="162" t="s">
        <v>892</v>
      </c>
      <c r="AV253" s="117">
        <v>54</v>
      </c>
      <c r="AW253" s="117" t="s">
        <v>2053</v>
      </c>
      <c r="AX253" s="117"/>
      <c r="AY253" s="117" t="s">
        <v>1964</v>
      </c>
      <c r="AZ253" s="162" t="s">
        <v>891</v>
      </c>
      <c r="BA253" s="167">
        <v>1345.34</v>
      </c>
      <c r="BB253" s="167">
        <v>1479.87</v>
      </c>
      <c r="BC253" s="162">
        <v>1</v>
      </c>
      <c r="BD253" s="123" t="s">
        <v>31</v>
      </c>
      <c r="BE253" s="117" t="s">
        <v>31</v>
      </c>
      <c r="BF253" s="122" t="s">
        <v>31</v>
      </c>
      <c r="BG253" s="117" t="s">
        <v>31</v>
      </c>
      <c r="BH253" s="123">
        <f t="shared" si="15"/>
        <v>29.597399999999997</v>
      </c>
      <c r="BI253" s="162" t="s">
        <v>37</v>
      </c>
      <c r="BJ253" s="117" t="s">
        <v>203</v>
      </c>
      <c r="BK253" s="117">
        <v>4</v>
      </c>
      <c r="BL253" s="117" t="s">
        <v>219</v>
      </c>
      <c r="BM253" s="124" t="s">
        <v>228</v>
      </c>
      <c r="BN253" s="125" t="s">
        <v>225</v>
      </c>
      <c r="BO253" s="168" t="s">
        <v>890</v>
      </c>
    </row>
    <row r="254" spans="1:67" ht="30.75" hidden="1" thickTop="1" x14ac:dyDescent="0.25">
      <c r="A254" s="169" t="s">
        <v>889</v>
      </c>
      <c r="B254" s="117" t="s">
        <v>51</v>
      </c>
      <c r="C254" s="162">
        <v>2016</v>
      </c>
      <c r="D254" s="162" t="s">
        <v>888</v>
      </c>
      <c r="E254" s="162" t="s">
        <v>53</v>
      </c>
      <c r="F254" s="162" t="s">
        <v>375</v>
      </c>
      <c r="G254" s="163" t="s">
        <v>31</v>
      </c>
      <c r="H254" s="118"/>
      <c r="I254" s="118"/>
      <c r="J254" s="118"/>
      <c r="K254" s="164" t="s">
        <v>31</v>
      </c>
      <c r="L254" s="117"/>
      <c r="M254" s="117"/>
      <c r="N254" s="117"/>
      <c r="O254" s="117"/>
      <c r="P254" s="117"/>
      <c r="Q254" s="119"/>
      <c r="R254" s="119"/>
      <c r="S254" s="119"/>
      <c r="T254" s="119"/>
      <c r="U254" s="119"/>
      <c r="V254" s="119"/>
      <c r="W254" s="119"/>
      <c r="X254" s="119"/>
      <c r="Y254" s="119"/>
      <c r="Z254" s="119"/>
      <c r="AA254" s="119"/>
      <c r="AB254" s="119"/>
      <c r="AC254" s="119"/>
      <c r="AD254" s="165"/>
      <c r="AE254" s="119"/>
      <c r="AF254" s="119"/>
      <c r="AG254" s="119"/>
      <c r="AH254" s="119"/>
      <c r="AI254" s="119"/>
      <c r="AJ254" s="119"/>
      <c r="AK254" s="119"/>
      <c r="AL254" s="119"/>
      <c r="AM254" s="119"/>
      <c r="AN254" s="119"/>
      <c r="AO254" s="119"/>
      <c r="AP254" s="119"/>
      <c r="AQ254" s="119"/>
      <c r="AR254" s="119"/>
      <c r="AS254" s="166" t="s">
        <v>884</v>
      </c>
      <c r="AT254" s="162">
        <v>72</v>
      </c>
      <c r="AU254" s="162" t="s">
        <v>32</v>
      </c>
      <c r="AV254" s="117">
        <v>75</v>
      </c>
      <c r="AW254" s="117" t="s">
        <v>2056</v>
      </c>
      <c r="AX254" s="117" t="s">
        <v>1952</v>
      </c>
      <c r="AY254" s="117" t="s">
        <v>1964</v>
      </c>
      <c r="AZ254" s="162" t="s">
        <v>883</v>
      </c>
      <c r="BA254" s="167">
        <v>1466.3</v>
      </c>
      <c r="BB254" s="167">
        <v>1612.93</v>
      </c>
      <c r="BC254" s="162">
        <v>1</v>
      </c>
      <c r="BD254" s="123" t="s">
        <v>31</v>
      </c>
      <c r="BE254" s="117" t="s">
        <v>31</v>
      </c>
      <c r="BF254" s="122" t="s">
        <v>31</v>
      </c>
      <c r="BG254" s="117" t="s">
        <v>31</v>
      </c>
      <c r="BH254" s="123">
        <f t="shared" si="15"/>
        <v>22.401805555555555</v>
      </c>
      <c r="BI254" s="162" t="s">
        <v>37</v>
      </c>
      <c r="BJ254" s="117" t="s">
        <v>38</v>
      </c>
      <c r="BK254" s="117">
        <v>8</v>
      </c>
      <c r="BL254" s="117" t="s">
        <v>39</v>
      </c>
      <c r="BM254" s="124" t="s">
        <v>228</v>
      </c>
      <c r="BN254" s="125" t="s">
        <v>41</v>
      </c>
      <c r="BO254" s="168" t="s">
        <v>887</v>
      </c>
    </row>
    <row r="255" spans="1:67" ht="30.75" hidden="1" thickTop="1" x14ac:dyDescent="0.25">
      <c r="A255" s="169" t="s">
        <v>886</v>
      </c>
      <c r="B255" s="117" t="s">
        <v>51</v>
      </c>
      <c r="C255" s="162">
        <v>2016</v>
      </c>
      <c r="D255" s="162" t="s">
        <v>885</v>
      </c>
      <c r="E255" s="162" t="s">
        <v>53</v>
      </c>
      <c r="F255" s="162" t="s">
        <v>375</v>
      </c>
      <c r="G255" s="163" t="s">
        <v>31</v>
      </c>
      <c r="H255" s="118"/>
      <c r="I255" s="118"/>
      <c r="J255" s="118"/>
      <c r="K255" s="164" t="s">
        <v>31</v>
      </c>
      <c r="L255" s="117"/>
      <c r="M255" s="117"/>
      <c r="N255" s="117"/>
      <c r="O255" s="117"/>
      <c r="P255" s="117"/>
      <c r="Q255" s="119"/>
      <c r="R255" s="119"/>
      <c r="S255" s="119"/>
      <c r="T255" s="119"/>
      <c r="U255" s="119"/>
      <c r="V255" s="119"/>
      <c r="W255" s="119"/>
      <c r="X255" s="119"/>
      <c r="Y255" s="119"/>
      <c r="Z255" s="119"/>
      <c r="AA255" s="119"/>
      <c r="AB255" s="119"/>
      <c r="AC255" s="119"/>
      <c r="AD255" s="165"/>
      <c r="AE255" s="119"/>
      <c r="AF255" s="119"/>
      <c r="AG255" s="119"/>
      <c r="AH255" s="119"/>
      <c r="AI255" s="119"/>
      <c r="AJ255" s="119"/>
      <c r="AK255" s="119"/>
      <c r="AL255" s="119"/>
      <c r="AM255" s="119"/>
      <c r="AN255" s="119"/>
      <c r="AO255" s="119"/>
      <c r="AP255" s="119"/>
      <c r="AQ255" s="119"/>
      <c r="AR255" s="119"/>
      <c r="AS255" s="166" t="s">
        <v>884</v>
      </c>
      <c r="AT255" s="162">
        <v>72</v>
      </c>
      <c r="AU255" s="162" t="s">
        <v>32</v>
      </c>
      <c r="AV255" s="117">
        <v>75</v>
      </c>
      <c r="AW255" s="117" t="s">
        <v>2056</v>
      </c>
      <c r="AX255" s="117" t="s">
        <v>1952</v>
      </c>
      <c r="AY255" s="117" t="s">
        <v>1964</v>
      </c>
      <c r="AZ255" s="162" t="s">
        <v>883</v>
      </c>
      <c r="BA255" s="167">
        <v>965</v>
      </c>
      <c r="BB255" s="167">
        <v>1061.5</v>
      </c>
      <c r="BC255" s="162">
        <v>1</v>
      </c>
      <c r="BD255" s="123" t="s">
        <v>31</v>
      </c>
      <c r="BE255" s="117" t="s">
        <v>31</v>
      </c>
      <c r="BF255" s="122" t="s">
        <v>31</v>
      </c>
      <c r="BG255" s="117" t="s">
        <v>31</v>
      </c>
      <c r="BH255" s="123">
        <f t="shared" si="15"/>
        <v>14.743055555555555</v>
      </c>
      <c r="BI255" s="162" t="s">
        <v>37</v>
      </c>
      <c r="BJ255" s="117" t="s">
        <v>38</v>
      </c>
      <c r="BK255" s="117">
        <v>8</v>
      </c>
      <c r="BL255" s="117" t="s">
        <v>39</v>
      </c>
      <c r="BM255" s="124" t="s">
        <v>228</v>
      </c>
      <c r="BN255" s="125" t="s">
        <v>41</v>
      </c>
      <c r="BO255" s="168" t="s">
        <v>882</v>
      </c>
    </row>
    <row r="256" spans="1:67" ht="18" hidden="1" thickTop="1" x14ac:dyDescent="0.25">
      <c r="A256" s="169" t="s">
        <v>881</v>
      </c>
      <c r="B256" s="117" t="s">
        <v>76</v>
      </c>
      <c r="C256" s="162">
        <v>2005</v>
      </c>
      <c r="D256" s="162" t="s">
        <v>880</v>
      </c>
      <c r="E256" s="162" t="s">
        <v>53</v>
      </c>
      <c r="F256" s="162" t="s">
        <v>879</v>
      </c>
      <c r="G256" s="166">
        <v>603</v>
      </c>
      <c r="H256" s="118"/>
      <c r="I256" s="118"/>
      <c r="J256" s="118"/>
      <c r="K256" s="177" t="s">
        <v>31</v>
      </c>
      <c r="L256" s="117"/>
      <c r="M256" s="117"/>
      <c r="N256" s="117"/>
      <c r="O256" s="117"/>
      <c r="P256" s="117"/>
      <c r="Q256" s="119"/>
      <c r="R256" s="119"/>
      <c r="S256" s="119"/>
      <c r="T256" s="119"/>
      <c r="U256" s="119"/>
      <c r="V256" s="119"/>
      <c r="W256" s="119"/>
      <c r="X256" s="119"/>
      <c r="Y256" s="119"/>
      <c r="Z256" s="119"/>
      <c r="AA256" s="119"/>
      <c r="AB256" s="119"/>
      <c r="AC256" s="119" t="s">
        <v>289</v>
      </c>
      <c r="AD256" s="176">
        <v>60</v>
      </c>
      <c r="AE256" s="119" t="s">
        <v>300</v>
      </c>
      <c r="AF256" s="119" t="s">
        <v>1645</v>
      </c>
      <c r="AG256" s="119"/>
      <c r="AH256" s="119"/>
      <c r="AI256" s="119"/>
      <c r="AJ256" s="119"/>
      <c r="AK256" s="119"/>
      <c r="AL256" s="119"/>
      <c r="AM256" s="119"/>
      <c r="AN256" s="119"/>
      <c r="AO256" s="119"/>
      <c r="AP256" s="119"/>
      <c r="AQ256" s="119"/>
      <c r="AR256" s="119"/>
      <c r="AS256" s="166" t="s">
        <v>876</v>
      </c>
      <c r="AT256" s="162">
        <v>41</v>
      </c>
      <c r="AU256" s="162" t="s">
        <v>868</v>
      </c>
      <c r="AV256" s="117">
        <v>92</v>
      </c>
      <c r="AW256" s="117" t="s">
        <v>2053</v>
      </c>
      <c r="AX256" s="117"/>
      <c r="AY256" s="117" t="s">
        <v>1963</v>
      </c>
      <c r="AZ256" s="162" t="s">
        <v>878</v>
      </c>
      <c r="BA256" s="167">
        <v>98740.63</v>
      </c>
      <c r="BB256" s="167">
        <v>104171.36</v>
      </c>
      <c r="BC256" s="162">
        <v>602.79999999999995</v>
      </c>
      <c r="BD256" s="123">
        <f>BB256/G256</f>
        <v>172.7551575456053</v>
      </c>
      <c r="BE256" s="117" t="s">
        <v>35</v>
      </c>
      <c r="BF256" s="122" t="s">
        <v>31</v>
      </c>
      <c r="BG256" s="117" t="s">
        <v>31</v>
      </c>
      <c r="BH256" s="123">
        <f t="shared" si="15"/>
        <v>2540.7648780487807</v>
      </c>
      <c r="BI256" s="162" t="s">
        <v>37</v>
      </c>
      <c r="BJ256" s="117" t="s">
        <v>92</v>
      </c>
      <c r="BK256" s="117" t="s">
        <v>31</v>
      </c>
      <c r="BL256" s="117" t="s">
        <v>31</v>
      </c>
      <c r="BM256" s="124" t="s">
        <v>31</v>
      </c>
      <c r="BN256" s="125" t="s">
        <v>41</v>
      </c>
      <c r="BO256" s="168" t="s">
        <v>877</v>
      </c>
    </row>
    <row r="257" spans="1:67" ht="30.75" hidden="1" thickTop="1" x14ac:dyDescent="0.25">
      <c r="A257" s="169" t="s">
        <v>871</v>
      </c>
      <c r="B257" s="117" t="s">
        <v>51</v>
      </c>
      <c r="C257" s="162">
        <v>2014</v>
      </c>
      <c r="D257" s="162" t="s">
        <v>754</v>
      </c>
      <c r="E257" s="162" t="s">
        <v>53</v>
      </c>
      <c r="F257" s="162" t="s">
        <v>869</v>
      </c>
      <c r="G257" s="190" t="s">
        <v>31</v>
      </c>
      <c r="H257" s="118"/>
      <c r="I257" s="118"/>
      <c r="J257" s="118"/>
      <c r="K257" s="164" t="s">
        <v>31</v>
      </c>
      <c r="L257" s="117"/>
      <c r="M257" s="117"/>
      <c r="N257" s="117"/>
      <c r="O257" s="117"/>
      <c r="P257" s="117"/>
      <c r="Q257" s="119"/>
      <c r="R257" s="119"/>
      <c r="S257" s="119"/>
      <c r="T257" s="119"/>
      <c r="U257" s="119"/>
      <c r="V257" s="119"/>
      <c r="W257" s="119"/>
      <c r="X257" s="119"/>
      <c r="Y257" s="119"/>
      <c r="Z257" s="119"/>
      <c r="AA257" s="119"/>
      <c r="AB257" s="119"/>
      <c r="AC257" s="119"/>
      <c r="AD257" s="165"/>
      <c r="AE257" s="119"/>
      <c r="AF257" s="119"/>
      <c r="AG257" s="119"/>
      <c r="AH257" s="119"/>
      <c r="AI257" s="119"/>
      <c r="AJ257" s="119"/>
      <c r="AK257" s="119"/>
      <c r="AL257" s="119"/>
      <c r="AM257" s="119"/>
      <c r="AN257" s="119"/>
      <c r="AO257" s="119"/>
      <c r="AP257" s="119"/>
      <c r="AQ257" s="119"/>
      <c r="AR257" s="119"/>
      <c r="AS257" s="166" t="s">
        <v>876</v>
      </c>
      <c r="AT257" s="162">
        <v>41</v>
      </c>
      <c r="AU257" s="162" t="s">
        <v>868</v>
      </c>
      <c r="AV257" s="117">
        <v>92</v>
      </c>
      <c r="AW257" s="117" t="s">
        <v>2053</v>
      </c>
      <c r="AX257" s="117"/>
      <c r="AY257" s="117" t="s">
        <v>1963</v>
      </c>
      <c r="AZ257" s="162" t="s">
        <v>867</v>
      </c>
      <c r="BA257" s="167">
        <v>1083.0999999999999</v>
      </c>
      <c r="BB257" s="167">
        <v>1191.4100000000001</v>
      </c>
      <c r="BC257" s="162">
        <v>1</v>
      </c>
      <c r="BD257" s="123" t="s">
        <v>31</v>
      </c>
      <c r="BE257" s="117" t="s">
        <v>31</v>
      </c>
      <c r="BF257" s="122" t="s">
        <v>31</v>
      </c>
      <c r="BG257" s="117" t="s">
        <v>31</v>
      </c>
      <c r="BH257" s="123">
        <f t="shared" si="15"/>
        <v>29.058780487804881</v>
      </c>
      <c r="BI257" s="162" t="s">
        <v>37</v>
      </c>
      <c r="BJ257" s="117" t="s">
        <v>92</v>
      </c>
      <c r="BK257" s="117" t="s">
        <v>31</v>
      </c>
      <c r="BL257" s="117" t="s">
        <v>31</v>
      </c>
      <c r="BM257" s="124" t="s">
        <v>228</v>
      </c>
      <c r="BN257" s="125" t="s">
        <v>41</v>
      </c>
      <c r="BO257" s="168" t="s">
        <v>875</v>
      </c>
    </row>
    <row r="258" spans="1:67" ht="30.75" hidden="1" thickTop="1" x14ac:dyDescent="0.25">
      <c r="A258" s="169" t="s">
        <v>871</v>
      </c>
      <c r="B258" s="117" t="s">
        <v>83</v>
      </c>
      <c r="C258" s="162">
        <v>2015</v>
      </c>
      <c r="D258" s="162" t="s">
        <v>874</v>
      </c>
      <c r="E258" s="162" t="s">
        <v>53</v>
      </c>
      <c r="F258" s="162" t="s">
        <v>873</v>
      </c>
      <c r="G258" s="166" t="s">
        <v>31</v>
      </c>
      <c r="H258" s="118"/>
      <c r="I258" s="118"/>
      <c r="J258" s="118"/>
      <c r="K258" s="164" t="s">
        <v>31</v>
      </c>
      <c r="L258" s="117"/>
      <c r="M258" s="117"/>
      <c r="N258" s="117"/>
      <c r="O258" s="117"/>
      <c r="P258" s="117"/>
      <c r="Q258" s="119"/>
      <c r="R258" s="119"/>
      <c r="S258" s="119"/>
      <c r="T258" s="119"/>
      <c r="U258" s="119"/>
      <c r="V258" s="119"/>
      <c r="W258" s="119"/>
      <c r="X258" s="119"/>
      <c r="Y258" s="119"/>
      <c r="Z258" s="119"/>
      <c r="AA258" s="119"/>
      <c r="AB258" s="119"/>
      <c r="AC258" s="119"/>
      <c r="AD258" s="165"/>
      <c r="AE258" s="119"/>
      <c r="AF258" s="119"/>
      <c r="AG258" s="119"/>
      <c r="AH258" s="119"/>
      <c r="AI258" s="119"/>
      <c r="AJ258" s="119"/>
      <c r="AK258" s="119"/>
      <c r="AL258" s="119"/>
      <c r="AM258" s="119"/>
      <c r="AN258" s="119"/>
      <c r="AO258" s="119"/>
      <c r="AP258" s="119"/>
      <c r="AQ258" s="119"/>
      <c r="AR258" s="119"/>
      <c r="AS258" s="163">
        <v>3113</v>
      </c>
      <c r="AT258" s="162">
        <v>41</v>
      </c>
      <c r="AU258" s="162" t="s">
        <v>868</v>
      </c>
      <c r="AV258" s="117">
        <v>92</v>
      </c>
      <c r="AW258" s="117" t="s">
        <v>2053</v>
      </c>
      <c r="AX258" s="117"/>
      <c r="AY258" s="117" t="s">
        <v>1963</v>
      </c>
      <c r="AZ258" s="162" t="s">
        <v>867</v>
      </c>
      <c r="BA258" s="167">
        <v>372.4</v>
      </c>
      <c r="BB258" s="167">
        <v>409.64</v>
      </c>
      <c r="BC258" s="162">
        <v>1</v>
      </c>
      <c r="BD258" s="123" t="s">
        <v>31</v>
      </c>
      <c r="BE258" s="117" t="s">
        <v>31</v>
      </c>
      <c r="BF258" s="122" t="s">
        <v>31</v>
      </c>
      <c r="BG258" s="117" t="s">
        <v>31</v>
      </c>
      <c r="BH258" s="123">
        <f t="shared" si="15"/>
        <v>9.9912195121951211</v>
      </c>
      <c r="BI258" s="162" t="s">
        <v>37</v>
      </c>
      <c r="BJ258" s="117" t="s">
        <v>92</v>
      </c>
      <c r="BK258" s="117" t="s">
        <v>31</v>
      </c>
      <c r="BL258" s="117" t="s">
        <v>31</v>
      </c>
      <c r="BM258" s="124" t="s">
        <v>228</v>
      </c>
      <c r="BN258" s="125" t="s">
        <v>41</v>
      </c>
      <c r="BO258" s="168" t="s">
        <v>872</v>
      </c>
    </row>
    <row r="259" spans="1:67" ht="18" hidden="1" thickTop="1" x14ac:dyDescent="0.25">
      <c r="A259" s="169" t="s">
        <v>871</v>
      </c>
      <c r="B259" s="150" t="s">
        <v>189</v>
      </c>
      <c r="C259" s="162">
        <v>2015</v>
      </c>
      <c r="D259" s="162" t="s">
        <v>870</v>
      </c>
      <c r="E259" s="162" t="s">
        <v>53</v>
      </c>
      <c r="F259" s="162" t="s">
        <v>869</v>
      </c>
      <c r="G259" s="166" t="s">
        <v>31</v>
      </c>
      <c r="H259" s="118"/>
      <c r="I259" s="118"/>
      <c r="J259" s="118"/>
      <c r="K259" s="164" t="s">
        <v>31</v>
      </c>
      <c r="L259" s="117"/>
      <c r="M259" s="117"/>
      <c r="N259" s="117"/>
      <c r="O259" s="117"/>
      <c r="P259" s="117"/>
      <c r="Q259" s="119"/>
      <c r="R259" s="119"/>
      <c r="S259" s="119"/>
      <c r="T259" s="119"/>
      <c r="U259" s="119"/>
      <c r="V259" s="119"/>
      <c r="W259" s="119"/>
      <c r="X259" s="119"/>
      <c r="Y259" s="119"/>
      <c r="Z259" s="119"/>
      <c r="AA259" s="119"/>
      <c r="AB259" s="119"/>
      <c r="AC259" s="119"/>
      <c r="AD259" s="165"/>
      <c r="AE259" s="119"/>
      <c r="AF259" s="119"/>
      <c r="AG259" s="119"/>
      <c r="AH259" s="119"/>
      <c r="AI259" s="119"/>
      <c r="AJ259" s="119"/>
      <c r="AK259" s="119"/>
      <c r="AL259" s="119"/>
      <c r="AM259" s="119"/>
      <c r="AN259" s="119"/>
      <c r="AO259" s="119"/>
      <c r="AP259" s="119"/>
      <c r="AQ259" s="119"/>
      <c r="AR259" s="119"/>
      <c r="AS259" s="163">
        <v>3113</v>
      </c>
      <c r="AT259" s="162">
        <v>41</v>
      </c>
      <c r="AU259" s="162" t="s">
        <v>868</v>
      </c>
      <c r="AV259" s="117">
        <v>92</v>
      </c>
      <c r="AW259" s="117" t="s">
        <v>2053</v>
      </c>
      <c r="AX259" s="117"/>
      <c r="AY259" s="117" t="s">
        <v>1963</v>
      </c>
      <c r="AZ259" s="162" t="s">
        <v>867</v>
      </c>
      <c r="BA259" s="167">
        <v>465.26</v>
      </c>
      <c r="BB259" s="167">
        <v>511.79</v>
      </c>
      <c r="BC259" s="162">
        <v>1</v>
      </c>
      <c r="BD259" s="123">
        <f>BB259/AS259</f>
        <v>0.16440411178927081</v>
      </c>
      <c r="BE259" s="117" t="s">
        <v>80</v>
      </c>
      <c r="BF259" s="122" t="s">
        <v>31</v>
      </c>
      <c r="BG259" s="117" t="s">
        <v>31</v>
      </c>
      <c r="BH259" s="123">
        <f t="shared" si="15"/>
        <v>12.482682926829268</v>
      </c>
      <c r="BI259" s="162" t="s">
        <v>37</v>
      </c>
      <c r="BJ259" s="117" t="s">
        <v>92</v>
      </c>
      <c r="BK259" s="117" t="s">
        <v>31</v>
      </c>
      <c r="BL259" s="117" t="s">
        <v>31</v>
      </c>
      <c r="BM259" s="124" t="s">
        <v>228</v>
      </c>
      <c r="BN259" s="125" t="s">
        <v>41</v>
      </c>
      <c r="BO259" s="168" t="s">
        <v>866</v>
      </c>
    </row>
    <row r="260" spans="1:67" ht="18" hidden="1" thickTop="1" x14ac:dyDescent="0.25">
      <c r="A260" s="169" t="s">
        <v>865</v>
      </c>
      <c r="B260" s="117" t="s">
        <v>104</v>
      </c>
      <c r="C260" s="162">
        <v>2014</v>
      </c>
      <c r="D260" s="162" t="s">
        <v>802</v>
      </c>
      <c r="E260" s="162" t="s">
        <v>53</v>
      </c>
      <c r="F260" s="162" t="s">
        <v>864</v>
      </c>
      <c r="G260" s="166">
        <v>250</v>
      </c>
      <c r="H260" s="118"/>
      <c r="I260" s="118"/>
      <c r="J260" s="118"/>
      <c r="K260" s="177" t="s">
        <v>31</v>
      </c>
      <c r="L260" s="117"/>
      <c r="M260" s="117"/>
      <c r="N260" s="117"/>
      <c r="O260" s="117"/>
      <c r="P260" s="117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  <c r="AA260" s="119"/>
      <c r="AB260" s="119"/>
      <c r="AC260" s="119"/>
      <c r="AD260" s="176">
        <v>120</v>
      </c>
      <c r="AE260" s="119" t="s">
        <v>300</v>
      </c>
      <c r="AF260" s="119"/>
      <c r="AG260" s="119" t="s">
        <v>2046</v>
      </c>
      <c r="AH260" s="119" t="s">
        <v>2035</v>
      </c>
      <c r="AI260" s="119"/>
      <c r="AJ260" s="119"/>
      <c r="AK260" s="119"/>
      <c r="AL260" s="119"/>
      <c r="AM260" s="119"/>
      <c r="AN260" s="119"/>
      <c r="AO260" s="119"/>
      <c r="AP260" s="119"/>
      <c r="AQ260" s="119"/>
      <c r="AR260" s="119"/>
      <c r="AS260" s="166" t="s">
        <v>863</v>
      </c>
      <c r="AT260" s="164" t="s">
        <v>31</v>
      </c>
      <c r="AU260" s="162" t="s">
        <v>862</v>
      </c>
      <c r="AV260" s="117">
        <v>94</v>
      </c>
      <c r="AW260" s="117"/>
      <c r="AX260" s="117"/>
      <c r="AY260" s="117" t="s">
        <v>1966</v>
      </c>
      <c r="AZ260" s="162" t="s">
        <v>861</v>
      </c>
      <c r="BA260" s="167">
        <v>231421.35</v>
      </c>
      <c r="BB260" s="167">
        <v>254563.49</v>
      </c>
      <c r="BC260" s="162">
        <v>1</v>
      </c>
      <c r="BD260" s="123">
        <f>BB260/G260</f>
        <v>1018.25396</v>
      </c>
      <c r="BE260" s="117" t="s">
        <v>35</v>
      </c>
      <c r="BF260" s="122" t="s">
        <v>31</v>
      </c>
      <c r="BG260" s="117" t="s">
        <v>31</v>
      </c>
      <c r="BH260" s="123" t="e">
        <f t="shared" si="15"/>
        <v>#VALUE!</v>
      </c>
      <c r="BI260" s="162" t="s">
        <v>37</v>
      </c>
      <c r="BJ260" s="117" t="s">
        <v>92</v>
      </c>
      <c r="BK260" s="117">
        <v>9</v>
      </c>
      <c r="BL260" s="117" t="s">
        <v>210</v>
      </c>
      <c r="BM260" s="124" t="s">
        <v>228</v>
      </c>
      <c r="BN260" s="125" t="s">
        <v>41</v>
      </c>
      <c r="BO260" s="168" t="s">
        <v>860</v>
      </c>
    </row>
    <row r="261" spans="1:67" ht="15" hidden="1" customHeight="1" x14ac:dyDescent="0.25">
      <c r="A261" s="169" t="s">
        <v>855</v>
      </c>
      <c r="B261" s="117" t="s">
        <v>51</v>
      </c>
      <c r="C261" s="162">
        <v>2009</v>
      </c>
      <c r="D261" s="162" t="s">
        <v>859</v>
      </c>
      <c r="E261" s="162" t="s">
        <v>53</v>
      </c>
      <c r="F261" s="162" t="s">
        <v>858</v>
      </c>
      <c r="G261" s="166">
        <v>3175</v>
      </c>
      <c r="H261" s="118"/>
      <c r="I261" s="118"/>
      <c r="J261" s="118"/>
      <c r="K261" s="164" t="s">
        <v>31</v>
      </c>
      <c r="L261" s="117"/>
      <c r="M261" s="117"/>
      <c r="N261" s="117"/>
      <c r="O261" s="117"/>
      <c r="P261" s="117"/>
      <c r="Q261" s="119"/>
      <c r="R261" s="119"/>
      <c r="S261" s="119"/>
      <c r="T261" s="119"/>
      <c r="U261" s="119"/>
      <c r="V261" s="119"/>
      <c r="W261" s="119"/>
      <c r="X261" s="119"/>
      <c r="Y261" s="119"/>
      <c r="Z261" s="119"/>
      <c r="AA261" s="119"/>
      <c r="AB261" s="119"/>
      <c r="AC261" s="119"/>
      <c r="AD261" s="165"/>
      <c r="AE261" s="119"/>
      <c r="AF261" s="119"/>
      <c r="AG261" s="119"/>
      <c r="AH261" s="119"/>
      <c r="AI261" s="119"/>
      <c r="AJ261" s="119"/>
      <c r="AK261" s="119"/>
      <c r="AL261" s="119"/>
      <c r="AM261" s="119"/>
      <c r="AN261" s="119"/>
      <c r="AO261" s="119"/>
      <c r="AP261" s="119"/>
      <c r="AQ261" s="119"/>
      <c r="AR261" s="119"/>
      <c r="AS261" s="166">
        <v>6175</v>
      </c>
      <c r="AT261" s="162">
        <v>92</v>
      </c>
      <c r="AU261" s="162" t="s">
        <v>853</v>
      </c>
      <c r="AV261" s="117">
        <v>91</v>
      </c>
      <c r="AW261" s="117" t="s">
        <v>2058</v>
      </c>
      <c r="AX261" s="117" t="s">
        <v>1951</v>
      </c>
      <c r="AY261" s="117" t="s">
        <v>2106</v>
      </c>
      <c r="AZ261" s="162" t="s">
        <v>852</v>
      </c>
      <c r="BA261" s="167">
        <v>31040</v>
      </c>
      <c r="BB261" s="167">
        <v>34768.86</v>
      </c>
      <c r="BC261" s="162">
        <v>1</v>
      </c>
      <c r="BD261" s="123">
        <f>BB261/G261</f>
        <v>10.950822047244095</v>
      </c>
      <c r="BE261" s="117" t="s">
        <v>35</v>
      </c>
      <c r="BF261" s="122" t="s">
        <v>31</v>
      </c>
      <c r="BG261" s="117" t="s">
        <v>31</v>
      </c>
      <c r="BH261" s="123">
        <f t="shared" si="15"/>
        <v>377.92239130434785</v>
      </c>
      <c r="BI261" s="162" t="s">
        <v>37</v>
      </c>
      <c r="BJ261" s="117" t="s">
        <v>92</v>
      </c>
      <c r="BK261" s="117">
        <v>4</v>
      </c>
      <c r="BL261" s="117" t="s">
        <v>219</v>
      </c>
      <c r="BM261" s="124" t="s">
        <v>228</v>
      </c>
      <c r="BN261" s="125" t="s">
        <v>41</v>
      </c>
      <c r="BO261" s="168" t="s">
        <v>857</v>
      </c>
    </row>
    <row r="262" spans="1:67" ht="18" hidden="1" thickTop="1" x14ac:dyDescent="0.25">
      <c r="A262" s="169" t="s">
        <v>855</v>
      </c>
      <c r="B262" s="117" t="s">
        <v>76</v>
      </c>
      <c r="C262" s="162">
        <v>2009</v>
      </c>
      <c r="D262" s="162" t="s">
        <v>856</v>
      </c>
      <c r="E262" s="162" t="s">
        <v>53</v>
      </c>
      <c r="F262" s="162" t="s">
        <v>780</v>
      </c>
      <c r="G262" s="166">
        <v>30</v>
      </c>
      <c r="H262" s="118"/>
      <c r="I262" s="118"/>
      <c r="J262" s="118"/>
      <c r="K262" s="164" t="s">
        <v>31</v>
      </c>
      <c r="L262" s="117"/>
      <c r="M262" s="117"/>
      <c r="N262" s="117"/>
      <c r="O262" s="117"/>
      <c r="P262" s="117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  <c r="AA262" s="119"/>
      <c r="AB262" s="119"/>
      <c r="AC262" s="119"/>
      <c r="AD262" s="165"/>
      <c r="AE262" s="119"/>
      <c r="AF262" s="119"/>
      <c r="AG262" s="119"/>
      <c r="AH262" s="119"/>
      <c r="AI262" s="119"/>
      <c r="AJ262" s="119"/>
      <c r="AK262" s="119"/>
      <c r="AL262" s="119"/>
      <c r="AM262" s="119"/>
      <c r="AN262" s="119"/>
      <c r="AO262" s="119"/>
      <c r="AP262" s="119"/>
      <c r="AQ262" s="119"/>
      <c r="AR262" s="119"/>
      <c r="AS262" s="166">
        <v>6175</v>
      </c>
      <c r="AT262" s="162">
        <v>92</v>
      </c>
      <c r="AU262" s="162" t="s">
        <v>853</v>
      </c>
      <c r="AV262" s="117">
        <v>91</v>
      </c>
      <c r="AW262" s="117" t="s">
        <v>2058</v>
      </c>
      <c r="AX262" s="117"/>
      <c r="AY262" s="117" t="s">
        <v>2106</v>
      </c>
      <c r="AZ262" s="162" t="s">
        <v>852</v>
      </c>
      <c r="BA262" s="167">
        <v>2624.7</v>
      </c>
      <c r="BB262" s="167">
        <v>2769.06</v>
      </c>
      <c r="BC262" s="162">
        <v>1</v>
      </c>
      <c r="BD262" s="123">
        <f>BB262/G262</f>
        <v>92.301999999999992</v>
      </c>
      <c r="BE262" s="117" t="s">
        <v>35</v>
      </c>
      <c r="BF262" s="122" t="s">
        <v>31</v>
      </c>
      <c r="BG262" s="117" t="s">
        <v>31</v>
      </c>
      <c r="BH262" s="123">
        <f t="shared" si="15"/>
        <v>30.098478260869566</v>
      </c>
      <c r="BI262" s="162" t="s">
        <v>37</v>
      </c>
      <c r="BJ262" s="117" t="s">
        <v>92</v>
      </c>
      <c r="BK262" s="117">
        <v>4</v>
      </c>
      <c r="BL262" s="117" t="s">
        <v>219</v>
      </c>
      <c r="BM262" s="124" t="s">
        <v>228</v>
      </c>
      <c r="BN262" s="125" t="s">
        <v>41</v>
      </c>
      <c r="BO262" s="168" t="s">
        <v>31</v>
      </c>
    </row>
    <row r="263" spans="1:67" ht="18" hidden="1" thickTop="1" x14ac:dyDescent="0.25">
      <c r="A263" s="169" t="s">
        <v>855</v>
      </c>
      <c r="B263" s="117" t="s">
        <v>76</v>
      </c>
      <c r="C263" s="162">
        <v>2009</v>
      </c>
      <c r="D263" s="162" t="s">
        <v>856</v>
      </c>
      <c r="E263" s="162" t="s">
        <v>53</v>
      </c>
      <c r="F263" s="162" t="s">
        <v>780</v>
      </c>
      <c r="G263" s="166">
        <v>14</v>
      </c>
      <c r="H263" s="118"/>
      <c r="I263" s="118"/>
      <c r="J263" s="118"/>
      <c r="K263" s="164" t="s">
        <v>31</v>
      </c>
      <c r="L263" s="117"/>
      <c r="M263" s="117"/>
      <c r="N263" s="117"/>
      <c r="O263" s="117"/>
      <c r="P263" s="117"/>
      <c r="Q263" s="119"/>
      <c r="R263" s="119"/>
      <c r="S263" s="119"/>
      <c r="T263" s="119"/>
      <c r="U263" s="119"/>
      <c r="V263" s="119"/>
      <c r="W263" s="119"/>
      <c r="X263" s="119"/>
      <c r="Y263" s="119"/>
      <c r="Z263" s="119"/>
      <c r="AA263" s="119"/>
      <c r="AB263" s="119"/>
      <c r="AC263" s="119"/>
      <c r="AD263" s="165"/>
      <c r="AE263" s="119"/>
      <c r="AF263" s="119"/>
      <c r="AG263" s="119"/>
      <c r="AH263" s="119"/>
      <c r="AI263" s="119"/>
      <c r="AJ263" s="119"/>
      <c r="AK263" s="119"/>
      <c r="AL263" s="119"/>
      <c r="AM263" s="119"/>
      <c r="AN263" s="119"/>
      <c r="AO263" s="119"/>
      <c r="AP263" s="119"/>
      <c r="AQ263" s="119"/>
      <c r="AR263" s="119"/>
      <c r="AS263" s="166">
        <v>6175</v>
      </c>
      <c r="AT263" s="162">
        <v>92</v>
      </c>
      <c r="AU263" s="162" t="s">
        <v>853</v>
      </c>
      <c r="AV263" s="117">
        <v>91</v>
      </c>
      <c r="AW263" s="117" t="s">
        <v>2058</v>
      </c>
      <c r="AX263" s="117"/>
      <c r="AY263" s="117" t="s">
        <v>2106</v>
      </c>
      <c r="AZ263" s="162" t="s">
        <v>852</v>
      </c>
      <c r="BA263" s="167">
        <v>1224.8599999999999</v>
      </c>
      <c r="BB263" s="167">
        <v>1292.23</v>
      </c>
      <c r="BC263" s="162">
        <v>1</v>
      </c>
      <c r="BD263" s="123">
        <f>BB263/G263</f>
        <v>92.302142857142854</v>
      </c>
      <c r="BE263" s="117" t="s">
        <v>35</v>
      </c>
      <c r="BF263" s="122" t="s">
        <v>31</v>
      </c>
      <c r="BG263" s="117" t="s">
        <v>31</v>
      </c>
      <c r="BH263" s="123">
        <f t="shared" si="15"/>
        <v>14.045978260869566</v>
      </c>
      <c r="BI263" s="162" t="s">
        <v>37</v>
      </c>
      <c r="BJ263" s="117" t="s">
        <v>92</v>
      </c>
      <c r="BK263" s="117">
        <v>4</v>
      </c>
      <c r="BL263" s="117" t="s">
        <v>219</v>
      </c>
      <c r="BM263" s="124" t="s">
        <v>228</v>
      </c>
      <c r="BN263" s="125" t="s">
        <v>41</v>
      </c>
      <c r="BO263" s="168" t="s">
        <v>31</v>
      </c>
    </row>
    <row r="264" spans="1:67" ht="30.75" hidden="1" thickTop="1" x14ac:dyDescent="0.25">
      <c r="A264" s="169" t="s">
        <v>855</v>
      </c>
      <c r="B264" s="117" t="s">
        <v>51</v>
      </c>
      <c r="C264" s="162">
        <v>2009</v>
      </c>
      <c r="D264" s="162" t="s">
        <v>854</v>
      </c>
      <c r="E264" s="162" t="s">
        <v>53</v>
      </c>
      <c r="F264" s="162" t="s">
        <v>780</v>
      </c>
      <c r="G264" s="166" t="s">
        <v>31</v>
      </c>
      <c r="H264" s="118"/>
      <c r="I264" s="118"/>
      <c r="J264" s="118"/>
      <c r="K264" s="164" t="s">
        <v>31</v>
      </c>
      <c r="L264" s="117"/>
      <c r="M264" s="117"/>
      <c r="N264" s="117"/>
      <c r="O264" s="117"/>
      <c r="P264" s="117" t="s">
        <v>242</v>
      </c>
      <c r="Q264" s="119" t="s">
        <v>270</v>
      </c>
      <c r="R264" s="119" t="s">
        <v>40</v>
      </c>
      <c r="S264" s="119" t="s">
        <v>245</v>
      </c>
      <c r="T264" s="119" t="s">
        <v>259</v>
      </c>
      <c r="U264" s="119"/>
      <c r="V264" s="119"/>
      <c r="W264" s="119"/>
      <c r="X264" s="119"/>
      <c r="Y264" s="119"/>
      <c r="Z264" s="119"/>
      <c r="AA264" s="119"/>
      <c r="AB264" s="119"/>
      <c r="AC264" s="119"/>
      <c r="AD264" s="165"/>
      <c r="AE264" s="119"/>
      <c r="AF264" s="119"/>
      <c r="AG264" s="119"/>
      <c r="AH264" s="119"/>
      <c r="AI264" s="119"/>
      <c r="AJ264" s="119"/>
      <c r="AK264" s="119"/>
      <c r="AL264" s="119"/>
      <c r="AM264" s="119"/>
      <c r="AN264" s="119"/>
      <c r="AO264" s="119"/>
      <c r="AP264" s="119"/>
      <c r="AQ264" s="119"/>
      <c r="AR264" s="119"/>
      <c r="AS264" s="166">
        <v>6175</v>
      </c>
      <c r="AT264" s="162">
        <v>92</v>
      </c>
      <c r="AU264" s="162" t="s">
        <v>853</v>
      </c>
      <c r="AV264" s="117">
        <v>91</v>
      </c>
      <c r="AW264" s="117" t="s">
        <v>2058</v>
      </c>
      <c r="AX264" s="117" t="s">
        <v>1951</v>
      </c>
      <c r="AY264" s="117" t="s">
        <v>2106</v>
      </c>
      <c r="AZ264" s="162" t="s">
        <v>852</v>
      </c>
      <c r="BA264" s="167">
        <v>3631</v>
      </c>
      <c r="BB264" s="167">
        <v>3830.71</v>
      </c>
      <c r="BC264" s="162">
        <v>1</v>
      </c>
      <c r="BD264" s="123" t="s">
        <v>31</v>
      </c>
      <c r="BE264" s="117" t="s">
        <v>31</v>
      </c>
      <c r="BF264" s="122" t="s">
        <v>31</v>
      </c>
      <c r="BG264" s="117" t="s">
        <v>31</v>
      </c>
      <c r="BH264" s="123">
        <f t="shared" si="15"/>
        <v>41.638152173913042</v>
      </c>
      <c r="BI264" s="162" t="s">
        <v>37</v>
      </c>
      <c r="BJ264" s="117" t="s">
        <v>92</v>
      </c>
      <c r="BK264" s="117">
        <v>4</v>
      </c>
      <c r="BL264" s="117" t="s">
        <v>219</v>
      </c>
      <c r="BM264" s="124" t="s">
        <v>228</v>
      </c>
      <c r="BN264" s="125" t="s">
        <v>41</v>
      </c>
      <c r="BO264" s="168" t="s">
        <v>851</v>
      </c>
    </row>
    <row r="265" spans="1:67" ht="30.75" hidden="1" thickTop="1" x14ac:dyDescent="0.25">
      <c r="A265" s="169" t="s">
        <v>850</v>
      </c>
      <c r="B265" s="117" t="s">
        <v>51</v>
      </c>
      <c r="C265" s="162">
        <v>2013</v>
      </c>
      <c r="D265" s="162" t="s">
        <v>849</v>
      </c>
      <c r="E265" s="162" t="s">
        <v>53</v>
      </c>
      <c r="F265" s="162" t="s">
        <v>88</v>
      </c>
      <c r="G265" s="163" t="s">
        <v>31</v>
      </c>
      <c r="H265" s="118"/>
      <c r="I265" s="118"/>
      <c r="J265" s="118"/>
      <c r="K265" s="164" t="s">
        <v>31</v>
      </c>
      <c r="L265" s="117"/>
      <c r="M265" s="117"/>
      <c r="N265" s="117"/>
      <c r="O265" s="117"/>
      <c r="P265" s="117" t="s">
        <v>242</v>
      </c>
      <c r="Q265" s="119" t="s">
        <v>270</v>
      </c>
      <c r="R265" s="119" t="s">
        <v>228</v>
      </c>
      <c r="S265" s="119" t="s">
        <v>245</v>
      </c>
      <c r="T265" s="119" t="s">
        <v>259</v>
      </c>
      <c r="U265" s="119"/>
      <c r="V265" s="119"/>
      <c r="W265" s="119"/>
      <c r="X265" s="119" t="s">
        <v>2145</v>
      </c>
      <c r="Y265" s="119"/>
      <c r="Z265" s="119"/>
      <c r="AA265" s="119" t="s">
        <v>2170</v>
      </c>
      <c r="AB265" s="119"/>
      <c r="AC265" s="119"/>
      <c r="AD265" s="165"/>
      <c r="AE265" s="119"/>
      <c r="AF265" s="119"/>
      <c r="AG265" s="119"/>
      <c r="AH265" s="119"/>
      <c r="AI265" s="119"/>
      <c r="AJ265" s="119"/>
      <c r="AK265" s="119"/>
      <c r="AL265" s="119"/>
      <c r="AM265" s="119"/>
      <c r="AN265" s="119"/>
      <c r="AO265" s="119"/>
      <c r="AP265" s="119"/>
      <c r="AQ265" s="119"/>
      <c r="AR265" s="119"/>
      <c r="AS265" s="163" t="s">
        <v>31</v>
      </c>
      <c r="AT265" s="164" t="s">
        <v>31</v>
      </c>
      <c r="AU265" s="162" t="s">
        <v>844</v>
      </c>
      <c r="AV265" s="117">
        <v>91</v>
      </c>
      <c r="AW265" s="117"/>
      <c r="AX265" s="117"/>
      <c r="AY265" s="117"/>
      <c r="AZ265" s="162" t="s">
        <v>843</v>
      </c>
      <c r="BA265" s="167">
        <v>134372</v>
      </c>
      <c r="BB265" s="167">
        <v>147578.20000000001</v>
      </c>
      <c r="BC265" s="162">
        <v>1</v>
      </c>
      <c r="BD265" s="123" t="s">
        <v>31</v>
      </c>
      <c r="BE265" s="117" t="s">
        <v>31</v>
      </c>
      <c r="BF265" s="122" t="s">
        <v>31</v>
      </c>
      <c r="BG265" s="117" t="s">
        <v>31</v>
      </c>
      <c r="BH265" s="123" t="e">
        <f t="shared" si="15"/>
        <v>#VALUE!</v>
      </c>
      <c r="BI265" s="162" t="s">
        <v>37</v>
      </c>
      <c r="BJ265" s="117" t="s">
        <v>92</v>
      </c>
      <c r="BK265" s="117" t="s">
        <v>31</v>
      </c>
      <c r="BL265" s="117" t="s">
        <v>31</v>
      </c>
      <c r="BM265" s="124" t="s">
        <v>31</v>
      </c>
      <c r="BN265" s="125" t="s">
        <v>41</v>
      </c>
      <c r="BO265" s="168" t="s">
        <v>842</v>
      </c>
    </row>
    <row r="266" spans="1:67" ht="18" hidden="1" thickTop="1" x14ac:dyDescent="0.25">
      <c r="A266" s="169" t="s">
        <v>848</v>
      </c>
      <c r="B266" s="117" t="s">
        <v>51</v>
      </c>
      <c r="C266" s="162">
        <v>2013</v>
      </c>
      <c r="D266" s="162" t="s">
        <v>847</v>
      </c>
      <c r="E266" s="162" t="s">
        <v>53</v>
      </c>
      <c r="F266" s="162" t="s">
        <v>95</v>
      </c>
      <c r="G266" s="163" t="s">
        <v>31</v>
      </c>
      <c r="H266" s="118"/>
      <c r="I266" s="118"/>
      <c r="J266" s="118"/>
      <c r="K266" s="164" t="s">
        <v>31</v>
      </c>
      <c r="L266" s="117"/>
      <c r="M266" s="117"/>
      <c r="N266" s="117"/>
      <c r="O266" s="117"/>
      <c r="P266" s="117" t="s">
        <v>242</v>
      </c>
      <c r="Q266" s="119" t="s">
        <v>1636</v>
      </c>
      <c r="R266" s="119" t="s">
        <v>228</v>
      </c>
      <c r="S266" s="119" t="s">
        <v>245</v>
      </c>
      <c r="T266" s="119" t="s">
        <v>259</v>
      </c>
      <c r="U266" s="119"/>
      <c r="V266" s="119"/>
      <c r="W266" s="119"/>
      <c r="X266" s="119"/>
      <c r="Y266" s="119"/>
      <c r="Z266" s="119"/>
      <c r="AA266" s="119"/>
      <c r="AB266" s="119"/>
      <c r="AC266" s="119"/>
      <c r="AD266" s="165"/>
      <c r="AE266" s="119"/>
      <c r="AF266" s="119"/>
      <c r="AG266" s="119"/>
      <c r="AH266" s="119"/>
      <c r="AI266" s="119"/>
      <c r="AJ266" s="119"/>
      <c r="AK266" s="119"/>
      <c r="AL266" s="119"/>
      <c r="AM266" s="119"/>
      <c r="AN266" s="119"/>
      <c r="AO266" s="119"/>
      <c r="AP266" s="119"/>
      <c r="AQ266" s="119"/>
      <c r="AR266" s="119"/>
      <c r="AS266" s="163" t="s">
        <v>31</v>
      </c>
      <c r="AT266" s="164" t="s">
        <v>31</v>
      </c>
      <c r="AU266" s="162" t="s">
        <v>844</v>
      </c>
      <c r="AV266" s="117">
        <v>91</v>
      </c>
      <c r="AW266" s="117"/>
      <c r="AX266" s="117"/>
      <c r="AY266" s="117"/>
      <c r="AZ266" s="162" t="s">
        <v>843</v>
      </c>
      <c r="BA266" s="167">
        <v>185884.4</v>
      </c>
      <c r="BB266" s="167">
        <v>202761.99</v>
      </c>
      <c r="BC266" s="162">
        <v>1</v>
      </c>
      <c r="BD266" s="123" t="s">
        <v>31</v>
      </c>
      <c r="BE266" s="117" t="s">
        <v>31</v>
      </c>
      <c r="BF266" s="122" t="s">
        <v>31</v>
      </c>
      <c r="BG266" s="117" t="s">
        <v>31</v>
      </c>
      <c r="BH266" s="123" t="e">
        <f t="shared" si="15"/>
        <v>#VALUE!</v>
      </c>
      <c r="BI266" s="162" t="s">
        <v>37</v>
      </c>
      <c r="BJ266" s="117" t="s">
        <v>92</v>
      </c>
      <c r="BK266" s="117" t="s">
        <v>31</v>
      </c>
      <c r="BL266" s="117" t="s">
        <v>31</v>
      </c>
      <c r="BM266" s="124" t="s">
        <v>31</v>
      </c>
      <c r="BN266" s="125" t="s">
        <v>41</v>
      </c>
      <c r="BO266" s="168" t="s">
        <v>846</v>
      </c>
    </row>
    <row r="267" spans="1:67" ht="30.75" hidden="1" thickTop="1" x14ac:dyDescent="0.25">
      <c r="A267" s="169" t="s">
        <v>845</v>
      </c>
      <c r="B267" s="117" t="s">
        <v>51</v>
      </c>
      <c r="C267" s="162">
        <v>2013</v>
      </c>
      <c r="D267" s="162" t="s">
        <v>331</v>
      </c>
      <c r="E267" s="162" t="s">
        <v>53</v>
      </c>
      <c r="F267" s="162" t="s">
        <v>101</v>
      </c>
      <c r="G267" s="163" t="s">
        <v>31</v>
      </c>
      <c r="H267" s="118"/>
      <c r="I267" s="118"/>
      <c r="J267" s="118"/>
      <c r="K267" s="164" t="s">
        <v>31</v>
      </c>
      <c r="L267" s="117"/>
      <c r="M267" s="117"/>
      <c r="N267" s="117"/>
      <c r="O267" s="117"/>
      <c r="P267" s="117" t="s">
        <v>242</v>
      </c>
      <c r="Q267" s="119" t="s">
        <v>270</v>
      </c>
      <c r="R267" s="119" t="s">
        <v>228</v>
      </c>
      <c r="S267" s="119" t="s">
        <v>245</v>
      </c>
      <c r="T267" s="119" t="s">
        <v>259</v>
      </c>
      <c r="U267" s="119"/>
      <c r="V267" s="119"/>
      <c r="W267" s="119"/>
      <c r="X267" s="119"/>
      <c r="Y267" s="119"/>
      <c r="Z267" s="119"/>
      <c r="AA267" s="119"/>
      <c r="AB267" s="119"/>
      <c r="AC267" s="119"/>
      <c r="AD267" s="165"/>
      <c r="AE267" s="119"/>
      <c r="AF267" s="119"/>
      <c r="AG267" s="119"/>
      <c r="AH267" s="119"/>
      <c r="AI267" s="119"/>
      <c r="AJ267" s="119"/>
      <c r="AK267" s="119"/>
      <c r="AL267" s="119"/>
      <c r="AM267" s="119"/>
      <c r="AN267" s="119"/>
      <c r="AO267" s="119"/>
      <c r="AP267" s="119"/>
      <c r="AQ267" s="119"/>
      <c r="AR267" s="119"/>
      <c r="AS267" s="163" t="s">
        <v>31</v>
      </c>
      <c r="AT267" s="164" t="s">
        <v>31</v>
      </c>
      <c r="AU267" s="162" t="s">
        <v>844</v>
      </c>
      <c r="AV267" s="117">
        <v>91</v>
      </c>
      <c r="AW267" s="117"/>
      <c r="AX267" s="117"/>
      <c r="AY267" s="117"/>
      <c r="AZ267" s="162" t="s">
        <v>843</v>
      </c>
      <c r="BA267" s="167">
        <v>165937.41</v>
      </c>
      <c r="BB267" s="167">
        <v>181018.03</v>
      </c>
      <c r="BC267" s="162">
        <v>1</v>
      </c>
      <c r="BD267" s="123" t="s">
        <v>31</v>
      </c>
      <c r="BE267" s="117" t="s">
        <v>31</v>
      </c>
      <c r="BF267" s="122" t="s">
        <v>31</v>
      </c>
      <c r="BG267" s="117" t="s">
        <v>31</v>
      </c>
      <c r="BH267" s="123" t="e">
        <f t="shared" si="15"/>
        <v>#VALUE!</v>
      </c>
      <c r="BI267" s="162" t="s">
        <v>37</v>
      </c>
      <c r="BJ267" s="117" t="s">
        <v>92</v>
      </c>
      <c r="BK267" s="117" t="s">
        <v>31</v>
      </c>
      <c r="BL267" s="117" t="s">
        <v>31</v>
      </c>
      <c r="BM267" s="124" t="s">
        <v>31</v>
      </c>
      <c r="BN267" s="125" t="s">
        <v>41</v>
      </c>
      <c r="BO267" s="168" t="s">
        <v>842</v>
      </c>
    </row>
    <row r="268" spans="1:67" ht="30.75" hidden="1" thickTop="1" x14ac:dyDescent="0.25">
      <c r="A268" s="169" t="s">
        <v>841</v>
      </c>
      <c r="B268" s="117" t="s">
        <v>76</v>
      </c>
      <c r="C268" s="162">
        <v>2010</v>
      </c>
      <c r="D268" s="162" t="s">
        <v>591</v>
      </c>
      <c r="E268" s="162" t="s">
        <v>359</v>
      </c>
      <c r="F268" s="162" t="s">
        <v>346</v>
      </c>
      <c r="G268" s="166">
        <v>59</v>
      </c>
      <c r="H268" s="118"/>
      <c r="I268" s="118"/>
      <c r="J268" s="118"/>
      <c r="K268" s="177" t="s">
        <v>31</v>
      </c>
      <c r="L268" s="117"/>
      <c r="M268" s="117"/>
      <c r="N268" s="117"/>
      <c r="O268" s="117"/>
      <c r="P268" s="117"/>
      <c r="Q268" s="119"/>
      <c r="R268" s="119"/>
      <c r="S268" s="119"/>
      <c r="T268" s="119"/>
      <c r="U268" s="119"/>
      <c r="V268" s="119"/>
      <c r="W268" s="119"/>
      <c r="X268" s="119"/>
      <c r="Y268" s="119"/>
      <c r="Z268" s="119"/>
      <c r="AA268" s="119"/>
      <c r="AB268" s="119"/>
      <c r="AC268" s="119" t="s">
        <v>289</v>
      </c>
      <c r="AD268" s="176">
        <v>60</v>
      </c>
      <c r="AE268" s="119" t="s">
        <v>300</v>
      </c>
      <c r="AF268" s="119"/>
      <c r="AG268" s="119"/>
      <c r="AH268" s="119"/>
      <c r="AI268" s="119"/>
      <c r="AJ268" s="119"/>
      <c r="AK268" s="119"/>
      <c r="AL268" s="119"/>
      <c r="AM268" s="119"/>
      <c r="AN268" s="119"/>
      <c r="AO268" s="119"/>
      <c r="AP268" s="119"/>
      <c r="AQ268" s="119"/>
      <c r="AR268" s="119"/>
      <c r="AS268" s="163" t="s">
        <v>31</v>
      </c>
      <c r="AT268" s="164" t="s">
        <v>31</v>
      </c>
      <c r="AU268" s="162" t="s">
        <v>345</v>
      </c>
      <c r="AV268" s="117">
        <v>27</v>
      </c>
      <c r="AW268" s="117"/>
      <c r="AX268" s="117"/>
      <c r="AY268" s="117"/>
      <c r="AZ268" s="162" t="s">
        <v>833</v>
      </c>
      <c r="BA268" s="167">
        <v>69968.39</v>
      </c>
      <c r="BB268" s="167">
        <v>92569.03</v>
      </c>
      <c r="BC268" s="162">
        <v>59</v>
      </c>
      <c r="BD268" s="123">
        <f>BB268/G268</f>
        <v>1568.9666101694916</v>
      </c>
      <c r="BE268" s="117" t="s">
        <v>35</v>
      </c>
      <c r="BF268" s="122" t="s">
        <v>31</v>
      </c>
      <c r="BG268" s="117" t="s">
        <v>31</v>
      </c>
      <c r="BH268" s="123" t="e">
        <f t="shared" si="15"/>
        <v>#VALUE!</v>
      </c>
      <c r="BI268" s="162" t="s">
        <v>37</v>
      </c>
      <c r="BJ268" s="117" t="s">
        <v>59</v>
      </c>
      <c r="BK268" s="117" t="s">
        <v>31</v>
      </c>
      <c r="BL268" s="117" t="s">
        <v>31</v>
      </c>
      <c r="BM268" s="124" t="s">
        <v>31</v>
      </c>
      <c r="BN268" s="125" t="s">
        <v>41</v>
      </c>
      <c r="BO268" s="168" t="s">
        <v>839</v>
      </c>
    </row>
    <row r="269" spans="1:67" ht="30.75" hidden="1" thickTop="1" x14ac:dyDescent="0.25">
      <c r="A269" s="169" t="s">
        <v>841</v>
      </c>
      <c r="B269" s="117" t="s">
        <v>76</v>
      </c>
      <c r="C269" s="162">
        <v>2010</v>
      </c>
      <c r="D269" s="162" t="s">
        <v>591</v>
      </c>
      <c r="E269" s="162" t="s">
        <v>359</v>
      </c>
      <c r="F269" s="162" t="s">
        <v>346</v>
      </c>
      <c r="G269" s="166">
        <v>167</v>
      </c>
      <c r="H269" s="118"/>
      <c r="I269" s="118"/>
      <c r="J269" s="118"/>
      <c r="K269" s="177" t="s">
        <v>31</v>
      </c>
      <c r="L269" s="117"/>
      <c r="M269" s="117"/>
      <c r="N269" s="117"/>
      <c r="O269" s="117"/>
      <c r="P269" s="117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  <c r="AA269" s="119"/>
      <c r="AB269" s="119"/>
      <c r="AC269" s="119" t="s">
        <v>289</v>
      </c>
      <c r="AD269" s="176">
        <v>60</v>
      </c>
      <c r="AE269" s="119" t="s">
        <v>300</v>
      </c>
      <c r="AF269" s="119"/>
      <c r="AG269" s="119"/>
      <c r="AH269" s="119"/>
      <c r="AI269" s="119"/>
      <c r="AJ269" s="119"/>
      <c r="AK269" s="119"/>
      <c r="AL269" s="119"/>
      <c r="AM269" s="119"/>
      <c r="AN269" s="119"/>
      <c r="AO269" s="119"/>
      <c r="AP269" s="119"/>
      <c r="AQ269" s="119"/>
      <c r="AR269" s="119"/>
      <c r="AS269" s="163" t="s">
        <v>31</v>
      </c>
      <c r="AT269" s="164" t="s">
        <v>31</v>
      </c>
      <c r="AU269" s="162" t="s">
        <v>345</v>
      </c>
      <c r="AV269" s="117">
        <v>27</v>
      </c>
      <c r="AW269" s="117"/>
      <c r="AX269" s="117"/>
      <c r="AY269" s="117"/>
      <c r="AZ269" s="162" t="s">
        <v>833</v>
      </c>
      <c r="BA269" s="167">
        <v>57456.1</v>
      </c>
      <c r="BB269" s="167">
        <v>61478.03</v>
      </c>
      <c r="BC269" s="162">
        <v>167</v>
      </c>
      <c r="BD269" s="123">
        <f>BB269/G269</f>
        <v>368.13191616766466</v>
      </c>
      <c r="BE269" s="117" t="s">
        <v>35</v>
      </c>
      <c r="BF269" s="122" t="s">
        <v>31</v>
      </c>
      <c r="BG269" s="117" t="s">
        <v>31</v>
      </c>
      <c r="BH269" s="123" t="e">
        <f t="shared" si="15"/>
        <v>#VALUE!</v>
      </c>
      <c r="BI269" s="162" t="s">
        <v>37</v>
      </c>
      <c r="BJ269" s="117" t="s">
        <v>59</v>
      </c>
      <c r="BK269" s="117" t="s">
        <v>31</v>
      </c>
      <c r="BL269" s="117" t="s">
        <v>31</v>
      </c>
      <c r="BM269" s="124" t="s">
        <v>31</v>
      </c>
      <c r="BN269" s="125" t="s">
        <v>41</v>
      </c>
      <c r="BO269" s="168" t="s">
        <v>839</v>
      </c>
    </row>
    <row r="270" spans="1:67" ht="30.75" hidden="1" thickTop="1" x14ac:dyDescent="0.25">
      <c r="A270" s="169" t="s">
        <v>840</v>
      </c>
      <c r="B270" s="117" t="s">
        <v>76</v>
      </c>
      <c r="C270" s="162">
        <v>2010</v>
      </c>
      <c r="D270" s="162" t="s">
        <v>591</v>
      </c>
      <c r="E270" s="162" t="s">
        <v>359</v>
      </c>
      <c r="F270" s="162" t="s">
        <v>346</v>
      </c>
      <c r="G270" s="166">
        <v>59</v>
      </c>
      <c r="H270" s="118"/>
      <c r="I270" s="118"/>
      <c r="J270" s="118"/>
      <c r="K270" s="177" t="s">
        <v>31</v>
      </c>
      <c r="L270" s="117"/>
      <c r="M270" s="117"/>
      <c r="N270" s="117"/>
      <c r="O270" s="117"/>
      <c r="P270" s="117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  <c r="AA270" s="119"/>
      <c r="AB270" s="119"/>
      <c r="AC270" s="119" t="s">
        <v>289</v>
      </c>
      <c r="AD270" s="176">
        <v>60</v>
      </c>
      <c r="AE270" s="119" t="s">
        <v>300</v>
      </c>
      <c r="AF270" s="119"/>
      <c r="AG270" s="119"/>
      <c r="AH270" s="119"/>
      <c r="AI270" s="119"/>
      <c r="AJ270" s="119"/>
      <c r="AK270" s="119"/>
      <c r="AL270" s="119"/>
      <c r="AM270" s="119"/>
      <c r="AN270" s="119"/>
      <c r="AO270" s="119"/>
      <c r="AP270" s="119"/>
      <c r="AQ270" s="119"/>
      <c r="AR270" s="119"/>
      <c r="AS270" s="163" t="s">
        <v>31</v>
      </c>
      <c r="AT270" s="164" t="s">
        <v>31</v>
      </c>
      <c r="AU270" s="162" t="s">
        <v>345</v>
      </c>
      <c r="AV270" s="117">
        <v>27</v>
      </c>
      <c r="AW270" s="117"/>
      <c r="AX270" s="117"/>
      <c r="AY270" s="117"/>
      <c r="AZ270" s="162" t="s">
        <v>833</v>
      </c>
      <c r="BA270" s="167">
        <v>69968.37</v>
      </c>
      <c r="BB270" s="167">
        <v>92569.03</v>
      </c>
      <c r="BC270" s="162">
        <v>59</v>
      </c>
      <c r="BD270" s="123">
        <f>BB270/G270</f>
        <v>1568.9666101694916</v>
      </c>
      <c r="BE270" s="117" t="s">
        <v>35</v>
      </c>
      <c r="BF270" s="122" t="s">
        <v>31</v>
      </c>
      <c r="BG270" s="117" t="s">
        <v>31</v>
      </c>
      <c r="BH270" s="123" t="e">
        <f t="shared" si="15"/>
        <v>#VALUE!</v>
      </c>
      <c r="BI270" s="162" t="s">
        <v>37</v>
      </c>
      <c r="BJ270" s="117" t="s">
        <v>59</v>
      </c>
      <c r="BK270" s="117" t="s">
        <v>31</v>
      </c>
      <c r="BL270" s="117" t="s">
        <v>31</v>
      </c>
      <c r="BM270" s="124" t="s">
        <v>31</v>
      </c>
      <c r="BN270" s="125" t="s">
        <v>41</v>
      </c>
      <c r="BO270" s="168" t="s">
        <v>839</v>
      </c>
    </row>
    <row r="271" spans="1:67" ht="30.75" hidden="1" thickTop="1" x14ac:dyDescent="0.25">
      <c r="A271" s="169" t="s">
        <v>838</v>
      </c>
      <c r="B271" s="117" t="s">
        <v>76</v>
      </c>
      <c r="C271" s="162">
        <v>2008</v>
      </c>
      <c r="D271" s="162" t="s">
        <v>837</v>
      </c>
      <c r="E271" s="162" t="s">
        <v>53</v>
      </c>
      <c r="F271" s="162" t="s">
        <v>831</v>
      </c>
      <c r="G271" s="163" t="s">
        <v>31</v>
      </c>
      <c r="H271" s="118"/>
      <c r="I271" s="118"/>
      <c r="J271" s="118"/>
      <c r="K271" s="177" t="s">
        <v>31</v>
      </c>
      <c r="L271" s="117"/>
      <c r="M271" s="117"/>
      <c r="N271" s="117"/>
      <c r="O271" s="117"/>
      <c r="P271" s="117"/>
      <c r="Q271" s="119"/>
      <c r="R271" s="119"/>
      <c r="S271" s="119"/>
      <c r="T271" s="119"/>
      <c r="U271" s="119"/>
      <c r="V271" s="119"/>
      <c r="W271" s="119"/>
      <c r="X271" s="119"/>
      <c r="Y271" s="119"/>
      <c r="Z271" s="119"/>
      <c r="AA271" s="119"/>
      <c r="AB271" s="119"/>
      <c r="AC271" s="119"/>
      <c r="AD271" s="176"/>
      <c r="AE271" s="119"/>
      <c r="AF271" s="119"/>
      <c r="AG271" s="119"/>
      <c r="AH271" s="119"/>
      <c r="AI271" s="119"/>
      <c r="AJ271" s="119"/>
      <c r="AK271" s="119"/>
      <c r="AL271" s="119"/>
      <c r="AM271" s="119"/>
      <c r="AN271" s="119"/>
      <c r="AO271" s="119"/>
      <c r="AP271" s="119"/>
      <c r="AQ271" s="119"/>
      <c r="AR271" s="119"/>
      <c r="AS271" s="163" t="s">
        <v>31</v>
      </c>
      <c r="AT271" s="164" t="s">
        <v>31</v>
      </c>
      <c r="AU271" s="162" t="s">
        <v>345</v>
      </c>
      <c r="AV271" s="117">
        <v>27</v>
      </c>
      <c r="AW271" s="117"/>
      <c r="AX271" s="117"/>
      <c r="AY271" s="117"/>
      <c r="AZ271" s="162" t="s">
        <v>836</v>
      </c>
      <c r="BA271" s="167">
        <v>5114.4399999999996</v>
      </c>
      <c r="BB271" s="167">
        <v>5395.73</v>
      </c>
      <c r="BC271" s="162">
        <v>1</v>
      </c>
      <c r="BD271" s="123" t="s">
        <v>31</v>
      </c>
      <c r="BE271" s="117" t="s">
        <v>31</v>
      </c>
      <c r="BF271" s="122" t="s">
        <v>31</v>
      </c>
      <c r="BG271" s="117" t="s">
        <v>31</v>
      </c>
      <c r="BH271" s="123" t="e">
        <f t="shared" si="15"/>
        <v>#VALUE!</v>
      </c>
      <c r="BI271" s="162" t="s">
        <v>37</v>
      </c>
      <c r="BJ271" s="117" t="s">
        <v>59</v>
      </c>
      <c r="BK271" s="117" t="s">
        <v>31</v>
      </c>
      <c r="BL271" s="117" t="s">
        <v>31</v>
      </c>
      <c r="BM271" s="124" t="s">
        <v>31</v>
      </c>
      <c r="BN271" s="125" t="s">
        <v>41</v>
      </c>
      <c r="BO271" s="181" t="s">
        <v>31</v>
      </c>
    </row>
    <row r="272" spans="1:67" ht="18" hidden="1" thickTop="1" x14ac:dyDescent="0.25">
      <c r="A272" s="169" t="s">
        <v>835</v>
      </c>
      <c r="B272" s="150" t="s">
        <v>189</v>
      </c>
      <c r="C272" s="162">
        <v>2008</v>
      </c>
      <c r="D272" s="162" t="s">
        <v>834</v>
      </c>
      <c r="E272" s="162" t="s">
        <v>53</v>
      </c>
      <c r="F272" s="162" t="s">
        <v>824</v>
      </c>
      <c r="G272" s="163" t="s">
        <v>31</v>
      </c>
      <c r="H272" s="118"/>
      <c r="I272" s="118"/>
      <c r="J272" s="118"/>
      <c r="K272" s="164" t="s">
        <v>31</v>
      </c>
      <c r="L272" s="117"/>
      <c r="M272" s="117"/>
      <c r="N272" s="117"/>
      <c r="O272" s="117"/>
      <c r="P272" s="117"/>
      <c r="Q272" s="119"/>
      <c r="R272" s="119"/>
      <c r="S272" s="119"/>
      <c r="T272" s="119"/>
      <c r="U272" s="119"/>
      <c r="V272" s="119"/>
      <c r="W272" s="119"/>
      <c r="X272" s="119"/>
      <c r="Y272" s="119"/>
      <c r="Z272" s="119"/>
      <c r="AA272" s="119"/>
      <c r="AB272" s="119"/>
      <c r="AC272" s="119"/>
      <c r="AD272" s="176"/>
      <c r="AE272" s="119"/>
      <c r="AF272" s="119"/>
      <c r="AG272" s="119"/>
      <c r="AH272" s="119"/>
      <c r="AI272" s="119"/>
      <c r="AJ272" s="119"/>
      <c r="AK272" s="119"/>
      <c r="AL272" s="119"/>
      <c r="AM272" s="119"/>
      <c r="AN272" s="119"/>
      <c r="AO272" s="119"/>
      <c r="AP272" s="119"/>
      <c r="AQ272" s="119"/>
      <c r="AR272" s="119"/>
      <c r="AS272" s="163" t="s">
        <v>31</v>
      </c>
      <c r="AT272" s="164" t="s">
        <v>31</v>
      </c>
      <c r="AU272" s="162" t="s">
        <v>345</v>
      </c>
      <c r="AV272" s="117">
        <v>27</v>
      </c>
      <c r="AW272" s="117"/>
      <c r="AX272" s="117"/>
      <c r="AY272" s="117"/>
      <c r="AZ272" s="162" t="s">
        <v>833</v>
      </c>
      <c r="BA272" s="167">
        <v>4900</v>
      </c>
      <c r="BB272" s="167">
        <v>5860.4</v>
      </c>
      <c r="BC272" s="162">
        <v>1</v>
      </c>
      <c r="BD272" s="123" t="s">
        <v>31</v>
      </c>
      <c r="BE272" s="117" t="s">
        <v>31</v>
      </c>
      <c r="BF272" s="122" t="s">
        <v>31</v>
      </c>
      <c r="BG272" s="117" t="s">
        <v>31</v>
      </c>
      <c r="BH272" s="123" t="e">
        <f t="shared" si="15"/>
        <v>#VALUE!</v>
      </c>
      <c r="BI272" s="162" t="s">
        <v>37</v>
      </c>
      <c r="BJ272" s="117" t="s">
        <v>59</v>
      </c>
      <c r="BK272" s="117" t="s">
        <v>31</v>
      </c>
      <c r="BL272" s="117" t="s">
        <v>31</v>
      </c>
      <c r="BM272" s="124" t="s">
        <v>31</v>
      </c>
      <c r="BN272" s="125" t="s">
        <v>41</v>
      </c>
      <c r="BO272" s="181" t="s">
        <v>31</v>
      </c>
    </row>
    <row r="273" spans="1:67" ht="18" hidden="1" thickTop="1" x14ac:dyDescent="0.25">
      <c r="A273" s="169" t="s">
        <v>835</v>
      </c>
      <c r="B273" s="150" t="s">
        <v>189</v>
      </c>
      <c r="C273" s="162">
        <v>2009</v>
      </c>
      <c r="D273" s="162" t="s">
        <v>834</v>
      </c>
      <c r="E273" s="162" t="s">
        <v>53</v>
      </c>
      <c r="F273" s="162" t="s">
        <v>824</v>
      </c>
      <c r="G273" s="163" t="s">
        <v>31</v>
      </c>
      <c r="H273" s="118"/>
      <c r="I273" s="118"/>
      <c r="J273" s="118"/>
      <c r="K273" s="164" t="s">
        <v>31</v>
      </c>
      <c r="L273" s="117"/>
      <c r="M273" s="117"/>
      <c r="N273" s="117"/>
      <c r="O273" s="117"/>
      <c r="P273" s="117"/>
      <c r="Q273" s="119"/>
      <c r="R273" s="119"/>
      <c r="S273" s="119"/>
      <c r="T273" s="119"/>
      <c r="U273" s="119"/>
      <c r="V273" s="119"/>
      <c r="W273" s="119"/>
      <c r="X273" s="119"/>
      <c r="Y273" s="119"/>
      <c r="Z273" s="119"/>
      <c r="AA273" s="119"/>
      <c r="AB273" s="119"/>
      <c r="AC273" s="119"/>
      <c r="AD273" s="176"/>
      <c r="AE273" s="119"/>
      <c r="AF273" s="119"/>
      <c r="AG273" s="119"/>
      <c r="AH273" s="119"/>
      <c r="AI273" s="119"/>
      <c r="AJ273" s="119"/>
      <c r="AK273" s="119"/>
      <c r="AL273" s="119"/>
      <c r="AM273" s="119"/>
      <c r="AN273" s="119"/>
      <c r="AO273" s="119"/>
      <c r="AP273" s="119"/>
      <c r="AQ273" s="119"/>
      <c r="AR273" s="119"/>
      <c r="AS273" s="163" t="s">
        <v>31</v>
      </c>
      <c r="AT273" s="164" t="s">
        <v>31</v>
      </c>
      <c r="AU273" s="162" t="s">
        <v>345</v>
      </c>
      <c r="AV273" s="117">
        <v>27</v>
      </c>
      <c r="AW273" s="117"/>
      <c r="AX273" s="117"/>
      <c r="AY273" s="117"/>
      <c r="AZ273" s="162" t="s">
        <v>833</v>
      </c>
      <c r="BA273" s="167">
        <v>5170</v>
      </c>
      <c r="BB273" s="167">
        <v>5454.35</v>
      </c>
      <c r="BC273" s="162">
        <v>1</v>
      </c>
      <c r="BD273" s="123" t="s">
        <v>31</v>
      </c>
      <c r="BE273" s="117" t="s">
        <v>31</v>
      </c>
      <c r="BF273" s="122" t="s">
        <v>31</v>
      </c>
      <c r="BG273" s="117" t="s">
        <v>31</v>
      </c>
      <c r="BH273" s="123" t="e">
        <f t="shared" si="15"/>
        <v>#VALUE!</v>
      </c>
      <c r="BI273" s="162" t="s">
        <v>37</v>
      </c>
      <c r="BJ273" s="117" t="s">
        <v>59</v>
      </c>
      <c r="BK273" s="117" t="s">
        <v>31</v>
      </c>
      <c r="BL273" s="117" t="s">
        <v>31</v>
      </c>
      <c r="BM273" s="124" t="s">
        <v>31</v>
      </c>
      <c r="BN273" s="125" t="s">
        <v>41</v>
      </c>
      <c r="BO273" s="181" t="s">
        <v>31</v>
      </c>
    </row>
    <row r="274" spans="1:67" ht="18" hidden="1" thickTop="1" x14ac:dyDescent="0.25">
      <c r="A274" s="169" t="s">
        <v>828</v>
      </c>
      <c r="B274" s="150" t="s">
        <v>189</v>
      </c>
      <c r="C274" s="162">
        <v>2006</v>
      </c>
      <c r="D274" s="162" t="s">
        <v>832</v>
      </c>
      <c r="E274" s="162" t="s">
        <v>53</v>
      </c>
      <c r="F274" s="162" t="s">
        <v>831</v>
      </c>
      <c r="G274" s="163" t="s">
        <v>31</v>
      </c>
      <c r="H274" s="118"/>
      <c r="I274" s="118"/>
      <c r="J274" s="118"/>
      <c r="K274" s="164" t="s">
        <v>31</v>
      </c>
      <c r="L274" s="117"/>
      <c r="M274" s="117"/>
      <c r="N274" s="117"/>
      <c r="O274" s="117"/>
      <c r="P274" s="117"/>
      <c r="Q274" s="119"/>
      <c r="R274" s="119"/>
      <c r="S274" s="119"/>
      <c r="T274" s="119"/>
      <c r="U274" s="119"/>
      <c r="V274" s="119"/>
      <c r="W274" s="119"/>
      <c r="X274" s="119"/>
      <c r="Y274" s="119"/>
      <c r="Z274" s="119"/>
      <c r="AA274" s="119"/>
      <c r="AB274" s="119"/>
      <c r="AC274" s="119"/>
      <c r="AD274" s="176"/>
      <c r="AE274" s="119"/>
      <c r="AF274" s="119"/>
      <c r="AG274" s="119"/>
      <c r="AH274" s="119"/>
      <c r="AI274" s="119"/>
      <c r="AJ274" s="119"/>
      <c r="AK274" s="119"/>
      <c r="AL274" s="119"/>
      <c r="AM274" s="119"/>
      <c r="AN274" s="119"/>
      <c r="AO274" s="119"/>
      <c r="AP274" s="119"/>
      <c r="AQ274" s="119"/>
      <c r="AR274" s="119"/>
      <c r="AS274" s="163" t="s">
        <v>31</v>
      </c>
      <c r="AT274" s="164" t="s">
        <v>31</v>
      </c>
      <c r="AU274" s="162" t="s">
        <v>345</v>
      </c>
      <c r="AV274" s="117">
        <v>27</v>
      </c>
      <c r="AW274" s="117"/>
      <c r="AX274" s="117"/>
      <c r="AY274" s="117"/>
      <c r="AZ274" s="162" t="s">
        <v>344</v>
      </c>
      <c r="BA274" s="167">
        <v>4850.9799999999996</v>
      </c>
      <c r="BB274" s="167">
        <v>5117.78</v>
      </c>
      <c r="BC274" s="162">
        <v>1</v>
      </c>
      <c r="BD274" s="123" t="s">
        <v>31</v>
      </c>
      <c r="BE274" s="117" t="s">
        <v>31</v>
      </c>
      <c r="BF274" s="122" t="s">
        <v>31</v>
      </c>
      <c r="BG274" s="117" t="s">
        <v>31</v>
      </c>
      <c r="BH274" s="123" t="e">
        <f t="shared" si="15"/>
        <v>#VALUE!</v>
      </c>
      <c r="BI274" s="162" t="s">
        <v>37</v>
      </c>
      <c r="BJ274" s="117" t="s">
        <v>59</v>
      </c>
      <c r="BK274" s="117" t="s">
        <v>31</v>
      </c>
      <c r="BL274" s="117" t="s">
        <v>31</v>
      </c>
      <c r="BM274" s="124" t="s">
        <v>31</v>
      </c>
      <c r="BN274" s="125" t="s">
        <v>41</v>
      </c>
      <c r="BO274" s="181" t="s">
        <v>31</v>
      </c>
    </row>
    <row r="275" spans="1:67" ht="18" hidden="1" thickTop="1" x14ac:dyDescent="0.25">
      <c r="A275" s="169" t="s">
        <v>828</v>
      </c>
      <c r="B275" s="117" t="s">
        <v>51</v>
      </c>
      <c r="C275" s="162">
        <v>2006</v>
      </c>
      <c r="D275" s="162" t="s">
        <v>830</v>
      </c>
      <c r="E275" s="162" t="s">
        <v>53</v>
      </c>
      <c r="F275" s="162" t="s">
        <v>829</v>
      </c>
      <c r="G275" s="163" t="s">
        <v>31</v>
      </c>
      <c r="H275" s="118"/>
      <c r="I275" s="118"/>
      <c r="J275" s="118"/>
      <c r="K275" s="164" t="s">
        <v>31</v>
      </c>
      <c r="L275" s="117"/>
      <c r="M275" s="117"/>
      <c r="N275" s="117"/>
      <c r="O275" s="117"/>
      <c r="P275" s="117"/>
      <c r="Q275" s="119"/>
      <c r="R275" s="119"/>
      <c r="S275" s="119"/>
      <c r="T275" s="119"/>
      <c r="U275" s="119"/>
      <c r="V275" s="119"/>
      <c r="W275" s="119"/>
      <c r="X275" s="119"/>
      <c r="Y275" s="119"/>
      <c r="Z275" s="119"/>
      <c r="AA275" s="119"/>
      <c r="AB275" s="119"/>
      <c r="AC275" s="119"/>
      <c r="AD275" s="176"/>
      <c r="AE275" s="119"/>
      <c r="AF275" s="119"/>
      <c r="AG275" s="119"/>
      <c r="AH275" s="119"/>
      <c r="AI275" s="119"/>
      <c r="AJ275" s="119"/>
      <c r="AK275" s="119"/>
      <c r="AL275" s="119"/>
      <c r="AM275" s="119"/>
      <c r="AN275" s="119"/>
      <c r="AO275" s="119"/>
      <c r="AP275" s="119"/>
      <c r="AQ275" s="119"/>
      <c r="AR275" s="119"/>
      <c r="AS275" s="163" t="s">
        <v>31</v>
      </c>
      <c r="AT275" s="164" t="s">
        <v>31</v>
      </c>
      <c r="AU275" s="162" t="s">
        <v>345</v>
      </c>
      <c r="AV275" s="117">
        <v>27</v>
      </c>
      <c r="AW275" s="117"/>
      <c r="AX275" s="117"/>
      <c r="AY275" s="117"/>
      <c r="AZ275" s="162" t="s">
        <v>344</v>
      </c>
      <c r="BA275" s="167">
        <v>1514.66</v>
      </c>
      <c r="BB275" s="167">
        <v>1597.97</v>
      </c>
      <c r="BC275" s="162">
        <v>1</v>
      </c>
      <c r="BD275" s="123" t="s">
        <v>31</v>
      </c>
      <c r="BE275" s="117" t="s">
        <v>31</v>
      </c>
      <c r="BF275" s="122" t="s">
        <v>31</v>
      </c>
      <c r="BG275" s="117" t="s">
        <v>31</v>
      </c>
      <c r="BH275" s="123" t="e">
        <f t="shared" si="15"/>
        <v>#VALUE!</v>
      </c>
      <c r="BI275" s="162" t="s">
        <v>37</v>
      </c>
      <c r="BJ275" s="117" t="s">
        <v>59</v>
      </c>
      <c r="BK275" s="117" t="s">
        <v>31</v>
      </c>
      <c r="BL275" s="117" t="s">
        <v>31</v>
      </c>
      <c r="BM275" s="124" t="s">
        <v>31</v>
      </c>
      <c r="BN275" s="125" t="s">
        <v>41</v>
      </c>
      <c r="BO275" s="181" t="s">
        <v>31</v>
      </c>
    </row>
    <row r="276" spans="1:67" ht="18" hidden="1" thickTop="1" x14ac:dyDescent="0.25">
      <c r="A276" s="169" t="s">
        <v>828</v>
      </c>
      <c r="B276" s="117" t="s">
        <v>76</v>
      </c>
      <c r="C276" s="162">
        <v>2008</v>
      </c>
      <c r="D276" s="162" t="s">
        <v>827</v>
      </c>
      <c r="E276" s="162" t="s">
        <v>53</v>
      </c>
      <c r="F276" s="162" t="s">
        <v>346</v>
      </c>
      <c r="G276" s="163" t="s">
        <v>31</v>
      </c>
      <c r="H276" s="118"/>
      <c r="I276" s="118"/>
      <c r="J276" s="118"/>
      <c r="K276" s="164" t="s">
        <v>31</v>
      </c>
      <c r="L276" s="117"/>
      <c r="M276" s="117"/>
      <c r="N276" s="117"/>
      <c r="O276" s="117"/>
      <c r="P276" s="117"/>
      <c r="Q276" s="119"/>
      <c r="R276" s="119"/>
      <c r="S276" s="119"/>
      <c r="T276" s="119"/>
      <c r="U276" s="119"/>
      <c r="V276" s="119"/>
      <c r="W276" s="119"/>
      <c r="X276" s="119"/>
      <c r="Y276" s="119"/>
      <c r="Z276" s="119"/>
      <c r="AA276" s="119"/>
      <c r="AB276" s="119"/>
      <c r="AC276" s="119"/>
      <c r="AD276" s="176"/>
      <c r="AE276" s="119"/>
      <c r="AF276" s="119"/>
      <c r="AG276" s="119"/>
      <c r="AH276" s="119"/>
      <c r="AI276" s="119"/>
      <c r="AJ276" s="119"/>
      <c r="AK276" s="119"/>
      <c r="AL276" s="119"/>
      <c r="AM276" s="119"/>
      <c r="AN276" s="119"/>
      <c r="AO276" s="119"/>
      <c r="AP276" s="119"/>
      <c r="AQ276" s="119"/>
      <c r="AR276" s="119"/>
      <c r="AS276" s="163" t="s">
        <v>31</v>
      </c>
      <c r="AT276" s="164" t="s">
        <v>31</v>
      </c>
      <c r="AU276" s="162" t="s">
        <v>345</v>
      </c>
      <c r="AV276" s="117">
        <v>27</v>
      </c>
      <c r="AW276" s="117"/>
      <c r="AX276" s="117"/>
      <c r="AY276" s="117"/>
      <c r="AZ276" s="162" t="s">
        <v>344</v>
      </c>
      <c r="BA276" s="167">
        <v>11658.87</v>
      </c>
      <c r="BB276" s="167">
        <v>13944.01</v>
      </c>
      <c r="BC276" s="162">
        <v>1</v>
      </c>
      <c r="BD276" s="123" t="s">
        <v>31</v>
      </c>
      <c r="BE276" s="117" t="s">
        <v>31</v>
      </c>
      <c r="BF276" s="122" t="s">
        <v>31</v>
      </c>
      <c r="BG276" s="117" t="s">
        <v>31</v>
      </c>
      <c r="BH276" s="123" t="e">
        <f t="shared" si="15"/>
        <v>#VALUE!</v>
      </c>
      <c r="BI276" s="162" t="s">
        <v>37</v>
      </c>
      <c r="BJ276" s="117" t="s">
        <v>59</v>
      </c>
      <c r="BK276" s="117" t="s">
        <v>31</v>
      </c>
      <c r="BL276" s="117" t="s">
        <v>31</v>
      </c>
      <c r="BM276" s="124" t="s">
        <v>31</v>
      </c>
      <c r="BN276" s="125" t="s">
        <v>41</v>
      </c>
      <c r="BO276" s="181" t="s">
        <v>31</v>
      </c>
    </row>
    <row r="277" spans="1:67" ht="30.75" hidden="1" thickTop="1" x14ac:dyDescent="0.25">
      <c r="A277" s="169" t="s">
        <v>826</v>
      </c>
      <c r="B277" s="150" t="s">
        <v>189</v>
      </c>
      <c r="C277" s="162">
        <v>2014</v>
      </c>
      <c r="D277" s="162" t="s">
        <v>825</v>
      </c>
      <c r="E277" s="162" t="s">
        <v>53</v>
      </c>
      <c r="F277" s="162" t="s">
        <v>824</v>
      </c>
      <c r="G277" s="163" t="s">
        <v>31</v>
      </c>
      <c r="H277" s="118"/>
      <c r="I277" s="118"/>
      <c r="J277" s="118"/>
      <c r="K277" s="164" t="s">
        <v>31</v>
      </c>
      <c r="L277" s="117"/>
      <c r="M277" s="117"/>
      <c r="N277" s="117"/>
      <c r="O277" s="117"/>
      <c r="P277" s="117"/>
      <c r="Q277" s="119"/>
      <c r="R277" s="119"/>
      <c r="S277" s="119"/>
      <c r="T277" s="119"/>
      <c r="U277" s="119"/>
      <c r="V277" s="119"/>
      <c r="W277" s="119"/>
      <c r="X277" s="119"/>
      <c r="Y277" s="119"/>
      <c r="Z277" s="119"/>
      <c r="AA277" s="119"/>
      <c r="AB277" s="119"/>
      <c r="AC277" s="119"/>
      <c r="AD277" s="176"/>
      <c r="AE277" s="119"/>
      <c r="AF277" s="119"/>
      <c r="AG277" s="119"/>
      <c r="AH277" s="119"/>
      <c r="AI277" s="119"/>
      <c r="AJ277" s="119"/>
      <c r="AK277" s="119"/>
      <c r="AL277" s="119"/>
      <c r="AM277" s="119"/>
      <c r="AN277" s="119"/>
      <c r="AO277" s="119"/>
      <c r="AP277" s="119"/>
      <c r="AQ277" s="119"/>
      <c r="AR277" s="119"/>
      <c r="AS277" s="163" t="s">
        <v>31</v>
      </c>
      <c r="AT277" s="164" t="s">
        <v>31</v>
      </c>
      <c r="AU277" s="162" t="s">
        <v>345</v>
      </c>
      <c r="AV277" s="117">
        <v>27</v>
      </c>
      <c r="AW277" s="117"/>
      <c r="AX277" s="117"/>
      <c r="AY277" s="117"/>
      <c r="AZ277" s="162" t="s">
        <v>344</v>
      </c>
      <c r="BA277" s="167">
        <v>7014.06</v>
      </c>
      <c r="BB277" s="167">
        <v>7715.47</v>
      </c>
      <c r="BC277" s="162">
        <v>1</v>
      </c>
      <c r="BD277" s="123" t="s">
        <v>31</v>
      </c>
      <c r="BE277" s="117" t="s">
        <v>31</v>
      </c>
      <c r="BF277" s="122" t="s">
        <v>31</v>
      </c>
      <c r="BG277" s="117" t="s">
        <v>31</v>
      </c>
      <c r="BH277" s="123" t="e">
        <f t="shared" si="15"/>
        <v>#VALUE!</v>
      </c>
      <c r="BI277" s="162" t="s">
        <v>37</v>
      </c>
      <c r="BJ277" s="117" t="s">
        <v>59</v>
      </c>
      <c r="BK277" s="117" t="s">
        <v>31</v>
      </c>
      <c r="BL277" s="117" t="s">
        <v>31</v>
      </c>
      <c r="BM277" s="124" t="s">
        <v>31</v>
      </c>
      <c r="BN277" s="125" t="s">
        <v>41</v>
      </c>
      <c r="BO277" s="181" t="s">
        <v>31</v>
      </c>
    </row>
    <row r="278" spans="1:67" ht="18" hidden="1" thickTop="1" x14ac:dyDescent="0.25">
      <c r="A278" s="169" t="s">
        <v>823</v>
      </c>
      <c r="B278" s="117" t="s">
        <v>76</v>
      </c>
      <c r="C278" s="162">
        <v>2010</v>
      </c>
      <c r="D278" s="164" t="s">
        <v>822</v>
      </c>
      <c r="E278" s="162" t="s">
        <v>53</v>
      </c>
      <c r="F278" s="164" t="s">
        <v>821</v>
      </c>
      <c r="G278" s="163" t="s">
        <v>31</v>
      </c>
      <c r="H278" s="118"/>
      <c r="I278" s="118"/>
      <c r="J278" s="118"/>
      <c r="K278" s="164" t="s">
        <v>31</v>
      </c>
      <c r="L278" s="117"/>
      <c r="M278" s="117"/>
      <c r="N278" s="117"/>
      <c r="O278" s="117"/>
      <c r="P278" s="117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  <c r="AA278" s="119"/>
      <c r="AB278" s="119"/>
      <c r="AC278" s="119"/>
      <c r="AD278" s="176"/>
      <c r="AE278" s="119"/>
      <c r="AF278" s="119"/>
      <c r="AG278" s="119"/>
      <c r="AH278" s="119"/>
      <c r="AI278" s="119"/>
      <c r="AJ278" s="119"/>
      <c r="AK278" s="119"/>
      <c r="AL278" s="119"/>
      <c r="AM278" s="119"/>
      <c r="AN278" s="119"/>
      <c r="AO278" s="119"/>
      <c r="AP278" s="119"/>
      <c r="AQ278" s="119"/>
      <c r="AR278" s="119"/>
      <c r="AS278" s="163" t="s">
        <v>31</v>
      </c>
      <c r="AT278" s="164" t="s">
        <v>31</v>
      </c>
      <c r="AU278" s="162" t="s">
        <v>820</v>
      </c>
      <c r="AV278" s="117">
        <v>78</v>
      </c>
      <c r="AW278" s="117"/>
      <c r="AX278" s="117"/>
      <c r="AY278" s="117"/>
      <c r="AZ278" s="162" t="s">
        <v>819</v>
      </c>
      <c r="BA278" s="189">
        <v>8750</v>
      </c>
      <c r="BB278" s="189">
        <v>9231.25</v>
      </c>
      <c r="BC278" s="164">
        <v>1</v>
      </c>
      <c r="BD278" s="123" t="s">
        <v>31</v>
      </c>
      <c r="BE278" s="117" t="s">
        <v>31</v>
      </c>
      <c r="BF278" s="122" t="s">
        <v>31</v>
      </c>
      <c r="BG278" s="117" t="s">
        <v>31</v>
      </c>
      <c r="BH278" s="123" t="e">
        <f t="shared" si="15"/>
        <v>#VALUE!</v>
      </c>
      <c r="BI278" s="162" t="s">
        <v>37</v>
      </c>
      <c r="BJ278" s="117" t="s">
        <v>92</v>
      </c>
      <c r="BK278" s="117" t="s">
        <v>31</v>
      </c>
      <c r="BL278" s="117" t="s">
        <v>31</v>
      </c>
      <c r="BM278" s="124" t="s">
        <v>31</v>
      </c>
      <c r="BN278" s="125" t="s">
        <v>41</v>
      </c>
      <c r="BO278" s="181" t="s">
        <v>31</v>
      </c>
    </row>
    <row r="279" spans="1:67" ht="18" hidden="1" thickTop="1" x14ac:dyDescent="0.25">
      <c r="A279" s="169" t="s">
        <v>818</v>
      </c>
      <c r="B279" s="150" t="s">
        <v>191</v>
      </c>
      <c r="C279" s="162">
        <v>2017</v>
      </c>
      <c r="D279" s="162" t="s">
        <v>817</v>
      </c>
      <c r="E279" s="162" t="s">
        <v>53</v>
      </c>
      <c r="F279" s="162" t="s">
        <v>813</v>
      </c>
      <c r="G279" s="166">
        <v>2762</v>
      </c>
      <c r="H279" s="118"/>
      <c r="I279" s="118"/>
      <c r="J279" s="118"/>
      <c r="K279" s="164" t="s">
        <v>31</v>
      </c>
      <c r="L279" s="117"/>
      <c r="M279" s="117"/>
      <c r="N279" s="117"/>
      <c r="O279" s="117"/>
      <c r="P279" s="117"/>
      <c r="Q279" s="119"/>
      <c r="R279" s="119"/>
      <c r="S279" s="119"/>
      <c r="T279" s="119"/>
      <c r="U279" s="119"/>
      <c r="V279" s="119"/>
      <c r="W279" s="119"/>
      <c r="X279" s="119"/>
      <c r="Y279" s="119"/>
      <c r="Z279" s="119"/>
      <c r="AA279" s="119"/>
      <c r="AB279" s="119"/>
      <c r="AC279" s="119"/>
      <c r="AD279" s="176"/>
      <c r="AE279" s="119"/>
      <c r="AF279" s="119"/>
      <c r="AG279" s="119"/>
      <c r="AH279" s="119"/>
      <c r="AI279" s="119"/>
      <c r="AJ279" s="119"/>
      <c r="AK279" s="119"/>
      <c r="AL279" s="119"/>
      <c r="AM279" s="119"/>
      <c r="AN279" s="119"/>
      <c r="AO279" s="119"/>
      <c r="AP279" s="119"/>
      <c r="AQ279" s="119"/>
      <c r="AR279" s="119"/>
      <c r="AS279" s="166">
        <v>7818</v>
      </c>
      <c r="AT279" s="162">
        <v>44</v>
      </c>
      <c r="AU279" s="162" t="s">
        <v>32</v>
      </c>
      <c r="AV279" s="117">
        <v>75</v>
      </c>
      <c r="AW279" s="117" t="s">
        <v>2053</v>
      </c>
      <c r="AX279" s="117"/>
      <c r="AY279" s="117" t="s">
        <v>2109</v>
      </c>
      <c r="AZ279" s="162" t="s">
        <v>812</v>
      </c>
      <c r="BA279" s="167">
        <v>248.76</v>
      </c>
      <c r="BB279" s="167">
        <v>273.64</v>
      </c>
      <c r="BC279" s="162">
        <v>1</v>
      </c>
      <c r="BD279" s="123">
        <f>BB279/G279</f>
        <v>9.9073135409123825E-2</v>
      </c>
      <c r="BE279" s="117" t="s">
        <v>35</v>
      </c>
      <c r="BF279" s="122" t="s">
        <v>31</v>
      </c>
      <c r="BG279" s="117" t="s">
        <v>31</v>
      </c>
      <c r="BH279" s="123">
        <f t="shared" si="15"/>
        <v>6.2190909090909088</v>
      </c>
      <c r="BI279" s="162" t="s">
        <v>37</v>
      </c>
      <c r="BJ279" s="117" t="s">
        <v>38</v>
      </c>
      <c r="BK279" s="117">
        <v>7</v>
      </c>
      <c r="BL279" s="117" t="s">
        <v>81</v>
      </c>
      <c r="BM279" s="124" t="s">
        <v>228</v>
      </c>
      <c r="BN279" s="125" t="s">
        <v>41</v>
      </c>
      <c r="BO279" s="168" t="s">
        <v>816</v>
      </c>
    </row>
    <row r="280" spans="1:67" ht="18" hidden="1" thickTop="1" x14ac:dyDescent="0.25">
      <c r="A280" s="169" t="s">
        <v>815</v>
      </c>
      <c r="B280" s="150" t="s">
        <v>191</v>
      </c>
      <c r="C280" s="162">
        <v>2017</v>
      </c>
      <c r="D280" s="162" t="s">
        <v>814</v>
      </c>
      <c r="E280" s="162" t="s">
        <v>53</v>
      </c>
      <c r="F280" s="162" t="s">
        <v>813</v>
      </c>
      <c r="G280" s="166">
        <v>2762</v>
      </c>
      <c r="H280" s="118"/>
      <c r="I280" s="118"/>
      <c r="J280" s="118"/>
      <c r="K280" s="164" t="s">
        <v>31</v>
      </c>
      <c r="L280" s="117"/>
      <c r="M280" s="117"/>
      <c r="N280" s="117"/>
      <c r="O280" s="117"/>
      <c r="P280" s="117"/>
      <c r="Q280" s="119"/>
      <c r="R280" s="119"/>
      <c r="S280" s="119"/>
      <c r="T280" s="119"/>
      <c r="U280" s="119"/>
      <c r="V280" s="119"/>
      <c r="W280" s="119"/>
      <c r="X280" s="119"/>
      <c r="Y280" s="119"/>
      <c r="Z280" s="119"/>
      <c r="AA280" s="119"/>
      <c r="AB280" s="119"/>
      <c r="AC280" s="119"/>
      <c r="AD280" s="176"/>
      <c r="AE280" s="119"/>
      <c r="AF280" s="119"/>
      <c r="AG280" s="119"/>
      <c r="AH280" s="119"/>
      <c r="AI280" s="119"/>
      <c r="AJ280" s="119"/>
      <c r="AK280" s="119"/>
      <c r="AL280" s="119"/>
      <c r="AM280" s="119"/>
      <c r="AN280" s="119"/>
      <c r="AO280" s="119"/>
      <c r="AP280" s="119"/>
      <c r="AQ280" s="119"/>
      <c r="AR280" s="119"/>
      <c r="AS280" s="166">
        <v>7818</v>
      </c>
      <c r="AT280" s="162">
        <v>44</v>
      </c>
      <c r="AU280" s="162" t="s">
        <v>32</v>
      </c>
      <c r="AV280" s="117">
        <v>75</v>
      </c>
      <c r="AW280" s="117" t="s">
        <v>2053</v>
      </c>
      <c r="AX280" s="117"/>
      <c r="AY280" s="117" t="s">
        <v>2109</v>
      </c>
      <c r="AZ280" s="162" t="s">
        <v>812</v>
      </c>
      <c r="BA280" s="167">
        <v>3102</v>
      </c>
      <c r="BB280" s="167">
        <v>3412.2</v>
      </c>
      <c r="BC280" s="162">
        <v>1</v>
      </c>
      <c r="BD280" s="123">
        <f>BB280/G280</f>
        <v>1.2354091238233165</v>
      </c>
      <c r="BE280" s="117" t="s">
        <v>35</v>
      </c>
      <c r="BF280" s="122" t="s">
        <v>31</v>
      </c>
      <c r="BG280" s="117" t="s">
        <v>31</v>
      </c>
      <c r="BH280" s="123">
        <f t="shared" si="15"/>
        <v>77.55</v>
      </c>
      <c r="BI280" s="162" t="s">
        <v>37</v>
      </c>
      <c r="BJ280" s="117" t="s">
        <v>38</v>
      </c>
      <c r="BK280" s="117">
        <v>7</v>
      </c>
      <c r="BL280" s="117" t="s">
        <v>81</v>
      </c>
      <c r="BM280" s="124" t="s">
        <v>228</v>
      </c>
      <c r="BN280" s="125" t="s">
        <v>41</v>
      </c>
      <c r="BO280" s="168" t="s">
        <v>811</v>
      </c>
    </row>
    <row r="281" spans="1:67" ht="18" hidden="1" thickTop="1" x14ac:dyDescent="0.25">
      <c r="A281" s="169" t="s">
        <v>810</v>
      </c>
      <c r="B281" s="117" t="s">
        <v>76</v>
      </c>
      <c r="C281" s="162">
        <v>2014</v>
      </c>
      <c r="D281" s="162" t="s">
        <v>591</v>
      </c>
      <c r="E281" s="162" t="s">
        <v>53</v>
      </c>
      <c r="F281" s="162" t="s">
        <v>808</v>
      </c>
      <c r="G281" s="166">
        <v>20</v>
      </c>
      <c r="H281" s="118"/>
      <c r="I281" s="118"/>
      <c r="J281" s="118"/>
      <c r="K281" s="177" t="s">
        <v>31</v>
      </c>
      <c r="L281" s="117"/>
      <c r="M281" s="117"/>
      <c r="N281" s="117"/>
      <c r="O281" s="117"/>
      <c r="P281" s="117"/>
      <c r="Q281" s="119"/>
      <c r="R281" s="119"/>
      <c r="S281" s="119"/>
      <c r="T281" s="119"/>
      <c r="U281" s="119"/>
      <c r="V281" s="119"/>
      <c r="W281" s="119"/>
      <c r="X281" s="119"/>
      <c r="Y281" s="119"/>
      <c r="Z281" s="119"/>
      <c r="AA281" s="119"/>
      <c r="AB281" s="119"/>
      <c r="AC281" s="119"/>
      <c r="AD281" s="176"/>
      <c r="AE281" s="119"/>
      <c r="AF281" s="119"/>
      <c r="AG281" s="119"/>
      <c r="AH281" s="119"/>
      <c r="AI281" s="119"/>
      <c r="AJ281" s="119"/>
      <c r="AK281" s="119"/>
      <c r="AL281" s="119"/>
      <c r="AM281" s="119"/>
      <c r="AN281" s="119"/>
      <c r="AO281" s="119"/>
      <c r="AP281" s="119"/>
      <c r="AQ281" s="119"/>
      <c r="AR281" s="119"/>
      <c r="AS281" s="166" t="s">
        <v>807</v>
      </c>
      <c r="AT281" s="162">
        <v>114</v>
      </c>
      <c r="AU281" s="162" t="s">
        <v>806</v>
      </c>
      <c r="AV281" s="117">
        <v>77</v>
      </c>
      <c r="AW281" s="117" t="s">
        <v>2060</v>
      </c>
      <c r="AX281" s="117"/>
      <c r="AY281" s="117" t="s">
        <v>2115</v>
      </c>
      <c r="AZ281" s="162" t="s">
        <v>805</v>
      </c>
      <c r="BA281" s="167">
        <v>4647.25</v>
      </c>
      <c r="BB281" s="167">
        <v>4972.5600000000004</v>
      </c>
      <c r="BC281" s="162">
        <v>1</v>
      </c>
      <c r="BD281" s="123">
        <f>BB281/G281</f>
        <v>248.62800000000001</v>
      </c>
      <c r="BE281" s="117" t="s">
        <v>35</v>
      </c>
      <c r="BF281" s="122" t="s">
        <v>31</v>
      </c>
      <c r="BG281" s="117" t="s">
        <v>31</v>
      </c>
      <c r="BH281" s="123">
        <f t="shared" si="15"/>
        <v>43.618947368421054</v>
      </c>
      <c r="BI281" s="162" t="s">
        <v>37</v>
      </c>
      <c r="BJ281" s="117" t="s">
        <v>92</v>
      </c>
      <c r="BK281" s="117">
        <v>5</v>
      </c>
      <c r="BL281" s="117" t="s">
        <v>219</v>
      </c>
      <c r="BM281" s="124" t="s">
        <v>228</v>
      </c>
      <c r="BN281" s="125" t="s">
        <v>41</v>
      </c>
      <c r="BO281" s="181" t="s">
        <v>31</v>
      </c>
    </row>
    <row r="282" spans="1:67" ht="30.75" hidden="1" thickTop="1" x14ac:dyDescent="0.25">
      <c r="A282" s="180" t="s">
        <v>809</v>
      </c>
      <c r="B282" s="117" t="s">
        <v>76</v>
      </c>
      <c r="C282" s="162">
        <v>2014</v>
      </c>
      <c r="D282" s="162" t="s">
        <v>591</v>
      </c>
      <c r="E282" s="162" t="s">
        <v>53</v>
      </c>
      <c r="F282" s="162" t="s">
        <v>808</v>
      </c>
      <c r="G282" s="166">
        <v>466</v>
      </c>
      <c r="H282" s="118"/>
      <c r="I282" s="118"/>
      <c r="J282" s="118"/>
      <c r="K282" s="177" t="s">
        <v>31</v>
      </c>
      <c r="L282" s="117"/>
      <c r="M282" s="117"/>
      <c r="N282" s="117"/>
      <c r="O282" s="117"/>
      <c r="P282" s="117"/>
      <c r="Q282" s="119"/>
      <c r="R282" s="119"/>
      <c r="S282" s="119"/>
      <c r="T282" s="119"/>
      <c r="U282" s="119"/>
      <c r="V282" s="119"/>
      <c r="W282" s="119"/>
      <c r="X282" s="119"/>
      <c r="Y282" s="119"/>
      <c r="Z282" s="119"/>
      <c r="AA282" s="119"/>
      <c r="AB282" s="119"/>
      <c r="AC282" s="119" t="s">
        <v>289</v>
      </c>
      <c r="AD282" s="176">
        <v>80</v>
      </c>
      <c r="AE282" s="119" t="s">
        <v>300</v>
      </c>
      <c r="AF282" s="119"/>
      <c r="AG282" s="119"/>
      <c r="AH282" s="119"/>
      <c r="AI282" s="119"/>
      <c r="AJ282" s="119"/>
      <c r="AK282" s="119"/>
      <c r="AL282" s="119"/>
      <c r="AM282" s="119"/>
      <c r="AN282" s="119"/>
      <c r="AO282" s="119"/>
      <c r="AP282" s="119"/>
      <c r="AQ282" s="119"/>
      <c r="AR282" s="119"/>
      <c r="AS282" s="166" t="s">
        <v>807</v>
      </c>
      <c r="AT282" s="162">
        <v>114</v>
      </c>
      <c r="AU282" s="162" t="s">
        <v>806</v>
      </c>
      <c r="AV282" s="117">
        <v>77</v>
      </c>
      <c r="AW282" s="117" t="s">
        <v>2060</v>
      </c>
      <c r="AX282" s="117"/>
      <c r="AY282" s="117" t="s">
        <v>2115</v>
      </c>
      <c r="AZ282" s="162" t="s">
        <v>805</v>
      </c>
      <c r="BA282" s="167">
        <v>46472.480000000003</v>
      </c>
      <c r="BB282" s="167">
        <v>49725.55</v>
      </c>
      <c r="BC282" s="162">
        <v>1</v>
      </c>
      <c r="BD282" s="123">
        <f>BB282/G282</f>
        <v>106.70718884120173</v>
      </c>
      <c r="BE282" s="117" t="s">
        <v>35</v>
      </c>
      <c r="BF282" s="122" t="s">
        <v>31</v>
      </c>
      <c r="BG282" s="117" t="s">
        <v>31</v>
      </c>
      <c r="BH282" s="123">
        <f t="shared" si="15"/>
        <v>436.18903508771933</v>
      </c>
      <c r="BI282" s="162" t="s">
        <v>37</v>
      </c>
      <c r="BJ282" s="117" t="s">
        <v>92</v>
      </c>
      <c r="BK282" s="117">
        <v>5</v>
      </c>
      <c r="BL282" s="117" t="s">
        <v>219</v>
      </c>
      <c r="BM282" s="124" t="s">
        <v>228</v>
      </c>
      <c r="BN282" s="125" t="s">
        <v>41</v>
      </c>
      <c r="BO282" s="168" t="s">
        <v>804</v>
      </c>
    </row>
    <row r="283" spans="1:67" ht="18" hidden="1" thickTop="1" x14ac:dyDescent="0.25">
      <c r="A283" s="169" t="s">
        <v>803</v>
      </c>
      <c r="B283" s="117" t="s">
        <v>104</v>
      </c>
      <c r="C283" s="162">
        <v>1996</v>
      </c>
      <c r="D283" s="162" t="s">
        <v>802</v>
      </c>
      <c r="E283" s="162" t="s">
        <v>53</v>
      </c>
      <c r="F283" s="162" t="s">
        <v>801</v>
      </c>
      <c r="G283" s="163" t="s">
        <v>31</v>
      </c>
      <c r="H283" s="118"/>
      <c r="I283" s="118"/>
      <c r="J283" s="118"/>
      <c r="K283" s="177" t="s">
        <v>31</v>
      </c>
      <c r="L283" s="117"/>
      <c r="M283" s="117"/>
      <c r="N283" s="117"/>
      <c r="O283" s="117"/>
      <c r="P283" s="117"/>
      <c r="Q283" s="119"/>
      <c r="R283" s="119"/>
      <c r="S283" s="119"/>
      <c r="T283" s="119"/>
      <c r="U283" s="119"/>
      <c r="V283" s="119"/>
      <c r="W283" s="119"/>
      <c r="X283" s="119"/>
      <c r="Y283" s="119"/>
      <c r="Z283" s="119"/>
      <c r="AA283" s="119"/>
      <c r="AB283" s="119"/>
      <c r="AC283" s="119"/>
      <c r="AD283" s="176"/>
      <c r="AE283" s="119"/>
      <c r="AF283" s="119"/>
      <c r="AG283" s="119"/>
      <c r="AH283" s="119"/>
      <c r="AI283" s="119"/>
      <c r="AJ283" s="119"/>
      <c r="AK283" s="119"/>
      <c r="AL283" s="119"/>
      <c r="AM283" s="119"/>
      <c r="AN283" s="119"/>
      <c r="AO283" s="119"/>
      <c r="AP283" s="119"/>
      <c r="AQ283" s="119"/>
      <c r="AR283" s="119"/>
      <c r="AS283" s="166" t="s">
        <v>800</v>
      </c>
      <c r="AT283" s="162">
        <v>16</v>
      </c>
      <c r="AU283" s="162" t="s">
        <v>797</v>
      </c>
      <c r="AV283" s="117">
        <v>92</v>
      </c>
      <c r="AW283" s="117" t="s">
        <v>2049</v>
      </c>
      <c r="AX283" s="117"/>
      <c r="AY283" s="117" t="s">
        <v>1959</v>
      </c>
      <c r="AZ283" s="162" t="s">
        <v>799</v>
      </c>
      <c r="BA283" s="167">
        <v>458225</v>
      </c>
      <c r="BB283" s="167">
        <v>552619.35</v>
      </c>
      <c r="BC283" s="162">
        <v>1</v>
      </c>
      <c r="BD283" s="123" t="s">
        <v>31</v>
      </c>
      <c r="BE283" s="117" t="s">
        <v>31</v>
      </c>
      <c r="BF283" s="122" t="s">
        <v>31</v>
      </c>
      <c r="BG283" s="117" t="s">
        <v>31</v>
      </c>
      <c r="BH283" s="123">
        <f t="shared" si="15"/>
        <v>34538.709374999999</v>
      </c>
      <c r="BI283" s="162" t="s">
        <v>37</v>
      </c>
      <c r="BJ283" s="117" t="s">
        <v>92</v>
      </c>
      <c r="BK283" s="117">
        <v>3</v>
      </c>
      <c r="BL283" s="117" t="s">
        <v>226</v>
      </c>
      <c r="BM283" s="124" t="s">
        <v>40</v>
      </c>
      <c r="BN283" s="125" t="s">
        <v>41</v>
      </c>
      <c r="BO283" s="181" t="s">
        <v>31</v>
      </c>
    </row>
    <row r="284" spans="1:67" ht="30.75" hidden="1" thickTop="1" x14ac:dyDescent="0.25">
      <c r="A284" s="169" t="s">
        <v>798</v>
      </c>
      <c r="B284" s="117" t="s">
        <v>76</v>
      </c>
      <c r="C284" s="162">
        <v>2003</v>
      </c>
      <c r="D284" s="162" t="s">
        <v>703</v>
      </c>
      <c r="E284" s="162" t="s">
        <v>53</v>
      </c>
      <c r="F284" s="162" t="s">
        <v>780</v>
      </c>
      <c r="G284" s="166">
        <v>308</v>
      </c>
      <c r="H284" s="118"/>
      <c r="I284" s="118"/>
      <c r="J284" s="118"/>
      <c r="K284" s="177" t="s">
        <v>31</v>
      </c>
      <c r="L284" s="117"/>
      <c r="M284" s="117"/>
      <c r="N284" s="117"/>
      <c r="O284" s="117"/>
      <c r="P284" s="117"/>
      <c r="Q284" s="119"/>
      <c r="R284" s="119"/>
      <c r="S284" s="119"/>
      <c r="T284" s="119"/>
      <c r="U284" s="119"/>
      <c r="V284" s="119"/>
      <c r="W284" s="119"/>
      <c r="X284" s="119"/>
      <c r="Y284" s="119"/>
      <c r="Z284" s="119"/>
      <c r="AA284" s="119"/>
      <c r="AB284" s="119"/>
      <c r="AC284" s="119" t="s">
        <v>289</v>
      </c>
      <c r="AD284" s="176">
        <v>40</v>
      </c>
      <c r="AE284" s="119" t="s">
        <v>300</v>
      </c>
      <c r="AF284" s="119" t="s">
        <v>1645</v>
      </c>
      <c r="AG284" s="119" t="s">
        <v>2045</v>
      </c>
      <c r="AH284" s="119"/>
      <c r="AI284" s="119"/>
      <c r="AJ284" s="119"/>
      <c r="AK284" s="119"/>
      <c r="AL284" s="119"/>
      <c r="AM284" s="119"/>
      <c r="AN284" s="119"/>
      <c r="AO284" s="119"/>
      <c r="AP284" s="119"/>
      <c r="AQ284" s="119"/>
      <c r="AR284" s="119"/>
      <c r="AS284" s="163" t="s">
        <v>31</v>
      </c>
      <c r="AT284" s="164" t="s">
        <v>31</v>
      </c>
      <c r="AU284" s="162" t="s">
        <v>797</v>
      </c>
      <c r="AV284" s="117">
        <v>92</v>
      </c>
      <c r="AW284" s="117"/>
      <c r="AX284" s="117"/>
      <c r="AY284" s="117"/>
      <c r="AZ284" s="162" t="s">
        <v>796</v>
      </c>
      <c r="BA284" s="167">
        <v>50196.51</v>
      </c>
      <c r="BB284" s="189" t="s">
        <v>31</v>
      </c>
      <c r="BC284" s="162">
        <v>308</v>
      </c>
      <c r="BD284" s="123" t="e">
        <f>BB284/G284</f>
        <v>#VALUE!</v>
      </c>
      <c r="BE284" s="117" t="s">
        <v>35</v>
      </c>
      <c r="BF284" s="122" t="s">
        <v>31</v>
      </c>
      <c r="BG284" s="117" t="s">
        <v>31</v>
      </c>
      <c r="BH284" s="123" t="e">
        <f t="shared" si="15"/>
        <v>#VALUE!</v>
      </c>
      <c r="BI284" s="162" t="s">
        <v>37</v>
      </c>
      <c r="BJ284" s="117" t="s">
        <v>92</v>
      </c>
      <c r="BK284" s="117" t="s">
        <v>31</v>
      </c>
      <c r="BL284" s="117" t="s">
        <v>31</v>
      </c>
      <c r="BM284" s="124" t="s">
        <v>31</v>
      </c>
      <c r="BN284" s="125" t="s">
        <v>41</v>
      </c>
      <c r="BO284" s="168" t="s">
        <v>795</v>
      </c>
    </row>
    <row r="285" spans="1:67" ht="18" hidden="1" thickTop="1" x14ac:dyDescent="0.25">
      <c r="A285" s="169" t="s">
        <v>794</v>
      </c>
      <c r="B285" s="117" t="s">
        <v>27</v>
      </c>
      <c r="C285" s="162">
        <v>1995</v>
      </c>
      <c r="D285" s="162" t="s">
        <v>793</v>
      </c>
      <c r="E285" s="162" t="s">
        <v>359</v>
      </c>
      <c r="F285" s="162" t="s">
        <v>792</v>
      </c>
      <c r="G285" s="166">
        <v>8</v>
      </c>
      <c r="H285" s="118" t="s">
        <v>239</v>
      </c>
      <c r="I285" s="118"/>
      <c r="J285" s="118" t="s">
        <v>250</v>
      </c>
      <c r="K285" s="162">
        <v>3</v>
      </c>
      <c r="L285" s="117" t="s">
        <v>1986</v>
      </c>
      <c r="M285" s="117" t="s">
        <v>1995</v>
      </c>
      <c r="N285" s="117"/>
      <c r="O285" s="117"/>
      <c r="P285" s="117"/>
      <c r="Q285" s="119"/>
      <c r="R285" s="119"/>
      <c r="S285" s="119"/>
      <c r="T285" s="119"/>
      <c r="U285" s="119"/>
      <c r="V285" s="119"/>
      <c r="W285" s="119"/>
      <c r="X285" s="119"/>
      <c r="Y285" s="119"/>
      <c r="Z285" s="119"/>
      <c r="AA285" s="119"/>
      <c r="AB285" s="119"/>
      <c r="AC285" s="119"/>
      <c r="AD285" s="176"/>
      <c r="AE285" s="119"/>
      <c r="AF285" s="119"/>
      <c r="AG285" s="119"/>
      <c r="AH285" s="119"/>
      <c r="AI285" s="119"/>
      <c r="AJ285" s="119"/>
      <c r="AK285" s="119"/>
      <c r="AL285" s="119"/>
      <c r="AM285" s="119"/>
      <c r="AN285" s="119"/>
      <c r="AO285" s="119"/>
      <c r="AP285" s="119"/>
      <c r="AQ285" s="119"/>
      <c r="AR285" s="119"/>
      <c r="AS285" s="163" t="s">
        <v>31</v>
      </c>
      <c r="AT285" s="162">
        <v>12</v>
      </c>
      <c r="AU285" s="162" t="s">
        <v>784</v>
      </c>
      <c r="AV285" s="117">
        <v>78</v>
      </c>
      <c r="AW285" s="117" t="s">
        <v>2049</v>
      </c>
      <c r="AX285" s="117"/>
      <c r="AY285" s="117"/>
      <c r="AZ285" s="162" t="s">
        <v>783</v>
      </c>
      <c r="BA285" s="167">
        <v>26782.75</v>
      </c>
      <c r="BB285" s="167">
        <v>32300</v>
      </c>
      <c r="BC285" s="162">
        <v>3</v>
      </c>
      <c r="BD285" s="123">
        <f>BB285/G285</f>
        <v>4037.5</v>
      </c>
      <c r="BE285" s="117" t="s">
        <v>35</v>
      </c>
      <c r="BF285" s="122" t="s">
        <v>31</v>
      </c>
      <c r="BG285" s="117" t="s">
        <v>31</v>
      </c>
      <c r="BH285" s="123">
        <f t="shared" si="15"/>
        <v>2691.6666666666665</v>
      </c>
      <c r="BI285" s="162" t="s">
        <v>37</v>
      </c>
      <c r="BJ285" s="117" t="s">
        <v>92</v>
      </c>
      <c r="BK285" s="117">
        <v>3</v>
      </c>
      <c r="BL285" s="117" t="s">
        <v>226</v>
      </c>
      <c r="BM285" s="124" t="s">
        <v>228</v>
      </c>
      <c r="BN285" s="125" t="s">
        <v>41</v>
      </c>
      <c r="BO285" s="168" t="s">
        <v>791</v>
      </c>
    </row>
    <row r="286" spans="1:67" ht="45.75" hidden="1" thickTop="1" x14ac:dyDescent="0.25">
      <c r="A286" s="169" t="s">
        <v>790</v>
      </c>
      <c r="B286" s="117" t="s">
        <v>104</v>
      </c>
      <c r="C286" s="162">
        <v>2011</v>
      </c>
      <c r="D286" s="162" t="s">
        <v>789</v>
      </c>
      <c r="E286" s="162" t="s">
        <v>53</v>
      </c>
      <c r="F286" s="162" t="s">
        <v>788</v>
      </c>
      <c r="G286" s="166">
        <v>165</v>
      </c>
      <c r="H286" s="118"/>
      <c r="I286" s="118"/>
      <c r="J286" s="118"/>
      <c r="K286" s="177" t="s">
        <v>31</v>
      </c>
      <c r="L286" s="117"/>
      <c r="M286" s="117"/>
      <c r="N286" s="117"/>
      <c r="O286" s="117"/>
      <c r="P286" s="117"/>
      <c r="Q286" s="119"/>
      <c r="R286" s="119"/>
      <c r="S286" s="119"/>
      <c r="T286" s="119"/>
      <c r="U286" s="119"/>
      <c r="V286" s="119"/>
      <c r="W286" s="119"/>
      <c r="X286" s="119"/>
      <c r="Y286" s="119"/>
      <c r="Z286" s="119"/>
      <c r="AA286" s="119"/>
      <c r="AB286" s="119"/>
      <c r="AC286" s="119"/>
      <c r="AD286" s="176"/>
      <c r="AE286" s="119" t="s">
        <v>299</v>
      </c>
      <c r="AF286" s="119"/>
      <c r="AG286" s="119" t="s">
        <v>2047</v>
      </c>
      <c r="AH286" s="119"/>
      <c r="AI286" s="119"/>
      <c r="AJ286" s="119"/>
      <c r="AK286" s="119"/>
      <c r="AL286" s="119"/>
      <c r="AM286" s="119"/>
      <c r="AN286" s="119"/>
      <c r="AO286" s="119"/>
      <c r="AP286" s="119"/>
      <c r="AQ286" s="119"/>
      <c r="AR286" s="119"/>
      <c r="AS286" s="166">
        <v>780</v>
      </c>
      <c r="AT286" s="162">
        <v>12</v>
      </c>
      <c r="AU286" s="162" t="s">
        <v>784</v>
      </c>
      <c r="AV286" s="117">
        <v>78</v>
      </c>
      <c r="AW286" s="117" t="s">
        <v>2049</v>
      </c>
      <c r="AX286" s="117"/>
      <c r="AY286" s="117" t="s">
        <v>1958</v>
      </c>
      <c r="AZ286" s="162" t="s">
        <v>783</v>
      </c>
      <c r="BA286" s="167">
        <v>30548.75</v>
      </c>
      <c r="BB286" s="167">
        <v>32228.93</v>
      </c>
      <c r="BC286" s="162">
        <v>1</v>
      </c>
      <c r="BD286" s="123">
        <f>BB286/G286</f>
        <v>195.32684848484848</v>
      </c>
      <c r="BE286" s="117" t="s">
        <v>35</v>
      </c>
      <c r="BF286" s="122" t="s">
        <v>31</v>
      </c>
      <c r="BG286" s="117" t="s">
        <v>31</v>
      </c>
      <c r="BH286" s="123">
        <f t="shared" si="15"/>
        <v>2685.7441666666668</v>
      </c>
      <c r="BI286" s="162" t="s">
        <v>37</v>
      </c>
      <c r="BJ286" s="117" t="s">
        <v>92</v>
      </c>
      <c r="BK286" s="117">
        <v>3</v>
      </c>
      <c r="BL286" s="117" t="s">
        <v>226</v>
      </c>
      <c r="BM286" s="124" t="s">
        <v>228</v>
      </c>
      <c r="BN286" s="125" t="s">
        <v>41</v>
      </c>
      <c r="BO286" s="168" t="s">
        <v>787</v>
      </c>
    </row>
    <row r="287" spans="1:67" ht="18" hidden="1" thickTop="1" x14ac:dyDescent="0.25">
      <c r="A287" s="169" t="s">
        <v>786</v>
      </c>
      <c r="B287" s="117" t="s">
        <v>76</v>
      </c>
      <c r="C287" s="162">
        <v>1993</v>
      </c>
      <c r="D287" s="162" t="s">
        <v>591</v>
      </c>
      <c r="E287" s="162" t="s">
        <v>53</v>
      </c>
      <c r="F287" s="162" t="s">
        <v>785</v>
      </c>
      <c r="G287" s="166">
        <v>313</v>
      </c>
      <c r="H287" s="118"/>
      <c r="I287" s="118"/>
      <c r="J287" s="118"/>
      <c r="K287" s="177" t="s">
        <v>31</v>
      </c>
      <c r="L287" s="117"/>
      <c r="M287" s="117"/>
      <c r="N287" s="117"/>
      <c r="O287" s="117"/>
      <c r="P287" s="117"/>
      <c r="Q287" s="119"/>
      <c r="R287" s="119"/>
      <c r="S287" s="119"/>
      <c r="T287" s="119"/>
      <c r="U287" s="119"/>
      <c r="V287" s="119"/>
      <c r="W287" s="119"/>
      <c r="X287" s="119"/>
      <c r="Y287" s="119"/>
      <c r="Z287" s="119"/>
      <c r="AA287" s="119"/>
      <c r="AB287" s="119"/>
      <c r="AC287" s="119" t="s">
        <v>289</v>
      </c>
      <c r="AD287" s="176">
        <v>60</v>
      </c>
      <c r="AE287" s="119" t="s">
        <v>300</v>
      </c>
      <c r="AF287" s="119" t="s">
        <v>1645</v>
      </c>
      <c r="AG287" s="119"/>
      <c r="AH287" s="119"/>
      <c r="AI287" s="119"/>
      <c r="AJ287" s="119"/>
      <c r="AK287" s="119"/>
      <c r="AL287" s="119"/>
      <c r="AM287" s="119"/>
      <c r="AN287" s="119"/>
      <c r="AO287" s="119"/>
      <c r="AP287" s="119"/>
      <c r="AQ287" s="119"/>
      <c r="AR287" s="119"/>
      <c r="AS287" s="166">
        <v>780</v>
      </c>
      <c r="AT287" s="162">
        <v>12</v>
      </c>
      <c r="AU287" s="162" t="s">
        <v>784</v>
      </c>
      <c r="AV287" s="117">
        <v>78</v>
      </c>
      <c r="AW287" s="117" t="s">
        <v>2049</v>
      </c>
      <c r="AX287" s="117"/>
      <c r="AY287" s="117" t="s">
        <v>1958</v>
      </c>
      <c r="AZ287" s="162" t="s">
        <v>783</v>
      </c>
      <c r="BA287" s="167">
        <v>122438.2</v>
      </c>
      <c r="BB287" s="167">
        <v>145211.71</v>
      </c>
      <c r="BC287" s="162">
        <v>313</v>
      </c>
      <c r="BD287" s="123">
        <f>BB287/G287</f>
        <v>463.93517571884979</v>
      </c>
      <c r="BE287" s="117" t="s">
        <v>35</v>
      </c>
      <c r="BF287" s="122" t="s">
        <v>31</v>
      </c>
      <c r="BG287" s="117" t="s">
        <v>31</v>
      </c>
      <c r="BH287" s="123">
        <f t="shared" si="15"/>
        <v>12100.975833333332</v>
      </c>
      <c r="BI287" s="162" t="s">
        <v>37</v>
      </c>
      <c r="BJ287" s="117" t="s">
        <v>92</v>
      </c>
      <c r="BK287" s="117">
        <v>3</v>
      </c>
      <c r="BL287" s="117" t="s">
        <v>226</v>
      </c>
      <c r="BM287" s="124" t="s">
        <v>228</v>
      </c>
      <c r="BN287" s="125" t="s">
        <v>41</v>
      </c>
      <c r="BO287" s="168" t="s">
        <v>782</v>
      </c>
    </row>
    <row r="288" spans="1:67" ht="30.75" hidden="1" thickTop="1" x14ac:dyDescent="0.25">
      <c r="A288" s="169" t="s">
        <v>781</v>
      </c>
      <c r="B288" s="117" t="s">
        <v>76</v>
      </c>
      <c r="C288" s="162">
        <v>2013</v>
      </c>
      <c r="D288" s="162" t="s">
        <v>546</v>
      </c>
      <c r="E288" s="162" t="s">
        <v>53</v>
      </c>
      <c r="F288" s="162" t="s">
        <v>780</v>
      </c>
      <c r="G288" s="166">
        <v>313</v>
      </c>
      <c r="H288" s="118"/>
      <c r="I288" s="118"/>
      <c r="J288" s="118"/>
      <c r="K288" s="177" t="s">
        <v>31</v>
      </c>
      <c r="L288" s="117"/>
      <c r="M288" s="117"/>
      <c r="N288" s="117"/>
      <c r="O288" s="117"/>
      <c r="P288" s="117"/>
      <c r="Q288" s="119"/>
      <c r="R288" s="119"/>
      <c r="S288" s="119"/>
      <c r="T288" s="119"/>
      <c r="U288" s="119"/>
      <c r="V288" s="119"/>
      <c r="W288" s="119"/>
      <c r="X288" s="119"/>
      <c r="Y288" s="119"/>
      <c r="Z288" s="119"/>
      <c r="AA288" s="119"/>
      <c r="AB288" s="119"/>
      <c r="AC288" s="119" t="s">
        <v>289</v>
      </c>
      <c r="AD288" s="176">
        <v>120</v>
      </c>
      <c r="AE288" s="119" t="s">
        <v>300</v>
      </c>
      <c r="AF288" s="119" t="s">
        <v>1645</v>
      </c>
      <c r="AG288" s="119"/>
      <c r="AH288" s="119"/>
      <c r="AI288" s="119"/>
      <c r="AJ288" s="119"/>
      <c r="AK288" s="119"/>
      <c r="AL288" s="119"/>
      <c r="AM288" s="119"/>
      <c r="AN288" s="119"/>
      <c r="AO288" s="119"/>
      <c r="AP288" s="119"/>
      <c r="AQ288" s="119"/>
      <c r="AR288" s="119"/>
      <c r="AS288" s="166" t="s">
        <v>496</v>
      </c>
      <c r="AT288" s="162">
        <v>46</v>
      </c>
      <c r="AU288" s="162" t="s">
        <v>32</v>
      </c>
      <c r="AV288" s="117">
        <v>75</v>
      </c>
      <c r="AW288" s="117" t="s">
        <v>2053</v>
      </c>
      <c r="AX288" s="117"/>
      <c r="AY288" s="117" t="s">
        <v>1963</v>
      </c>
      <c r="AZ288" s="162" t="s">
        <v>773</v>
      </c>
      <c r="BA288" s="167">
        <v>35537.26</v>
      </c>
      <c r="BB288" s="167">
        <v>37985</v>
      </c>
      <c r="BC288" s="162">
        <v>313</v>
      </c>
      <c r="BD288" s="123">
        <f>BB288/G288</f>
        <v>121.35782747603834</v>
      </c>
      <c r="BE288" s="117" t="s">
        <v>35</v>
      </c>
      <c r="BF288" s="122" t="s">
        <v>31</v>
      </c>
      <c r="BG288" s="117" t="s">
        <v>31</v>
      </c>
      <c r="BH288" s="123">
        <f t="shared" si="15"/>
        <v>825.76086956521738</v>
      </c>
      <c r="BI288" s="162" t="s">
        <v>37</v>
      </c>
      <c r="BJ288" s="117" t="s">
        <v>38</v>
      </c>
      <c r="BK288" s="117">
        <v>8</v>
      </c>
      <c r="BL288" s="117" t="s">
        <v>39</v>
      </c>
      <c r="BM288" s="124" t="s">
        <v>228</v>
      </c>
      <c r="BN288" s="125" t="s">
        <v>41</v>
      </c>
      <c r="BO288" s="168" t="s">
        <v>779</v>
      </c>
    </row>
    <row r="289" spans="1:67" ht="30.75" hidden="1" thickTop="1" x14ac:dyDescent="0.25">
      <c r="A289" s="169" t="s">
        <v>778</v>
      </c>
      <c r="B289" s="117" t="s">
        <v>51</v>
      </c>
      <c r="C289" s="162">
        <v>2015</v>
      </c>
      <c r="D289" s="162" t="s">
        <v>777</v>
      </c>
      <c r="E289" s="162" t="s">
        <v>53</v>
      </c>
      <c r="F289" s="162" t="s">
        <v>774</v>
      </c>
      <c r="G289" s="163" t="s">
        <v>31</v>
      </c>
      <c r="H289" s="118"/>
      <c r="I289" s="118"/>
      <c r="J289" s="118"/>
      <c r="K289" s="164" t="s">
        <v>31</v>
      </c>
      <c r="L289" s="117"/>
      <c r="M289" s="117"/>
      <c r="N289" s="117"/>
      <c r="O289" s="117"/>
      <c r="P289" s="117"/>
      <c r="Q289" s="119"/>
      <c r="R289" s="119"/>
      <c r="S289" s="119"/>
      <c r="T289" s="119"/>
      <c r="U289" s="119"/>
      <c r="V289" s="119"/>
      <c r="W289" s="119"/>
      <c r="X289" s="119"/>
      <c r="Y289" s="119"/>
      <c r="Z289" s="119"/>
      <c r="AA289" s="119"/>
      <c r="AB289" s="119"/>
      <c r="AC289" s="119"/>
      <c r="AD289" s="165"/>
      <c r="AE289" s="119"/>
      <c r="AF289" s="119"/>
      <c r="AG289" s="119"/>
      <c r="AH289" s="119"/>
      <c r="AI289" s="119"/>
      <c r="AJ289" s="119"/>
      <c r="AK289" s="119"/>
      <c r="AL289" s="119"/>
      <c r="AM289" s="119"/>
      <c r="AN289" s="119"/>
      <c r="AO289" s="119"/>
      <c r="AP289" s="119"/>
      <c r="AQ289" s="119"/>
      <c r="AR289" s="119"/>
      <c r="AS289" s="166">
        <v>3300</v>
      </c>
      <c r="AT289" s="162">
        <v>46</v>
      </c>
      <c r="AU289" s="162" t="s">
        <v>32</v>
      </c>
      <c r="AV289" s="117">
        <v>75</v>
      </c>
      <c r="AW289" s="117" t="s">
        <v>2053</v>
      </c>
      <c r="AX289" s="117" t="s">
        <v>1951</v>
      </c>
      <c r="AY289" s="117" t="s">
        <v>1963</v>
      </c>
      <c r="AZ289" s="162" t="s">
        <v>773</v>
      </c>
      <c r="BA289" s="167">
        <v>945.52</v>
      </c>
      <c r="BB289" s="167">
        <v>1040.07</v>
      </c>
      <c r="BC289" s="162">
        <v>1</v>
      </c>
      <c r="BD289" s="123" t="s">
        <v>31</v>
      </c>
      <c r="BE289" s="117" t="s">
        <v>31</v>
      </c>
      <c r="BF289" s="122" t="s">
        <v>31</v>
      </c>
      <c r="BG289" s="117" t="s">
        <v>31</v>
      </c>
      <c r="BH289" s="123">
        <f t="shared" si="15"/>
        <v>22.610217391304346</v>
      </c>
      <c r="BI289" s="162" t="s">
        <v>37</v>
      </c>
      <c r="BJ289" s="117" t="s">
        <v>38</v>
      </c>
      <c r="BK289" s="117">
        <v>8</v>
      </c>
      <c r="BL289" s="117" t="s">
        <v>39</v>
      </c>
      <c r="BM289" s="124" t="s">
        <v>228</v>
      </c>
      <c r="BN289" s="125" t="s">
        <v>41</v>
      </c>
      <c r="BO289" s="181" t="s">
        <v>31</v>
      </c>
    </row>
    <row r="290" spans="1:67" ht="30.75" hidden="1" thickTop="1" x14ac:dyDescent="0.25">
      <c r="A290" s="169" t="s">
        <v>776</v>
      </c>
      <c r="B290" s="117" t="s">
        <v>51</v>
      </c>
      <c r="C290" s="162">
        <v>2016</v>
      </c>
      <c r="D290" s="162" t="s">
        <v>775</v>
      </c>
      <c r="E290" s="162" t="s">
        <v>53</v>
      </c>
      <c r="F290" s="162" t="s">
        <v>774</v>
      </c>
      <c r="G290" s="163" t="s">
        <v>31</v>
      </c>
      <c r="H290" s="118"/>
      <c r="I290" s="118"/>
      <c r="J290" s="118"/>
      <c r="K290" s="164" t="s">
        <v>31</v>
      </c>
      <c r="L290" s="117"/>
      <c r="M290" s="117"/>
      <c r="N290" s="117"/>
      <c r="O290" s="117"/>
      <c r="P290" s="117"/>
      <c r="Q290" s="119"/>
      <c r="R290" s="119"/>
      <c r="S290" s="119"/>
      <c r="T290" s="119"/>
      <c r="U290" s="119"/>
      <c r="V290" s="119"/>
      <c r="W290" s="119"/>
      <c r="X290" s="119"/>
      <c r="Y290" s="119"/>
      <c r="Z290" s="119"/>
      <c r="AA290" s="119"/>
      <c r="AB290" s="119"/>
      <c r="AC290" s="119"/>
      <c r="AD290" s="165"/>
      <c r="AE290" s="119"/>
      <c r="AF290" s="119"/>
      <c r="AG290" s="119"/>
      <c r="AH290" s="119"/>
      <c r="AI290" s="119"/>
      <c r="AJ290" s="119"/>
      <c r="AK290" s="119"/>
      <c r="AL290" s="119"/>
      <c r="AM290" s="119"/>
      <c r="AN290" s="119"/>
      <c r="AO290" s="119"/>
      <c r="AP290" s="119"/>
      <c r="AQ290" s="119"/>
      <c r="AR290" s="119"/>
      <c r="AS290" s="166">
        <v>3300</v>
      </c>
      <c r="AT290" s="162">
        <v>46</v>
      </c>
      <c r="AU290" s="162" t="s">
        <v>32</v>
      </c>
      <c r="AV290" s="117">
        <v>75</v>
      </c>
      <c r="AW290" s="117" t="s">
        <v>2053</v>
      </c>
      <c r="AX290" s="117" t="s">
        <v>1951</v>
      </c>
      <c r="AY290" s="117" t="s">
        <v>1963</v>
      </c>
      <c r="AZ290" s="162" t="s">
        <v>773</v>
      </c>
      <c r="BA290" s="167">
        <v>5280.34</v>
      </c>
      <c r="BB290" s="167">
        <v>5808.37</v>
      </c>
      <c r="BC290" s="162">
        <v>1</v>
      </c>
      <c r="BD290" s="123" t="s">
        <v>31</v>
      </c>
      <c r="BE290" s="117" t="s">
        <v>31</v>
      </c>
      <c r="BF290" s="122" t="s">
        <v>31</v>
      </c>
      <c r="BG290" s="117" t="s">
        <v>31</v>
      </c>
      <c r="BH290" s="123">
        <f t="shared" si="15"/>
        <v>126.26891304347826</v>
      </c>
      <c r="BI290" s="162" t="s">
        <v>37</v>
      </c>
      <c r="BJ290" s="117" t="s">
        <v>38</v>
      </c>
      <c r="BK290" s="117">
        <v>8</v>
      </c>
      <c r="BL290" s="117" t="s">
        <v>39</v>
      </c>
      <c r="BM290" s="124" t="s">
        <v>228</v>
      </c>
      <c r="BN290" s="125" t="s">
        <v>41</v>
      </c>
      <c r="BO290" s="168" t="s">
        <v>772</v>
      </c>
    </row>
    <row r="291" spans="1:67" ht="18" hidden="1" thickTop="1" x14ac:dyDescent="0.25">
      <c r="A291" s="169" t="s">
        <v>771</v>
      </c>
      <c r="B291" s="150" t="s">
        <v>189</v>
      </c>
      <c r="C291" s="162">
        <v>2015</v>
      </c>
      <c r="D291" s="162" t="s">
        <v>770</v>
      </c>
      <c r="E291" s="162" t="s">
        <v>53</v>
      </c>
      <c r="F291" s="162" t="s">
        <v>769</v>
      </c>
      <c r="G291" s="166">
        <v>5027</v>
      </c>
      <c r="H291" s="118"/>
      <c r="I291" s="118"/>
      <c r="J291" s="118"/>
      <c r="K291" s="164" t="s">
        <v>31</v>
      </c>
      <c r="L291" s="117"/>
      <c r="M291" s="117"/>
      <c r="N291" s="117"/>
      <c r="O291" s="117"/>
      <c r="P291" s="117"/>
      <c r="Q291" s="119"/>
      <c r="R291" s="119"/>
      <c r="S291" s="119"/>
      <c r="T291" s="119"/>
      <c r="U291" s="119"/>
      <c r="V291" s="119"/>
      <c r="W291" s="119"/>
      <c r="X291" s="119"/>
      <c r="Y291" s="119"/>
      <c r="Z291" s="119"/>
      <c r="AA291" s="119"/>
      <c r="AB291" s="119"/>
      <c r="AC291" s="119"/>
      <c r="AD291" s="176"/>
      <c r="AE291" s="119"/>
      <c r="AF291" s="119"/>
      <c r="AG291" s="119"/>
      <c r="AH291" s="119"/>
      <c r="AI291" s="119"/>
      <c r="AJ291" s="119"/>
      <c r="AK291" s="119"/>
      <c r="AL291" s="119"/>
      <c r="AM291" s="119"/>
      <c r="AN291" s="119"/>
      <c r="AO291" s="119"/>
      <c r="AP291" s="119"/>
      <c r="AQ291" s="119"/>
      <c r="AR291" s="119"/>
      <c r="AS291" s="163" t="s">
        <v>31</v>
      </c>
      <c r="AT291" s="162">
        <v>52</v>
      </c>
      <c r="AU291" s="162" t="s">
        <v>32</v>
      </c>
      <c r="AV291" s="117">
        <v>75</v>
      </c>
      <c r="AW291" s="117" t="s">
        <v>2054</v>
      </c>
      <c r="AX291" s="117"/>
      <c r="AY291" s="117"/>
      <c r="AZ291" s="162" t="s">
        <v>768</v>
      </c>
      <c r="BA291" s="167">
        <v>2418</v>
      </c>
      <c r="BB291" s="167">
        <v>2659.8</v>
      </c>
      <c r="BC291" s="162">
        <v>1</v>
      </c>
      <c r="BD291" s="123">
        <f>BB291/G291</f>
        <v>0.52910284463894974</v>
      </c>
      <c r="BE291" s="117" t="s">
        <v>35</v>
      </c>
      <c r="BF291" s="122" t="s">
        <v>31</v>
      </c>
      <c r="BG291" s="117" t="s">
        <v>31</v>
      </c>
      <c r="BH291" s="123">
        <f t="shared" si="15"/>
        <v>51.150000000000006</v>
      </c>
      <c r="BI291" s="162" t="s">
        <v>37</v>
      </c>
      <c r="BJ291" s="117" t="s">
        <v>38</v>
      </c>
      <c r="BK291" s="117" t="s">
        <v>31</v>
      </c>
      <c r="BL291" s="117" t="s">
        <v>31</v>
      </c>
      <c r="BM291" s="124" t="s">
        <v>31</v>
      </c>
      <c r="BN291" s="125" t="s">
        <v>41</v>
      </c>
      <c r="BO291" s="181" t="s">
        <v>31</v>
      </c>
    </row>
    <row r="292" spans="1:67" ht="18" hidden="1" thickTop="1" x14ac:dyDescent="0.25">
      <c r="A292" s="169" t="s">
        <v>767</v>
      </c>
      <c r="B292" s="117" t="s">
        <v>76</v>
      </c>
      <c r="C292" s="162">
        <v>2011</v>
      </c>
      <c r="D292" s="162" t="s">
        <v>591</v>
      </c>
      <c r="E292" s="162" t="s">
        <v>53</v>
      </c>
      <c r="F292" s="162" t="s">
        <v>766</v>
      </c>
      <c r="G292" s="166">
        <v>739</v>
      </c>
      <c r="H292" s="118"/>
      <c r="I292" s="118"/>
      <c r="J292" s="118"/>
      <c r="K292" s="177" t="s">
        <v>31</v>
      </c>
      <c r="L292" s="117"/>
      <c r="M292" s="117"/>
      <c r="N292" s="117"/>
      <c r="O292" s="117"/>
      <c r="P292" s="117"/>
      <c r="Q292" s="119"/>
      <c r="R292" s="119"/>
      <c r="S292" s="119"/>
      <c r="T292" s="119"/>
      <c r="U292" s="119"/>
      <c r="V292" s="119"/>
      <c r="W292" s="119"/>
      <c r="X292" s="119"/>
      <c r="Y292" s="119"/>
      <c r="Z292" s="119"/>
      <c r="AA292" s="119"/>
      <c r="AB292" s="119"/>
      <c r="AC292" s="119" t="s">
        <v>289</v>
      </c>
      <c r="AD292" s="176">
        <v>100</v>
      </c>
      <c r="AE292" s="119" t="s">
        <v>300</v>
      </c>
      <c r="AF292" s="119"/>
      <c r="AG292" s="119"/>
      <c r="AH292" s="119"/>
      <c r="AI292" s="119"/>
      <c r="AJ292" s="119"/>
      <c r="AK292" s="119"/>
      <c r="AL292" s="119"/>
      <c r="AM292" s="119"/>
      <c r="AN292" s="119"/>
      <c r="AO292" s="119"/>
      <c r="AP292" s="119"/>
      <c r="AQ292" s="119"/>
      <c r="AR292" s="119"/>
      <c r="AS292" s="166" t="s">
        <v>765</v>
      </c>
      <c r="AT292" s="162">
        <v>52</v>
      </c>
      <c r="AU292" s="162" t="s">
        <v>32</v>
      </c>
      <c r="AV292" s="117">
        <v>75</v>
      </c>
      <c r="AW292" s="117" t="s">
        <v>2054</v>
      </c>
      <c r="AX292" s="117"/>
      <c r="AY292" s="117" t="s">
        <v>1967</v>
      </c>
      <c r="AZ292" s="162" t="s">
        <v>764</v>
      </c>
      <c r="BA292" s="167">
        <v>147077.17000000001</v>
      </c>
      <c r="BB292" s="167">
        <v>155166.41</v>
      </c>
      <c r="BC292" s="162">
        <v>739</v>
      </c>
      <c r="BD292" s="123">
        <f>BB292/G292</f>
        <v>209.96807848443842</v>
      </c>
      <c r="BE292" s="117" t="s">
        <v>35</v>
      </c>
      <c r="BF292" s="122" t="s">
        <v>31</v>
      </c>
      <c r="BG292" s="117" t="s">
        <v>31</v>
      </c>
      <c r="BH292" s="123">
        <f t="shared" si="15"/>
        <v>2983.9694230769232</v>
      </c>
      <c r="BI292" s="162" t="s">
        <v>37</v>
      </c>
      <c r="BJ292" s="117" t="s">
        <v>38</v>
      </c>
      <c r="BK292" s="117" t="s">
        <v>31</v>
      </c>
      <c r="BL292" s="117" t="s">
        <v>31</v>
      </c>
      <c r="BM292" s="124" t="s">
        <v>31</v>
      </c>
      <c r="BN292" s="125" t="s">
        <v>41</v>
      </c>
      <c r="BO292" s="168" t="s">
        <v>763</v>
      </c>
    </row>
    <row r="293" spans="1:67" ht="18" hidden="1" thickTop="1" x14ac:dyDescent="0.25">
      <c r="A293" s="169" t="s">
        <v>762</v>
      </c>
      <c r="B293" s="150" t="s">
        <v>192</v>
      </c>
      <c r="C293" s="162">
        <v>2015</v>
      </c>
      <c r="D293" s="162" t="s">
        <v>761</v>
      </c>
      <c r="E293" s="162" t="s">
        <v>53</v>
      </c>
      <c r="F293" s="162" t="s">
        <v>748</v>
      </c>
      <c r="G293" s="166" t="s">
        <v>31</v>
      </c>
      <c r="H293" s="118"/>
      <c r="I293" s="118"/>
      <c r="J293" s="118"/>
      <c r="K293" s="164" t="s">
        <v>31</v>
      </c>
      <c r="L293" s="117"/>
      <c r="M293" s="117"/>
      <c r="N293" s="117"/>
      <c r="O293" s="117"/>
      <c r="P293" s="117"/>
      <c r="Q293" s="119"/>
      <c r="R293" s="119"/>
      <c r="S293" s="119"/>
      <c r="T293" s="119"/>
      <c r="U293" s="119"/>
      <c r="V293" s="119"/>
      <c r="W293" s="119"/>
      <c r="X293" s="119"/>
      <c r="Y293" s="119"/>
      <c r="Z293" s="119"/>
      <c r="AA293" s="119"/>
      <c r="AB293" s="119"/>
      <c r="AC293" s="119"/>
      <c r="AD293" s="176"/>
      <c r="AE293" s="119"/>
      <c r="AF293" s="119"/>
      <c r="AG293" s="119"/>
      <c r="AH293" s="119"/>
      <c r="AI293" s="119"/>
      <c r="AJ293" s="119"/>
      <c r="AK293" s="119"/>
      <c r="AL293" s="119"/>
      <c r="AM293" s="119"/>
      <c r="AN293" s="119"/>
      <c r="AO293" s="119"/>
      <c r="AP293" s="119"/>
      <c r="AQ293" s="119"/>
      <c r="AR293" s="119"/>
      <c r="AS293" s="166">
        <v>14041</v>
      </c>
      <c r="AT293" s="162">
        <v>155</v>
      </c>
      <c r="AU293" s="162" t="s">
        <v>747</v>
      </c>
      <c r="AV293" s="117">
        <v>95</v>
      </c>
      <c r="AW293" s="117" t="s">
        <v>2064</v>
      </c>
      <c r="AX293" s="117"/>
      <c r="AY293" s="117" t="s">
        <v>2122</v>
      </c>
      <c r="AZ293" s="162" t="s">
        <v>746</v>
      </c>
      <c r="BA293" s="167">
        <v>835.2</v>
      </c>
      <c r="BB293" s="167">
        <v>1002.24</v>
      </c>
      <c r="BC293" s="162">
        <v>1</v>
      </c>
      <c r="BD293" s="123" t="s">
        <v>31</v>
      </c>
      <c r="BE293" s="117" t="s">
        <v>31</v>
      </c>
      <c r="BF293" s="122" t="s">
        <v>31</v>
      </c>
      <c r="BG293" s="117" t="s">
        <v>31</v>
      </c>
      <c r="BH293" s="123">
        <f t="shared" si="15"/>
        <v>6.4660645161290322</v>
      </c>
      <c r="BI293" s="162" t="s">
        <v>37</v>
      </c>
      <c r="BJ293" s="117" t="s">
        <v>92</v>
      </c>
      <c r="BK293" s="117" t="s">
        <v>31</v>
      </c>
      <c r="BL293" s="117" t="s">
        <v>31</v>
      </c>
      <c r="BM293" s="124" t="s">
        <v>31</v>
      </c>
      <c r="BN293" s="125" t="s">
        <v>41</v>
      </c>
      <c r="BO293" s="168" t="s">
        <v>760</v>
      </c>
    </row>
    <row r="294" spans="1:67" ht="18" hidden="1" thickTop="1" x14ac:dyDescent="0.25">
      <c r="A294" s="169" t="s">
        <v>759</v>
      </c>
      <c r="B294" s="117" t="s">
        <v>51</v>
      </c>
      <c r="C294" s="162">
        <v>2015</v>
      </c>
      <c r="D294" s="162" t="s">
        <v>758</v>
      </c>
      <c r="E294" s="162" t="s">
        <v>53</v>
      </c>
      <c r="F294" s="162" t="s">
        <v>748</v>
      </c>
      <c r="G294" s="166" t="s">
        <v>31</v>
      </c>
      <c r="H294" s="118"/>
      <c r="I294" s="118"/>
      <c r="J294" s="118"/>
      <c r="K294" s="164" t="s">
        <v>31</v>
      </c>
      <c r="L294" s="117"/>
      <c r="M294" s="117"/>
      <c r="N294" s="117"/>
      <c r="O294" s="117"/>
      <c r="P294" s="117"/>
      <c r="Q294" s="119"/>
      <c r="R294" s="119"/>
      <c r="S294" s="119"/>
      <c r="T294" s="119"/>
      <c r="U294" s="119"/>
      <c r="V294" s="119"/>
      <c r="W294" s="119"/>
      <c r="X294" s="119"/>
      <c r="Y294" s="119"/>
      <c r="Z294" s="119"/>
      <c r="AA294" s="119"/>
      <c r="AB294" s="119"/>
      <c r="AC294" s="119"/>
      <c r="AD294" s="165"/>
      <c r="AE294" s="119"/>
      <c r="AF294" s="119"/>
      <c r="AG294" s="119"/>
      <c r="AH294" s="119"/>
      <c r="AI294" s="119"/>
      <c r="AJ294" s="119"/>
      <c r="AK294" s="119"/>
      <c r="AL294" s="119"/>
      <c r="AM294" s="119"/>
      <c r="AN294" s="119"/>
      <c r="AO294" s="119"/>
      <c r="AP294" s="119"/>
      <c r="AQ294" s="119"/>
      <c r="AR294" s="119"/>
      <c r="AS294" s="166">
        <v>14041</v>
      </c>
      <c r="AT294" s="162">
        <v>155</v>
      </c>
      <c r="AU294" s="162" t="s">
        <v>747</v>
      </c>
      <c r="AV294" s="117">
        <v>95</v>
      </c>
      <c r="AW294" s="117" t="s">
        <v>2064</v>
      </c>
      <c r="AX294" s="117" t="s">
        <v>1952</v>
      </c>
      <c r="AY294" s="117" t="s">
        <v>2122</v>
      </c>
      <c r="AZ294" s="162" t="s">
        <v>746</v>
      </c>
      <c r="BA294" s="167">
        <v>698.02</v>
      </c>
      <c r="BB294" s="167">
        <v>767.82</v>
      </c>
      <c r="BC294" s="162">
        <v>1</v>
      </c>
      <c r="BD294" s="123" t="s">
        <v>31</v>
      </c>
      <c r="BE294" s="117" t="s">
        <v>31</v>
      </c>
      <c r="BF294" s="122" t="s">
        <v>31</v>
      </c>
      <c r="BG294" s="117" t="s">
        <v>31</v>
      </c>
      <c r="BH294" s="123">
        <f t="shared" si="15"/>
        <v>4.9536774193548387</v>
      </c>
      <c r="BI294" s="162" t="s">
        <v>37</v>
      </c>
      <c r="BJ294" s="117" t="s">
        <v>92</v>
      </c>
      <c r="BK294" s="117" t="s">
        <v>31</v>
      </c>
      <c r="BL294" s="117" t="s">
        <v>31</v>
      </c>
      <c r="BM294" s="124" t="s">
        <v>31</v>
      </c>
      <c r="BN294" s="125" t="s">
        <v>41</v>
      </c>
      <c r="BO294" s="181" t="s">
        <v>31</v>
      </c>
    </row>
    <row r="295" spans="1:67" ht="18" hidden="1" thickTop="1" x14ac:dyDescent="0.25">
      <c r="A295" s="169" t="s">
        <v>757</v>
      </c>
      <c r="B295" s="117" t="s">
        <v>51</v>
      </c>
      <c r="C295" s="162">
        <v>2015</v>
      </c>
      <c r="D295" s="162" t="s">
        <v>754</v>
      </c>
      <c r="E295" s="162" t="s">
        <v>53</v>
      </c>
      <c r="F295" s="162" t="s">
        <v>748</v>
      </c>
      <c r="G295" s="166" t="s">
        <v>31</v>
      </c>
      <c r="H295" s="118"/>
      <c r="I295" s="118"/>
      <c r="J295" s="118"/>
      <c r="K295" s="164" t="s">
        <v>31</v>
      </c>
      <c r="L295" s="117"/>
      <c r="M295" s="117"/>
      <c r="N295" s="117"/>
      <c r="O295" s="117"/>
      <c r="P295" s="117"/>
      <c r="Q295" s="119"/>
      <c r="R295" s="119"/>
      <c r="S295" s="119"/>
      <c r="T295" s="119"/>
      <c r="U295" s="119"/>
      <c r="V295" s="119"/>
      <c r="W295" s="119"/>
      <c r="X295" s="119"/>
      <c r="Y295" s="119"/>
      <c r="Z295" s="119"/>
      <c r="AA295" s="119"/>
      <c r="AB295" s="119"/>
      <c r="AC295" s="119"/>
      <c r="AD295" s="165"/>
      <c r="AE295" s="119"/>
      <c r="AF295" s="119"/>
      <c r="AG295" s="119"/>
      <c r="AH295" s="119"/>
      <c r="AI295" s="119"/>
      <c r="AJ295" s="119"/>
      <c r="AK295" s="119"/>
      <c r="AL295" s="119"/>
      <c r="AM295" s="119"/>
      <c r="AN295" s="119"/>
      <c r="AO295" s="119"/>
      <c r="AP295" s="119"/>
      <c r="AQ295" s="119"/>
      <c r="AR295" s="119"/>
      <c r="AS295" s="166">
        <v>14041</v>
      </c>
      <c r="AT295" s="162">
        <v>155</v>
      </c>
      <c r="AU295" s="162" t="s">
        <v>747</v>
      </c>
      <c r="AV295" s="117">
        <v>95</v>
      </c>
      <c r="AW295" s="117" t="s">
        <v>2064</v>
      </c>
      <c r="AX295" s="117" t="s">
        <v>1952</v>
      </c>
      <c r="AY295" s="117" t="s">
        <v>2122</v>
      </c>
      <c r="AZ295" s="162" t="s">
        <v>746</v>
      </c>
      <c r="BA295" s="167">
        <v>1477.22</v>
      </c>
      <c r="BB295" s="167">
        <v>1624.94</v>
      </c>
      <c r="BC295" s="162">
        <v>1</v>
      </c>
      <c r="BD295" s="123" t="s">
        <v>31</v>
      </c>
      <c r="BE295" s="117" t="s">
        <v>31</v>
      </c>
      <c r="BF295" s="122" t="s">
        <v>31</v>
      </c>
      <c r="BG295" s="117" t="s">
        <v>31</v>
      </c>
      <c r="BH295" s="123">
        <f t="shared" si="15"/>
        <v>10.483483870967742</v>
      </c>
      <c r="BI295" s="162" t="s">
        <v>37</v>
      </c>
      <c r="BJ295" s="117" t="s">
        <v>92</v>
      </c>
      <c r="BK295" s="117" t="s">
        <v>31</v>
      </c>
      <c r="BL295" s="117" t="s">
        <v>31</v>
      </c>
      <c r="BM295" s="124" t="s">
        <v>31</v>
      </c>
      <c r="BN295" s="125" t="s">
        <v>41</v>
      </c>
      <c r="BO295" s="168" t="s">
        <v>756</v>
      </c>
    </row>
    <row r="296" spans="1:67" ht="18" hidden="1" thickTop="1" x14ac:dyDescent="0.25">
      <c r="A296" s="169" t="s">
        <v>755</v>
      </c>
      <c r="B296" s="117" t="s">
        <v>51</v>
      </c>
      <c r="C296" s="162">
        <v>2015</v>
      </c>
      <c r="D296" s="162" t="s">
        <v>754</v>
      </c>
      <c r="E296" s="162" t="s">
        <v>53</v>
      </c>
      <c r="F296" s="162" t="s">
        <v>748</v>
      </c>
      <c r="G296" s="166" t="s">
        <v>31</v>
      </c>
      <c r="H296" s="118"/>
      <c r="I296" s="118"/>
      <c r="J296" s="118"/>
      <c r="K296" s="164" t="s">
        <v>31</v>
      </c>
      <c r="L296" s="117"/>
      <c r="M296" s="117"/>
      <c r="N296" s="117"/>
      <c r="O296" s="117"/>
      <c r="P296" s="117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  <c r="AA296" s="119"/>
      <c r="AB296" s="119"/>
      <c r="AC296" s="119"/>
      <c r="AD296" s="165"/>
      <c r="AE296" s="119"/>
      <c r="AF296" s="119"/>
      <c r="AG296" s="119"/>
      <c r="AH296" s="119"/>
      <c r="AI296" s="119"/>
      <c r="AJ296" s="119"/>
      <c r="AK296" s="119"/>
      <c r="AL296" s="119"/>
      <c r="AM296" s="119"/>
      <c r="AN296" s="119"/>
      <c r="AO296" s="119"/>
      <c r="AP296" s="119"/>
      <c r="AQ296" s="119"/>
      <c r="AR296" s="119"/>
      <c r="AS296" s="166">
        <v>14041</v>
      </c>
      <c r="AT296" s="162">
        <v>155</v>
      </c>
      <c r="AU296" s="162" t="s">
        <v>747</v>
      </c>
      <c r="AV296" s="117">
        <v>95</v>
      </c>
      <c r="AW296" s="117" t="s">
        <v>2064</v>
      </c>
      <c r="AX296" s="117" t="s">
        <v>1952</v>
      </c>
      <c r="AY296" s="117" t="s">
        <v>2122</v>
      </c>
      <c r="AZ296" s="162" t="s">
        <v>746</v>
      </c>
      <c r="BA296" s="167">
        <v>2382.42</v>
      </c>
      <c r="BB296" s="167">
        <v>2620.67</v>
      </c>
      <c r="BC296" s="162">
        <v>1</v>
      </c>
      <c r="BD296" s="123" t="s">
        <v>31</v>
      </c>
      <c r="BE296" s="117" t="s">
        <v>31</v>
      </c>
      <c r="BF296" s="122" t="s">
        <v>31</v>
      </c>
      <c r="BG296" s="117" t="s">
        <v>31</v>
      </c>
      <c r="BH296" s="123">
        <f t="shared" si="15"/>
        <v>16.907548387096774</v>
      </c>
      <c r="BI296" s="162" t="s">
        <v>37</v>
      </c>
      <c r="BJ296" s="117" t="s">
        <v>92</v>
      </c>
      <c r="BK296" s="117" t="s">
        <v>31</v>
      </c>
      <c r="BL296" s="117" t="s">
        <v>31</v>
      </c>
      <c r="BM296" s="124" t="s">
        <v>31</v>
      </c>
      <c r="BN296" s="125" t="s">
        <v>41</v>
      </c>
      <c r="BO296" s="168" t="s">
        <v>753</v>
      </c>
    </row>
    <row r="297" spans="1:67" ht="18" hidden="1" thickTop="1" x14ac:dyDescent="0.25">
      <c r="A297" s="169" t="s">
        <v>752</v>
      </c>
      <c r="B297" s="117" t="s">
        <v>51</v>
      </c>
      <c r="C297" s="162">
        <v>2014</v>
      </c>
      <c r="D297" s="162" t="s">
        <v>751</v>
      </c>
      <c r="E297" s="162" t="s">
        <v>53</v>
      </c>
      <c r="F297" s="162" t="s">
        <v>748</v>
      </c>
      <c r="G297" s="166" t="s">
        <v>31</v>
      </c>
      <c r="H297" s="118"/>
      <c r="I297" s="118"/>
      <c r="J297" s="118"/>
      <c r="K297" s="164" t="s">
        <v>31</v>
      </c>
      <c r="L297" s="117"/>
      <c r="M297" s="117"/>
      <c r="N297" s="117"/>
      <c r="O297" s="117"/>
      <c r="P297" s="117"/>
      <c r="Q297" s="119"/>
      <c r="R297" s="119"/>
      <c r="S297" s="119"/>
      <c r="T297" s="119"/>
      <c r="U297" s="119"/>
      <c r="V297" s="119"/>
      <c r="W297" s="119"/>
      <c r="X297" s="119"/>
      <c r="Y297" s="119"/>
      <c r="Z297" s="119"/>
      <c r="AA297" s="119"/>
      <c r="AB297" s="119"/>
      <c r="AC297" s="119"/>
      <c r="AD297" s="165"/>
      <c r="AE297" s="119"/>
      <c r="AF297" s="119"/>
      <c r="AG297" s="119"/>
      <c r="AH297" s="119"/>
      <c r="AI297" s="119"/>
      <c r="AJ297" s="119"/>
      <c r="AK297" s="119"/>
      <c r="AL297" s="119"/>
      <c r="AM297" s="119"/>
      <c r="AN297" s="119"/>
      <c r="AO297" s="119"/>
      <c r="AP297" s="119"/>
      <c r="AQ297" s="119"/>
      <c r="AR297" s="119"/>
      <c r="AS297" s="166">
        <v>14041</v>
      </c>
      <c r="AT297" s="162">
        <v>155</v>
      </c>
      <c r="AU297" s="162" t="s">
        <v>747</v>
      </c>
      <c r="AV297" s="117">
        <v>95</v>
      </c>
      <c r="AW297" s="117" t="s">
        <v>2064</v>
      </c>
      <c r="AX297" s="117" t="s">
        <v>1952</v>
      </c>
      <c r="AY297" s="117" t="s">
        <v>2122</v>
      </c>
      <c r="AZ297" s="162" t="s">
        <v>746</v>
      </c>
      <c r="BA297" s="167">
        <v>1020</v>
      </c>
      <c r="BB297" s="167">
        <v>1122</v>
      </c>
      <c r="BC297" s="162">
        <v>1</v>
      </c>
      <c r="BD297" s="123" t="s">
        <v>31</v>
      </c>
      <c r="BE297" s="117" t="s">
        <v>31</v>
      </c>
      <c r="BF297" s="122" t="s">
        <v>31</v>
      </c>
      <c r="BG297" s="117" t="s">
        <v>31</v>
      </c>
      <c r="BH297" s="123">
        <f t="shared" si="15"/>
        <v>7.2387096774193544</v>
      </c>
      <c r="BI297" s="162" t="s">
        <v>37</v>
      </c>
      <c r="BJ297" s="117" t="s">
        <v>92</v>
      </c>
      <c r="BK297" s="117" t="s">
        <v>31</v>
      </c>
      <c r="BL297" s="117" t="s">
        <v>31</v>
      </c>
      <c r="BM297" s="124" t="s">
        <v>31</v>
      </c>
      <c r="BN297" s="125" t="s">
        <v>41</v>
      </c>
      <c r="BO297" s="181" t="s">
        <v>31</v>
      </c>
    </row>
    <row r="298" spans="1:67" ht="18" hidden="1" thickTop="1" x14ac:dyDescent="0.25">
      <c r="A298" s="169" t="s">
        <v>750</v>
      </c>
      <c r="B298" s="117" t="s">
        <v>51</v>
      </c>
      <c r="C298" s="162">
        <v>2015</v>
      </c>
      <c r="D298" s="162" t="s">
        <v>749</v>
      </c>
      <c r="E298" s="162" t="s">
        <v>53</v>
      </c>
      <c r="F298" s="162" t="s">
        <v>748</v>
      </c>
      <c r="G298" s="166" t="s">
        <v>31</v>
      </c>
      <c r="H298" s="118"/>
      <c r="I298" s="118"/>
      <c r="J298" s="118"/>
      <c r="K298" s="164" t="s">
        <v>31</v>
      </c>
      <c r="L298" s="117"/>
      <c r="M298" s="117"/>
      <c r="N298" s="117"/>
      <c r="O298" s="117"/>
      <c r="P298" s="117"/>
      <c r="Q298" s="119"/>
      <c r="R298" s="119"/>
      <c r="S298" s="119"/>
      <c r="T298" s="119"/>
      <c r="U298" s="119"/>
      <c r="V298" s="119"/>
      <c r="W298" s="119"/>
      <c r="X298" s="119"/>
      <c r="Y298" s="119"/>
      <c r="Z298" s="119"/>
      <c r="AA298" s="119"/>
      <c r="AB298" s="119"/>
      <c r="AC298" s="119"/>
      <c r="AD298" s="165"/>
      <c r="AE298" s="119"/>
      <c r="AF298" s="119"/>
      <c r="AG298" s="119"/>
      <c r="AH298" s="119"/>
      <c r="AI298" s="119"/>
      <c r="AJ298" s="119"/>
      <c r="AK298" s="119"/>
      <c r="AL298" s="119"/>
      <c r="AM298" s="119"/>
      <c r="AN298" s="119"/>
      <c r="AO298" s="119"/>
      <c r="AP298" s="119"/>
      <c r="AQ298" s="119"/>
      <c r="AR298" s="119"/>
      <c r="AS298" s="166">
        <v>14041</v>
      </c>
      <c r="AT298" s="162">
        <v>155</v>
      </c>
      <c r="AU298" s="162" t="s">
        <v>747</v>
      </c>
      <c r="AV298" s="117">
        <v>95</v>
      </c>
      <c r="AW298" s="117" t="s">
        <v>2064</v>
      </c>
      <c r="AX298" s="117" t="s">
        <v>1952</v>
      </c>
      <c r="AY298" s="117" t="s">
        <v>2122</v>
      </c>
      <c r="AZ298" s="162" t="s">
        <v>746</v>
      </c>
      <c r="BA298" s="167">
        <v>766.19</v>
      </c>
      <c r="BB298" s="167">
        <v>842.81</v>
      </c>
      <c r="BC298" s="162">
        <v>1</v>
      </c>
      <c r="BD298" s="123" t="s">
        <v>31</v>
      </c>
      <c r="BE298" s="117" t="s">
        <v>31</v>
      </c>
      <c r="BF298" s="122" t="s">
        <v>31</v>
      </c>
      <c r="BG298" s="117" t="s">
        <v>31</v>
      </c>
      <c r="BH298" s="123">
        <f t="shared" si="15"/>
        <v>5.4374838709677418</v>
      </c>
      <c r="BI298" s="162" t="s">
        <v>37</v>
      </c>
      <c r="BJ298" s="117" t="s">
        <v>92</v>
      </c>
      <c r="BK298" s="117" t="s">
        <v>31</v>
      </c>
      <c r="BL298" s="117" t="s">
        <v>31</v>
      </c>
      <c r="BM298" s="124" t="s">
        <v>31</v>
      </c>
      <c r="BN298" s="125" t="s">
        <v>41</v>
      </c>
      <c r="BO298" s="181" t="s">
        <v>31</v>
      </c>
    </row>
    <row r="299" spans="1:67" ht="18" hidden="1" thickTop="1" x14ac:dyDescent="0.25">
      <c r="A299" s="169" t="s">
        <v>745</v>
      </c>
      <c r="B299" s="117" t="s">
        <v>76</v>
      </c>
      <c r="C299" s="162"/>
      <c r="D299" s="162" t="s">
        <v>744</v>
      </c>
      <c r="E299" s="162" t="s">
        <v>53</v>
      </c>
      <c r="F299" s="162" t="s">
        <v>743</v>
      </c>
      <c r="G299" s="166">
        <v>210</v>
      </c>
      <c r="H299" s="118"/>
      <c r="I299" s="118"/>
      <c r="J299" s="118"/>
      <c r="K299" s="177" t="s">
        <v>31</v>
      </c>
      <c r="L299" s="117"/>
      <c r="M299" s="117"/>
      <c r="N299" s="117"/>
      <c r="O299" s="117"/>
      <c r="P299" s="117"/>
      <c r="Q299" s="119"/>
      <c r="R299" s="119"/>
      <c r="S299" s="119"/>
      <c r="T299" s="119"/>
      <c r="U299" s="119"/>
      <c r="V299" s="119"/>
      <c r="W299" s="119"/>
      <c r="X299" s="119"/>
      <c r="Y299" s="119"/>
      <c r="Z299" s="119"/>
      <c r="AA299" s="119"/>
      <c r="AB299" s="119"/>
      <c r="AC299" s="119" t="s">
        <v>289</v>
      </c>
      <c r="AD299" s="176">
        <v>60</v>
      </c>
      <c r="AE299" s="119" t="s">
        <v>300</v>
      </c>
      <c r="AF299" s="119" t="s">
        <v>1645</v>
      </c>
      <c r="AG299" s="119"/>
      <c r="AH299" s="119"/>
      <c r="AI299" s="119"/>
      <c r="AJ299" s="119"/>
      <c r="AK299" s="119"/>
      <c r="AL299" s="119"/>
      <c r="AM299" s="119"/>
      <c r="AN299" s="119"/>
      <c r="AO299" s="119"/>
      <c r="AP299" s="119"/>
      <c r="AQ299" s="119"/>
      <c r="AR299" s="119"/>
      <c r="AS299" s="166" t="s">
        <v>742</v>
      </c>
      <c r="AT299" s="164" t="s">
        <v>31</v>
      </c>
      <c r="AU299" s="162" t="s">
        <v>528</v>
      </c>
      <c r="AV299" s="117">
        <v>59</v>
      </c>
      <c r="AW299" s="117"/>
      <c r="AX299" s="117"/>
      <c r="AY299" s="117" t="s">
        <v>1961</v>
      </c>
      <c r="AZ299" s="162" t="s">
        <v>741</v>
      </c>
      <c r="BA299" s="167">
        <v>214521.21</v>
      </c>
      <c r="BB299" s="167">
        <v>254422.14</v>
      </c>
      <c r="BC299" s="162">
        <v>210</v>
      </c>
      <c r="BD299" s="123">
        <f>BB299/G299</f>
        <v>1211.5340000000001</v>
      </c>
      <c r="BE299" s="117" t="s">
        <v>35</v>
      </c>
      <c r="BF299" s="122" t="s">
        <v>31</v>
      </c>
      <c r="BG299" s="117" t="s">
        <v>31</v>
      </c>
      <c r="BH299" s="123" t="e">
        <f t="shared" si="15"/>
        <v>#VALUE!</v>
      </c>
      <c r="BI299" s="162" t="s">
        <v>37</v>
      </c>
      <c r="BJ299" s="117" t="s">
        <v>223</v>
      </c>
      <c r="BK299" s="117">
        <v>6</v>
      </c>
      <c r="BL299" s="117" t="s">
        <v>81</v>
      </c>
      <c r="BM299" s="124" t="s">
        <v>228</v>
      </c>
      <c r="BN299" s="125" t="s">
        <v>41</v>
      </c>
      <c r="BO299" s="181" t="s">
        <v>31</v>
      </c>
    </row>
    <row r="300" spans="1:67" ht="18" hidden="1" thickTop="1" x14ac:dyDescent="0.25">
      <c r="A300" s="169" t="s">
        <v>740</v>
      </c>
      <c r="B300" s="150" t="s">
        <v>189</v>
      </c>
      <c r="C300" s="162">
        <v>2016</v>
      </c>
      <c r="D300" s="162" t="s">
        <v>739</v>
      </c>
      <c r="E300" s="162" t="s">
        <v>53</v>
      </c>
      <c r="F300" s="162" t="s">
        <v>158</v>
      </c>
      <c r="G300" s="163" t="s">
        <v>31</v>
      </c>
      <c r="H300" s="118"/>
      <c r="I300" s="118"/>
      <c r="J300" s="118"/>
      <c r="K300" s="164" t="s">
        <v>31</v>
      </c>
      <c r="L300" s="117"/>
      <c r="M300" s="117"/>
      <c r="N300" s="117"/>
      <c r="O300" s="117"/>
      <c r="P300" s="117"/>
      <c r="Q300" s="119"/>
      <c r="R300" s="119"/>
      <c r="S300" s="119"/>
      <c r="T300" s="119"/>
      <c r="U300" s="119"/>
      <c r="V300" s="119"/>
      <c r="W300" s="119"/>
      <c r="X300" s="119"/>
      <c r="Y300" s="119"/>
      <c r="Z300" s="119"/>
      <c r="AA300" s="119"/>
      <c r="AB300" s="119"/>
      <c r="AC300" s="119"/>
      <c r="AD300" s="176"/>
      <c r="AE300" s="119"/>
      <c r="AF300" s="119"/>
      <c r="AG300" s="119"/>
      <c r="AH300" s="119"/>
      <c r="AI300" s="119"/>
      <c r="AJ300" s="119"/>
      <c r="AK300" s="119"/>
      <c r="AL300" s="119"/>
      <c r="AM300" s="119"/>
      <c r="AN300" s="119"/>
      <c r="AO300" s="119"/>
      <c r="AP300" s="119"/>
      <c r="AQ300" s="119"/>
      <c r="AR300" s="119"/>
      <c r="AS300" s="166">
        <v>17000</v>
      </c>
      <c r="AT300" s="162">
        <v>218</v>
      </c>
      <c r="AU300" s="162" t="s">
        <v>422</v>
      </c>
      <c r="AV300" s="117">
        <v>69</v>
      </c>
      <c r="AW300" s="117" t="s">
        <v>2099</v>
      </c>
      <c r="AX300" s="117"/>
      <c r="AY300" s="117" t="s">
        <v>2124</v>
      </c>
      <c r="AZ300" s="162" t="s">
        <v>738</v>
      </c>
      <c r="BA300" s="167">
        <v>45364.75</v>
      </c>
      <c r="BB300" s="167">
        <v>49901.23</v>
      </c>
      <c r="BC300" s="162">
        <v>1</v>
      </c>
      <c r="BD300" s="123" t="s">
        <v>31</v>
      </c>
      <c r="BE300" s="117" t="s">
        <v>31</v>
      </c>
      <c r="BF300" s="122" t="s">
        <v>31</v>
      </c>
      <c r="BG300" s="117" t="s">
        <v>31</v>
      </c>
      <c r="BH300" s="123">
        <f t="shared" si="15"/>
        <v>228.90472477064222</v>
      </c>
      <c r="BI300" s="162" t="s">
        <v>37</v>
      </c>
      <c r="BJ300" s="117" t="s">
        <v>220</v>
      </c>
      <c r="BK300" s="117" t="s">
        <v>31</v>
      </c>
      <c r="BL300" s="117" t="s">
        <v>205</v>
      </c>
      <c r="BM300" s="124" t="s">
        <v>228</v>
      </c>
      <c r="BN300" s="125" t="s">
        <v>155</v>
      </c>
      <c r="BO300" s="181" t="s">
        <v>31</v>
      </c>
    </row>
    <row r="301" spans="1:67" ht="30.75" hidden="1" thickTop="1" x14ac:dyDescent="0.25">
      <c r="A301" s="169" t="s">
        <v>737</v>
      </c>
      <c r="B301" s="117" t="s">
        <v>104</v>
      </c>
      <c r="C301" s="162">
        <v>2008</v>
      </c>
      <c r="D301" s="162" t="s">
        <v>736</v>
      </c>
      <c r="E301" s="162" t="s">
        <v>53</v>
      </c>
      <c r="F301" s="162" t="s">
        <v>735</v>
      </c>
      <c r="G301" s="163" t="s">
        <v>31</v>
      </c>
      <c r="H301" s="118"/>
      <c r="I301" s="118"/>
      <c r="J301" s="118"/>
      <c r="K301" s="177" t="s">
        <v>31</v>
      </c>
      <c r="L301" s="117"/>
      <c r="M301" s="117"/>
      <c r="N301" s="117"/>
      <c r="O301" s="117"/>
      <c r="P301" s="117"/>
      <c r="Q301" s="119"/>
      <c r="R301" s="119"/>
      <c r="S301" s="119"/>
      <c r="T301" s="119"/>
      <c r="U301" s="119"/>
      <c r="V301" s="119"/>
      <c r="W301" s="119"/>
      <c r="X301" s="119"/>
      <c r="Y301" s="119"/>
      <c r="Z301" s="119"/>
      <c r="AA301" s="119"/>
      <c r="AB301" s="119"/>
      <c r="AC301" s="119" t="s">
        <v>294</v>
      </c>
      <c r="AD301" s="176"/>
      <c r="AE301" s="119" t="s">
        <v>300</v>
      </c>
      <c r="AF301" s="119"/>
      <c r="AG301" s="119"/>
      <c r="AH301" s="119"/>
      <c r="AI301" s="119"/>
      <c r="AJ301" s="119"/>
      <c r="AK301" s="119"/>
      <c r="AL301" s="119"/>
      <c r="AM301" s="119"/>
      <c r="AN301" s="119"/>
      <c r="AO301" s="119"/>
      <c r="AP301" s="119"/>
      <c r="AQ301" s="119"/>
      <c r="AR301" s="119"/>
      <c r="AS301" s="166" t="s">
        <v>734</v>
      </c>
      <c r="AT301" s="162">
        <v>29</v>
      </c>
      <c r="AU301" s="162" t="s">
        <v>728</v>
      </c>
      <c r="AV301" s="117">
        <v>73</v>
      </c>
      <c r="AW301" s="117" t="s">
        <v>2051</v>
      </c>
      <c r="AX301" s="117"/>
      <c r="AY301" s="117" t="s">
        <v>1959</v>
      </c>
      <c r="AZ301" s="162" t="s">
        <v>733</v>
      </c>
      <c r="BA301" s="167">
        <v>91819.96</v>
      </c>
      <c r="BB301" s="167">
        <v>96870.05</v>
      </c>
      <c r="BC301" s="162">
        <v>1</v>
      </c>
      <c r="BD301" s="123" t="s">
        <v>31</v>
      </c>
      <c r="BE301" s="117" t="s">
        <v>31</v>
      </c>
      <c r="BF301" s="122" t="s">
        <v>31</v>
      </c>
      <c r="BG301" s="117" t="s">
        <v>31</v>
      </c>
      <c r="BH301" s="123">
        <f t="shared" si="15"/>
        <v>3340.346551724138</v>
      </c>
      <c r="BI301" s="162" t="s">
        <v>37</v>
      </c>
      <c r="BJ301" s="117" t="s">
        <v>202</v>
      </c>
      <c r="BK301" s="117" t="s">
        <v>31</v>
      </c>
      <c r="BL301" s="117" t="s">
        <v>31</v>
      </c>
      <c r="BM301" s="124" t="s">
        <v>31</v>
      </c>
      <c r="BN301" s="125" t="s">
        <v>155</v>
      </c>
      <c r="BO301" s="168" t="s">
        <v>732</v>
      </c>
    </row>
    <row r="302" spans="1:67" ht="30.75" hidden="1" thickTop="1" x14ac:dyDescent="0.25">
      <c r="A302" s="169" t="s">
        <v>731</v>
      </c>
      <c r="B302" s="117" t="s">
        <v>27</v>
      </c>
      <c r="C302" s="162">
        <v>2006</v>
      </c>
      <c r="D302" s="162" t="s">
        <v>730</v>
      </c>
      <c r="E302" s="162" t="s">
        <v>53</v>
      </c>
      <c r="F302" s="162" t="s">
        <v>729</v>
      </c>
      <c r="G302" s="166">
        <v>60</v>
      </c>
      <c r="H302" s="118" t="s">
        <v>239</v>
      </c>
      <c r="I302" s="118"/>
      <c r="J302" s="118" t="s">
        <v>248</v>
      </c>
      <c r="K302" s="162">
        <v>98</v>
      </c>
      <c r="L302" s="117"/>
      <c r="M302" s="117"/>
      <c r="N302" s="117"/>
      <c r="O302" s="117"/>
      <c r="P302" s="117"/>
      <c r="Q302" s="119"/>
      <c r="R302" s="119"/>
      <c r="S302" s="119"/>
      <c r="T302" s="119"/>
      <c r="U302" s="119"/>
      <c r="V302" s="119"/>
      <c r="W302" s="119"/>
      <c r="X302" s="119"/>
      <c r="Y302" s="119"/>
      <c r="Z302" s="119"/>
      <c r="AA302" s="119"/>
      <c r="AB302" s="119"/>
      <c r="AC302" s="119"/>
      <c r="AD302" s="176"/>
      <c r="AE302" s="119"/>
      <c r="AF302" s="119"/>
      <c r="AG302" s="119"/>
      <c r="AH302" s="119"/>
      <c r="AI302" s="119"/>
      <c r="AJ302" s="119"/>
      <c r="AK302" s="119"/>
      <c r="AL302" s="119"/>
      <c r="AM302" s="119"/>
      <c r="AN302" s="119"/>
      <c r="AO302" s="119"/>
      <c r="AP302" s="119"/>
      <c r="AQ302" s="119"/>
      <c r="AR302" s="119"/>
      <c r="AS302" s="166">
        <v>1050</v>
      </c>
      <c r="AT302" s="162">
        <v>29</v>
      </c>
      <c r="AU302" s="162" t="s">
        <v>728</v>
      </c>
      <c r="AV302" s="117">
        <v>73</v>
      </c>
      <c r="AW302" s="117" t="s">
        <v>2051</v>
      </c>
      <c r="AX302" s="117"/>
      <c r="AY302" s="117" t="s">
        <v>1959</v>
      </c>
      <c r="AZ302" s="162" t="s">
        <v>727</v>
      </c>
      <c r="BA302" s="167">
        <v>19664.900000000001</v>
      </c>
      <c r="BB302" s="167">
        <v>20746.47</v>
      </c>
      <c r="BC302" s="162">
        <v>98</v>
      </c>
      <c r="BD302" s="123">
        <f>BB302/G302</f>
        <v>345.77450000000005</v>
      </c>
      <c r="BE302" s="117" t="s">
        <v>35</v>
      </c>
      <c r="BF302" s="122" t="s">
        <v>31</v>
      </c>
      <c r="BG302" s="117" t="s">
        <v>31</v>
      </c>
      <c r="BH302" s="123">
        <f t="shared" si="15"/>
        <v>715.39551724137937</v>
      </c>
      <c r="BI302" s="162" t="s">
        <v>37</v>
      </c>
      <c r="BJ302" s="117" t="s">
        <v>202</v>
      </c>
      <c r="BK302" s="117">
        <v>3</v>
      </c>
      <c r="BL302" s="117" t="s">
        <v>222</v>
      </c>
      <c r="BM302" s="124" t="s">
        <v>228</v>
      </c>
      <c r="BN302" s="125" t="s">
        <v>155</v>
      </c>
      <c r="BO302" s="168" t="s">
        <v>726</v>
      </c>
    </row>
    <row r="303" spans="1:67" ht="45.75" hidden="1" thickTop="1" x14ac:dyDescent="0.25">
      <c r="A303" s="169" t="s">
        <v>718</v>
      </c>
      <c r="B303" s="117" t="s">
        <v>51</v>
      </c>
      <c r="C303" s="162">
        <v>2015</v>
      </c>
      <c r="D303" s="162" t="s">
        <v>725</v>
      </c>
      <c r="E303" s="162" t="s">
        <v>53</v>
      </c>
      <c r="F303" s="162" t="s">
        <v>447</v>
      </c>
      <c r="G303" s="163" t="s">
        <v>31</v>
      </c>
      <c r="H303" s="118"/>
      <c r="I303" s="118"/>
      <c r="J303" s="118"/>
      <c r="K303" s="164" t="s">
        <v>31</v>
      </c>
      <c r="L303" s="117"/>
      <c r="M303" s="117"/>
      <c r="N303" s="117"/>
      <c r="O303" s="117"/>
      <c r="P303" s="117"/>
      <c r="Q303" s="119"/>
      <c r="R303" s="119"/>
      <c r="S303" s="119"/>
      <c r="T303" s="119"/>
      <c r="U303" s="119"/>
      <c r="V303" s="119"/>
      <c r="W303" s="119"/>
      <c r="X303" s="119"/>
      <c r="Y303" s="119"/>
      <c r="Z303" s="119"/>
      <c r="AA303" s="119"/>
      <c r="AB303" s="119"/>
      <c r="AC303" s="119"/>
      <c r="AD303" s="165"/>
      <c r="AE303" s="119"/>
      <c r="AF303" s="119"/>
      <c r="AG303" s="119"/>
      <c r="AH303" s="119"/>
      <c r="AI303" s="119"/>
      <c r="AJ303" s="119"/>
      <c r="AK303" s="119"/>
      <c r="AL303" s="119"/>
      <c r="AM303" s="119"/>
      <c r="AN303" s="119"/>
      <c r="AO303" s="119"/>
      <c r="AP303" s="119"/>
      <c r="AQ303" s="119"/>
      <c r="AR303" s="119"/>
      <c r="AS303" s="163" t="s">
        <v>31</v>
      </c>
      <c r="AT303" s="164" t="s">
        <v>31</v>
      </c>
      <c r="AU303" s="162" t="s">
        <v>32</v>
      </c>
      <c r="AV303" s="117">
        <v>75</v>
      </c>
      <c r="AW303" s="117"/>
      <c r="AX303" s="117"/>
      <c r="AY303" s="117"/>
      <c r="AZ303" s="162" t="s">
        <v>716</v>
      </c>
      <c r="BA303" s="167">
        <v>258.10000000000002</v>
      </c>
      <c r="BB303" s="167">
        <v>283.91000000000003</v>
      </c>
      <c r="BC303" s="162">
        <v>1</v>
      </c>
      <c r="BD303" s="123" t="s">
        <v>31</v>
      </c>
      <c r="BE303" s="117" t="s">
        <v>31</v>
      </c>
      <c r="BF303" s="122" t="s">
        <v>31</v>
      </c>
      <c r="BG303" s="117" t="s">
        <v>31</v>
      </c>
      <c r="BH303" s="123" t="e">
        <f t="shared" si="15"/>
        <v>#VALUE!</v>
      </c>
      <c r="BI303" s="162" t="s">
        <v>37</v>
      </c>
      <c r="BJ303" s="117" t="s">
        <v>38</v>
      </c>
      <c r="BK303" s="117" t="s">
        <v>31</v>
      </c>
      <c r="BL303" s="117" t="s">
        <v>31</v>
      </c>
      <c r="BM303" s="124" t="s">
        <v>31</v>
      </c>
      <c r="BN303" s="125" t="s">
        <v>41</v>
      </c>
      <c r="BO303" s="168" t="s">
        <v>724</v>
      </c>
    </row>
    <row r="304" spans="1:67" ht="30.75" hidden="1" thickTop="1" x14ac:dyDescent="0.25">
      <c r="A304" s="169" t="s">
        <v>718</v>
      </c>
      <c r="B304" s="117" t="s">
        <v>51</v>
      </c>
      <c r="C304" s="162">
        <v>2015</v>
      </c>
      <c r="D304" s="162" t="s">
        <v>723</v>
      </c>
      <c r="E304" s="162" t="s">
        <v>53</v>
      </c>
      <c r="F304" s="162" t="s">
        <v>447</v>
      </c>
      <c r="G304" s="163" t="s">
        <v>31</v>
      </c>
      <c r="H304" s="118"/>
      <c r="I304" s="118"/>
      <c r="J304" s="118"/>
      <c r="K304" s="164" t="s">
        <v>31</v>
      </c>
      <c r="L304" s="117"/>
      <c r="M304" s="117"/>
      <c r="N304" s="117"/>
      <c r="O304" s="117"/>
      <c r="P304" s="117"/>
      <c r="Q304" s="119"/>
      <c r="R304" s="119"/>
      <c r="S304" s="119"/>
      <c r="T304" s="119"/>
      <c r="U304" s="119"/>
      <c r="V304" s="119"/>
      <c r="W304" s="119"/>
      <c r="X304" s="119"/>
      <c r="Y304" s="119"/>
      <c r="Z304" s="119"/>
      <c r="AA304" s="119"/>
      <c r="AB304" s="119"/>
      <c r="AC304" s="119"/>
      <c r="AD304" s="165"/>
      <c r="AE304" s="119"/>
      <c r="AF304" s="119"/>
      <c r="AG304" s="119"/>
      <c r="AH304" s="119"/>
      <c r="AI304" s="119"/>
      <c r="AJ304" s="119"/>
      <c r="AK304" s="119"/>
      <c r="AL304" s="119"/>
      <c r="AM304" s="119"/>
      <c r="AN304" s="119"/>
      <c r="AO304" s="119"/>
      <c r="AP304" s="119"/>
      <c r="AQ304" s="119"/>
      <c r="AR304" s="119"/>
      <c r="AS304" s="163" t="s">
        <v>31</v>
      </c>
      <c r="AT304" s="164" t="s">
        <v>31</v>
      </c>
      <c r="AU304" s="162" t="s">
        <v>32</v>
      </c>
      <c r="AV304" s="117">
        <v>75</v>
      </c>
      <c r="AW304" s="117"/>
      <c r="AX304" s="117"/>
      <c r="AY304" s="117"/>
      <c r="AZ304" s="162" t="s">
        <v>716</v>
      </c>
      <c r="BA304" s="167">
        <v>331.76</v>
      </c>
      <c r="BB304" s="167">
        <v>364.94</v>
      </c>
      <c r="BC304" s="162">
        <v>1</v>
      </c>
      <c r="BD304" s="123" t="s">
        <v>31</v>
      </c>
      <c r="BE304" s="117" t="s">
        <v>31</v>
      </c>
      <c r="BF304" s="122" t="s">
        <v>31</v>
      </c>
      <c r="BG304" s="117" t="s">
        <v>31</v>
      </c>
      <c r="BH304" s="123" t="e">
        <f t="shared" si="15"/>
        <v>#VALUE!</v>
      </c>
      <c r="BI304" s="162" t="s">
        <v>37</v>
      </c>
      <c r="BJ304" s="117" t="s">
        <v>38</v>
      </c>
      <c r="BK304" s="117" t="s">
        <v>31</v>
      </c>
      <c r="BL304" s="117" t="s">
        <v>31</v>
      </c>
      <c r="BM304" s="124" t="s">
        <v>31</v>
      </c>
      <c r="BN304" s="125" t="s">
        <v>41</v>
      </c>
      <c r="BO304" s="181" t="s">
        <v>31</v>
      </c>
    </row>
    <row r="305" spans="1:67" ht="60.75" hidden="1" thickTop="1" x14ac:dyDescent="0.25">
      <c r="A305" s="169" t="s">
        <v>718</v>
      </c>
      <c r="B305" s="117" t="s">
        <v>51</v>
      </c>
      <c r="C305" s="162">
        <v>2015</v>
      </c>
      <c r="D305" s="162" t="s">
        <v>722</v>
      </c>
      <c r="E305" s="162" t="s">
        <v>53</v>
      </c>
      <c r="F305" s="162" t="s">
        <v>447</v>
      </c>
      <c r="G305" s="163" t="s">
        <v>31</v>
      </c>
      <c r="H305" s="118"/>
      <c r="I305" s="118"/>
      <c r="J305" s="118"/>
      <c r="K305" s="164" t="s">
        <v>31</v>
      </c>
      <c r="L305" s="117"/>
      <c r="M305" s="117"/>
      <c r="N305" s="117"/>
      <c r="O305" s="117"/>
      <c r="P305" s="117"/>
      <c r="Q305" s="119"/>
      <c r="R305" s="119"/>
      <c r="S305" s="119"/>
      <c r="T305" s="119"/>
      <c r="U305" s="119"/>
      <c r="V305" s="119"/>
      <c r="W305" s="119"/>
      <c r="X305" s="119"/>
      <c r="Y305" s="119"/>
      <c r="Z305" s="119"/>
      <c r="AA305" s="119"/>
      <c r="AB305" s="119"/>
      <c r="AC305" s="119"/>
      <c r="AD305" s="165"/>
      <c r="AE305" s="119"/>
      <c r="AF305" s="119"/>
      <c r="AG305" s="119"/>
      <c r="AH305" s="119"/>
      <c r="AI305" s="119"/>
      <c r="AJ305" s="119"/>
      <c r="AK305" s="119"/>
      <c r="AL305" s="119"/>
      <c r="AM305" s="119"/>
      <c r="AN305" s="119"/>
      <c r="AO305" s="119"/>
      <c r="AP305" s="119"/>
      <c r="AQ305" s="119"/>
      <c r="AR305" s="119"/>
      <c r="AS305" s="163" t="s">
        <v>31</v>
      </c>
      <c r="AT305" s="164" t="s">
        <v>31</v>
      </c>
      <c r="AU305" s="162" t="s">
        <v>32</v>
      </c>
      <c r="AV305" s="117">
        <v>75</v>
      </c>
      <c r="AW305" s="117"/>
      <c r="AX305" s="117"/>
      <c r="AY305" s="117"/>
      <c r="AZ305" s="162" t="s">
        <v>716</v>
      </c>
      <c r="BA305" s="167">
        <v>645</v>
      </c>
      <c r="BB305" s="167">
        <v>709.5</v>
      </c>
      <c r="BC305" s="162">
        <v>1</v>
      </c>
      <c r="BD305" s="123" t="s">
        <v>31</v>
      </c>
      <c r="BE305" s="117" t="s">
        <v>31</v>
      </c>
      <c r="BF305" s="122" t="s">
        <v>31</v>
      </c>
      <c r="BG305" s="117" t="s">
        <v>31</v>
      </c>
      <c r="BH305" s="123" t="e">
        <f t="shared" si="15"/>
        <v>#VALUE!</v>
      </c>
      <c r="BI305" s="162" t="s">
        <v>37</v>
      </c>
      <c r="BJ305" s="117" t="s">
        <v>38</v>
      </c>
      <c r="BK305" s="117" t="s">
        <v>31</v>
      </c>
      <c r="BL305" s="117" t="s">
        <v>31</v>
      </c>
      <c r="BM305" s="124" t="s">
        <v>31</v>
      </c>
      <c r="BN305" s="125" t="s">
        <v>41</v>
      </c>
      <c r="BO305" s="168" t="s">
        <v>721</v>
      </c>
    </row>
    <row r="306" spans="1:67" ht="60.75" hidden="1" thickTop="1" x14ac:dyDescent="0.25">
      <c r="A306" s="169" t="s">
        <v>718</v>
      </c>
      <c r="B306" s="117" t="s">
        <v>51</v>
      </c>
      <c r="C306" s="162">
        <v>2015</v>
      </c>
      <c r="D306" s="162" t="s">
        <v>720</v>
      </c>
      <c r="E306" s="162" t="s">
        <v>53</v>
      </c>
      <c r="F306" s="162" t="s">
        <v>447</v>
      </c>
      <c r="G306" s="163" t="s">
        <v>31</v>
      </c>
      <c r="H306" s="118"/>
      <c r="I306" s="118"/>
      <c r="J306" s="118"/>
      <c r="K306" s="164" t="s">
        <v>31</v>
      </c>
      <c r="L306" s="117"/>
      <c r="M306" s="117"/>
      <c r="N306" s="117"/>
      <c r="O306" s="117"/>
      <c r="P306" s="117"/>
      <c r="Q306" s="119"/>
      <c r="R306" s="119"/>
      <c r="S306" s="119"/>
      <c r="T306" s="119"/>
      <c r="U306" s="119"/>
      <c r="V306" s="119"/>
      <c r="W306" s="119"/>
      <c r="X306" s="119"/>
      <c r="Y306" s="119"/>
      <c r="Z306" s="119"/>
      <c r="AA306" s="119"/>
      <c r="AB306" s="119"/>
      <c r="AC306" s="119"/>
      <c r="AD306" s="165"/>
      <c r="AE306" s="119"/>
      <c r="AF306" s="119"/>
      <c r="AG306" s="119"/>
      <c r="AH306" s="119"/>
      <c r="AI306" s="119"/>
      <c r="AJ306" s="119"/>
      <c r="AK306" s="119"/>
      <c r="AL306" s="119"/>
      <c r="AM306" s="119"/>
      <c r="AN306" s="119"/>
      <c r="AO306" s="119"/>
      <c r="AP306" s="119"/>
      <c r="AQ306" s="119"/>
      <c r="AR306" s="119"/>
      <c r="AS306" s="163" t="s">
        <v>31</v>
      </c>
      <c r="AT306" s="164" t="s">
        <v>31</v>
      </c>
      <c r="AU306" s="162" t="s">
        <v>32</v>
      </c>
      <c r="AV306" s="117">
        <v>75</v>
      </c>
      <c r="AW306" s="117"/>
      <c r="AX306" s="117"/>
      <c r="AY306" s="117"/>
      <c r="AZ306" s="162" t="s">
        <v>716</v>
      </c>
      <c r="BA306" s="167">
        <v>735</v>
      </c>
      <c r="BB306" s="167">
        <v>808.5</v>
      </c>
      <c r="BC306" s="162">
        <v>1</v>
      </c>
      <c r="BD306" s="123" t="s">
        <v>31</v>
      </c>
      <c r="BE306" s="117" t="s">
        <v>31</v>
      </c>
      <c r="BF306" s="122" t="s">
        <v>31</v>
      </c>
      <c r="BG306" s="117" t="s">
        <v>31</v>
      </c>
      <c r="BH306" s="123" t="e">
        <f t="shared" si="15"/>
        <v>#VALUE!</v>
      </c>
      <c r="BI306" s="162" t="s">
        <v>37</v>
      </c>
      <c r="BJ306" s="117" t="s">
        <v>38</v>
      </c>
      <c r="BK306" s="117" t="s">
        <v>31</v>
      </c>
      <c r="BL306" s="117" t="s">
        <v>31</v>
      </c>
      <c r="BM306" s="124" t="s">
        <v>31</v>
      </c>
      <c r="BN306" s="125" t="s">
        <v>41</v>
      </c>
      <c r="BO306" s="168" t="s">
        <v>719</v>
      </c>
    </row>
    <row r="307" spans="1:67" ht="30.75" hidden="1" thickTop="1" x14ac:dyDescent="0.25">
      <c r="A307" s="169" t="s">
        <v>718</v>
      </c>
      <c r="B307" s="117" t="s">
        <v>51</v>
      </c>
      <c r="C307" s="162">
        <v>2015</v>
      </c>
      <c r="D307" s="162" t="s">
        <v>717</v>
      </c>
      <c r="E307" s="162" t="s">
        <v>53</v>
      </c>
      <c r="F307" s="162" t="s">
        <v>447</v>
      </c>
      <c r="G307" s="163" t="s">
        <v>31</v>
      </c>
      <c r="H307" s="118"/>
      <c r="I307" s="118"/>
      <c r="J307" s="118"/>
      <c r="K307" s="164" t="s">
        <v>31</v>
      </c>
      <c r="L307" s="117"/>
      <c r="M307" s="117"/>
      <c r="N307" s="117"/>
      <c r="O307" s="117"/>
      <c r="P307" s="117"/>
      <c r="Q307" s="119"/>
      <c r="R307" s="119"/>
      <c r="S307" s="119"/>
      <c r="T307" s="119"/>
      <c r="U307" s="119"/>
      <c r="V307" s="119"/>
      <c r="W307" s="119"/>
      <c r="X307" s="119"/>
      <c r="Y307" s="119"/>
      <c r="Z307" s="119"/>
      <c r="AA307" s="119"/>
      <c r="AB307" s="119"/>
      <c r="AC307" s="119"/>
      <c r="AD307" s="165"/>
      <c r="AE307" s="119"/>
      <c r="AF307" s="119"/>
      <c r="AG307" s="119"/>
      <c r="AH307" s="119"/>
      <c r="AI307" s="119"/>
      <c r="AJ307" s="119"/>
      <c r="AK307" s="119"/>
      <c r="AL307" s="119"/>
      <c r="AM307" s="119"/>
      <c r="AN307" s="119"/>
      <c r="AO307" s="119"/>
      <c r="AP307" s="119"/>
      <c r="AQ307" s="119"/>
      <c r="AR307" s="119"/>
      <c r="AS307" s="163" t="s">
        <v>31</v>
      </c>
      <c r="AT307" s="164" t="s">
        <v>31</v>
      </c>
      <c r="AU307" s="162" t="s">
        <v>32</v>
      </c>
      <c r="AV307" s="117">
        <v>75</v>
      </c>
      <c r="AW307" s="117"/>
      <c r="AX307" s="117"/>
      <c r="AY307" s="117"/>
      <c r="AZ307" s="162" t="s">
        <v>716</v>
      </c>
      <c r="BA307" s="167">
        <v>859</v>
      </c>
      <c r="BB307" s="167">
        <v>1030.8</v>
      </c>
      <c r="BC307" s="162">
        <v>1</v>
      </c>
      <c r="BD307" s="123" t="s">
        <v>31</v>
      </c>
      <c r="BE307" s="117" t="s">
        <v>31</v>
      </c>
      <c r="BF307" s="122" t="s">
        <v>31</v>
      </c>
      <c r="BG307" s="117" t="s">
        <v>31</v>
      </c>
      <c r="BH307" s="123" t="e">
        <f t="shared" si="15"/>
        <v>#VALUE!</v>
      </c>
      <c r="BI307" s="162" t="s">
        <v>37</v>
      </c>
      <c r="BJ307" s="117" t="s">
        <v>38</v>
      </c>
      <c r="BK307" s="117" t="s">
        <v>31</v>
      </c>
      <c r="BL307" s="117" t="s">
        <v>31</v>
      </c>
      <c r="BM307" s="124" t="s">
        <v>31</v>
      </c>
      <c r="BN307" s="125" t="s">
        <v>41</v>
      </c>
      <c r="BO307" s="168" t="s">
        <v>715</v>
      </c>
    </row>
    <row r="308" spans="1:67" ht="30.75" hidden="1" thickTop="1" x14ac:dyDescent="0.25">
      <c r="A308" s="169" t="s">
        <v>714</v>
      </c>
      <c r="B308" s="117" t="s">
        <v>27</v>
      </c>
      <c r="C308" s="162">
        <v>2016</v>
      </c>
      <c r="D308" s="162" t="s">
        <v>713</v>
      </c>
      <c r="E308" s="162" t="s">
        <v>53</v>
      </c>
      <c r="F308" s="162" t="s">
        <v>712</v>
      </c>
      <c r="G308" s="166">
        <v>13</v>
      </c>
      <c r="H308" s="118" t="s">
        <v>239</v>
      </c>
      <c r="I308" s="118"/>
      <c r="J308" s="118" t="s">
        <v>252</v>
      </c>
      <c r="K308" s="162">
        <v>5</v>
      </c>
      <c r="L308" s="117" t="s">
        <v>1987</v>
      </c>
      <c r="M308" s="117" t="s">
        <v>1995</v>
      </c>
      <c r="N308" s="117"/>
      <c r="O308" s="117"/>
      <c r="P308" s="117"/>
      <c r="Q308" s="119"/>
      <c r="R308" s="119"/>
      <c r="S308" s="119"/>
      <c r="T308" s="119"/>
      <c r="U308" s="119"/>
      <c r="V308" s="119"/>
      <c r="W308" s="119"/>
      <c r="X308" s="119"/>
      <c r="Y308" s="119"/>
      <c r="Z308" s="119"/>
      <c r="AA308" s="119"/>
      <c r="AB308" s="119"/>
      <c r="AC308" s="119"/>
      <c r="AD308" s="176"/>
      <c r="AE308" s="119"/>
      <c r="AF308" s="119"/>
      <c r="AG308" s="119"/>
      <c r="AH308" s="119"/>
      <c r="AI308" s="119"/>
      <c r="AJ308" s="119"/>
      <c r="AK308" s="119"/>
      <c r="AL308" s="119"/>
      <c r="AM308" s="119"/>
      <c r="AN308" s="119"/>
      <c r="AO308" s="119"/>
      <c r="AP308" s="119"/>
      <c r="AQ308" s="119"/>
      <c r="AR308" s="119"/>
      <c r="AS308" s="166">
        <v>2615</v>
      </c>
      <c r="AT308" s="162">
        <v>50</v>
      </c>
      <c r="AU308" s="162" t="s">
        <v>32</v>
      </c>
      <c r="AV308" s="117">
        <v>75</v>
      </c>
      <c r="AW308" s="117" t="s">
        <v>2053</v>
      </c>
      <c r="AX308" s="117"/>
      <c r="AY308" s="117" t="s">
        <v>1962</v>
      </c>
      <c r="AZ308" s="162" t="s">
        <v>711</v>
      </c>
      <c r="BA308" s="167">
        <v>6571.88</v>
      </c>
      <c r="BB308" s="167">
        <v>6933.33</v>
      </c>
      <c r="BC308" s="162">
        <v>5</v>
      </c>
      <c r="BD308" s="123">
        <f>BB308/G308</f>
        <v>533.33307692307687</v>
      </c>
      <c r="BE308" s="117" t="s">
        <v>35</v>
      </c>
      <c r="BF308" s="122" t="s">
        <v>31</v>
      </c>
      <c r="BG308" s="117" t="s">
        <v>31</v>
      </c>
      <c r="BH308" s="123">
        <f t="shared" ref="BH308:BH371" si="16">BB308/AT308</f>
        <v>138.66659999999999</v>
      </c>
      <c r="BI308" s="162" t="s">
        <v>37</v>
      </c>
      <c r="BJ308" s="117" t="s">
        <v>38</v>
      </c>
      <c r="BK308" s="117">
        <v>12</v>
      </c>
      <c r="BL308" s="117" t="s">
        <v>205</v>
      </c>
      <c r="BM308" s="124" t="s">
        <v>228</v>
      </c>
      <c r="BN308" s="125" t="s">
        <v>41</v>
      </c>
      <c r="BO308" s="168" t="s">
        <v>710</v>
      </c>
    </row>
    <row r="309" spans="1:67" ht="45.75" hidden="1" thickTop="1" x14ac:dyDescent="0.25">
      <c r="A309" s="169" t="s">
        <v>709</v>
      </c>
      <c r="B309" s="117" t="s">
        <v>76</v>
      </c>
      <c r="C309" s="162">
        <v>2014</v>
      </c>
      <c r="D309" s="162" t="s">
        <v>546</v>
      </c>
      <c r="E309" s="162" t="s">
        <v>53</v>
      </c>
      <c r="F309" s="162" t="s">
        <v>708</v>
      </c>
      <c r="G309" s="166">
        <v>165</v>
      </c>
      <c r="H309" s="118"/>
      <c r="I309" s="118"/>
      <c r="J309" s="118"/>
      <c r="K309" s="177" t="s">
        <v>31</v>
      </c>
      <c r="L309" s="117"/>
      <c r="M309" s="117"/>
      <c r="N309" s="117"/>
      <c r="O309" s="117"/>
      <c r="P309" s="117"/>
      <c r="Q309" s="119"/>
      <c r="R309" s="119"/>
      <c r="S309" s="119"/>
      <c r="T309" s="119"/>
      <c r="U309" s="119"/>
      <c r="V309" s="119"/>
      <c r="W309" s="119"/>
      <c r="X309" s="119"/>
      <c r="Y309" s="119"/>
      <c r="Z309" s="119"/>
      <c r="AA309" s="119"/>
      <c r="AB309" s="119"/>
      <c r="AC309" s="119" t="s">
        <v>289</v>
      </c>
      <c r="AD309" s="176">
        <v>80</v>
      </c>
      <c r="AE309" s="119" t="s">
        <v>300</v>
      </c>
      <c r="AF309" s="119" t="s">
        <v>1645</v>
      </c>
      <c r="AG309" s="119" t="s">
        <v>2045</v>
      </c>
      <c r="AH309" s="119"/>
      <c r="AI309" s="119"/>
      <c r="AJ309" s="119"/>
      <c r="AK309" s="119"/>
      <c r="AL309" s="119"/>
      <c r="AM309" s="119"/>
      <c r="AN309" s="119"/>
      <c r="AO309" s="119"/>
      <c r="AP309" s="119"/>
      <c r="AQ309" s="119"/>
      <c r="AR309" s="119"/>
      <c r="AS309" s="166" t="s">
        <v>707</v>
      </c>
      <c r="AT309" s="164" t="s">
        <v>31</v>
      </c>
      <c r="AU309" s="162" t="s">
        <v>32</v>
      </c>
      <c r="AV309" s="117">
        <v>75</v>
      </c>
      <c r="AW309" s="117"/>
      <c r="AX309" s="117"/>
      <c r="AY309" s="117" t="s">
        <v>1961</v>
      </c>
      <c r="AZ309" s="162" t="s">
        <v>706</v>
      </c>
      <c r="BA309" s="167">
        <v>64817.78</v>
      </c>
      <c r="BB309" s="167">
        <v>71299.56</v>
      </c>
      <c r="BC309" s="162">
        <v>164.5</v>
      </c>
      <c r="BD309" s="123">
        <f>BB309/G309</f>
        <v>432.11854545454543</v>
      </c>
      <c r="BE309" s="117" t="s">
        <v>35</v>
      </c>
      <c r="BF309" s="122" t="s">
        <v>31</v>
      </c>
      <c r="BG309" s="117" t="s">
        <v>31</v>
      </c>
      <c r="BH309" s="123" t="e">
        <f t="shared" si="16"/>
        <v>#VALUE!</v>
      </c>
      <c r="BI309" s="162" t="s">
        <v>37</v>
      </c>
      <c r="BJ309" s="117" t="s">
        <v>38</v>
      </c>
      <c r="BK309" s="117">
        <v>7</v>
      </c>
      <c r="BL309" s="117" t="s">
        <v>39</v>
      </c>
      <c r="BM309" s="124" t="s">
        <v>40</v>
      </c>
      <c r="BN309" s="125" t="s">
        <v>41</v>
      </c>
      <c r="BO309" s="168" t="s">
        <v>705</v>
      </c>
    </row>
    <row r="310" spans="1:67" ht="30.75" hidden="1" thickTop="1" x14ac:dyDescent="0.25">
      <c r="A310" s="169" t="s">
        <v>704</v>
      </c>
      <c r="B310" s="117" t="s">
        <v>76</v>
      </c>
      <c r="C310" s="162">
        <v>2005</v>
      </c>
      <c r="D310" s="162" t="s">
        <v>703</v>
      </c>
      <c r="E310" s="162" t="s">
        <v>53</v>
      </c>
      <c r="F310" s="162" t="s">
        <v>702</v>
      </c>
      <c r="G310" s="166">
        <v>361</v>
      </c>
      <c r="H310" s="118"/>
      <c r="I310" s="118"/>
      <c r="J310" s="118"/>
      <c r="K310" s="177" t="s">
        <v>31</v>
      </c>
      <c r="L310" s="117"/>
      <c r="M310" s="117"/>
      <c r="N310" s="117"/>
      <c r="O310" s="117"/>
      <c r="P310" s="117"/>
      <c r="Q310" s="119"/>
      <c r="R310" s="119"/>
      <c r="S310" s="119"/>
      <c r="T310" s="119"/>
      <c r="U310" s="119"/>
      <c r="V310" s="119"/>
      <c r="W310" s="119"/>
      <c r="X310" s="119"/>
      <c r="Y310" s="119"/>
      <c r="Z310" s="119"/>
      <c r="AA310" s="119"/>
      <c r="AB310" s="119"/>
      <c r="AC310" s="119"/>
      <c r="AD310" s="176"/>
      <c r="AE310" s="119"/>
      <c r="AF310" s="119"/>
      <c r="AG310" s="119"/>
      <c r="AH310" s="119"/>
      <c r="AI310" s="119"/>
      <c r="AJ310" s="119"/>
      <c r="AK310" s="119"/>
      <c r="AL310" s="119"/>
      <c r="AM310" s="119"/>
      <c r="AN310" s="119"/>
      <c r="AO310" s="119"/>
      <c r="AP310" s="119"/>
      <c r="AQ310" s="119"/>
      <c r="AR310" s="119"/>
      <c r="AS310" s="166">
        <v>990</v>
      </c>
      <c r="AT310" s="162">
        <v>38</v>
      </c>
      <c r="AU310" s="162" t="s">
        <v>701</v>
      </c>
      <c r="AV310" s="117">
        <v>74</v>
      </c>
      <c r="AW310" s="117" t="s">
        <v>2052</v>
      </c>
      <c r="AX310" s="117"/>
      <c r="AY310" s="117" t="s">
        <v>1958</v>
      </c>
      <c r="AZ310" s="162" t="s">
        <v>700</v>
      </c>
      <c r="BA310" s="167">
        <v>44346</v>
      </c>
      <c r="BB310" s="167">
        <v>46785.03</v>
      </c>
      <c r="BC310" s="162">
        <v>361</v>
      </c>
      <c r="BD310" s="123">
        <f>BB310/G310</f>
        <v>129.59842105263158</v>
      </c>
      <c r="BE310" s="117" t="s">
        <v>35</v>
      </c>
      <c r="BF310" s="122" t="s">
        <v>31</v>
      </c>
      <c r="BG310" s="117" t="s">
        <v>31</v>
      </c>
      <c r="BH310" s="123">
        <f t="shared" si="16"/>
        <v>1231.1849999999999</v>
      </c>
      <c r="BI310" s="162" t="s">
        <v>37</v>
      </c>
      <c r="BJ310" s="117" t="s">
        <v>201</v>
      </c>
      <c r="BK310" s="117">
        <v>2</v>
      </c>
      <c r="BL310" s="117" t="s">
        <v>226</v>
      </c>
      <c r="BM310" s="124" t="s">
        <v>228</v>
      </c>
      <c r="BN310" s="125" t="s">
        <v>155</v>
      </c>
      <c r="BO310" s="168" t="s">
        <v>699</v>
      </c>
    </row>
    <row r="311" spans="1:67" ht="45.75" hidden="1" thickTop="1" x14ac:dyDescent="0.25">
      <c r="A311" s="169" t="s">
        <v>698</v>
      </c>
      <c r="B311" s="117" t="s">
        <v>76</v>
      </c>
      <c r="C311" s="162">
        <v>1997</v>
      </c>
      <c r="D311" s="162" t="s">
        <v>347</v>
      </c>
      <c r="E311" s="162" t="s">
        <v>53</v>
      </c>
      <c r="F311" s="162" t="s">
        <v>697</v>
      </c>
      <c r="G311" s="166">
        <v>735</v>
      </c>
      <c r="H311" s="118"/>
      <c r="I311" s="118"/>
      <c r="J311" s="118"/>
      <c r="K311" s="177" t="s">
        <v>31</v>
      </c>
      <c r="L311" s="117"/>
      <c r="M311" s="117"/>
      <c r="N311" s="117"/>
      <c r="O311" s="117"/>
      <c r="P311" s="117"/>
      <c r="Q311" s="119"/>
      <c r="R311" s="119"/>
      <c r="S311" s="119"/>
      <c r="T311" s="119"/>
      <c r="U311" s="119"/>
      <c r="V311" s="119"/>
      <c r="W311" s="119"/>
      <c r="X311" s="119"/>
      <c r="Y311" s="119"/>
      <c r="Z311" s="119"/>
      <c r="AA311" s="119"/>
      <c r="AB311" s="119"/>
      <c r="AC311" s="119" t="s">
        <v>289</v>
      </c>
      <c r="AD311" s="176">
        <v>50</v>
      </c>
      <c r="AE311" s="119" t="s">
        <v>300</v>
      </c>
      <c r="AF311" s="119" t="s">
        <v>1645</v>
      </c>
      <c r="AG311" s="119"/>
      <c r="AH311" s="119"/>
      <c r="AI311" s="119"/>
      <c r="AJ311" s="119"/>
      <c r="AK311" s="119"/>
      <c r="AL311" s="119"/>
      <c r="AM311" s="119"/>
      <c r="AN311" s="119"/>
      <c r="AO311" s="119"/>
      <c r="AP311" s="119"/>
      <c r="AQ311" s="119"/>
      <c r="AR311" s="119"/>
      <c r="AS311" s="166" t="s">
        <v>696</v>
      </c>
      <c r="AT311" s="162">
        <v>40</v>
      </c>
      <c r="AU311" s="162" t="s">
        <v>695</v>
      </c>
      <c r="AV311" s="117">
        <v>92</v>
      </c>
      <c r="AW311" s="117" t="s">
        <v>2052</v>
      </c>
      <c r="AX311" s="117"/>
      <c r="AY311" s="117" t="s">
        <v>1964</v>
      </c>
      <c r="AZ311" s="162" t="s">
        <v>694</v>
      </c>
      <c r="BA311" s="167">
        <v>251366</v>
      </c>
      <c r="BB311" s="167">
        <v>298120.08</v>
      </c>
      <c r="BC311" s="162">
        <v>735</v>
      </c>
      <c r="BD311" s="123">
        <f>BB311/G311</f>
        <v>405.6055510204082</v>
      </c>
      <c r="BE311" s="117" t="s">
        <v>35</v>
      </c>
      <c r="BF311" s="122" t="s">
        <v>31</v>
      </c>
      <c r="BG311" s="117" t="s">
        <v>31</v>
      </c>
      <c r="BH311" s="123">
        <f t="shared" si="16"/>
        <v>7453.0020000000004</v>
      </c>
      <c r="BI311" s="162" t="s">
        <v>37</v>
      </c>
      <c r="BJ311" s="117" t="s">
        <v>92</v>
      </c>
      <c r="BK311" s="117">
        <v>4</v>
      </c>
      <c r="BL311" s="117" t="s">
        <v>219</v>
      </c>
      <c r="BM311" s="124" t="s">
        <v>228</v>
      </c>
      <c r="BN311" s="125" t="s">
        <v>41</v>
      </c>
      <c r="BO311" s="168" t="s">
        <v>693</v>
      </c>
    </row>
    <row r="312" spans="1:67" ht="18" hidden="1" thickTop="1" x14ac:dyDescent="0.25">
      <c r="A312" s="169" t="s">
        <v>692</v>
      </c>
      <c r="B312" s="117" t="s">
        <v>76</v>
      </c>
      <c r="C312" s="162">
        <v>1999</v>
      </c>
      <c r="D312" s="162" t="s">
        <v>691</v>
      </c>
      <c r="E312" s="162" t="s">
        <v>53</v>
      </c>
      <c r="F312" s="162" t="s">
        <v>688</v>
      </c>
      <c r="G312" s="166">
        <v>206</v>
      </c>
      <c r="H312" s="118"/>
      <c r="I312" s="118"/>
      <c r="J312" s="118"/>
      <c r="K312" s="177" t="s">
        <v>31</v>
      </c>
      <c r="L312" s="117"/>
      <c r="M312" s="117"/>
      <c r="N312" s="117"/>
      <c r="O312" s="117"/>
      <c r="P312" s="117"/>
      <c r="Q312" s="119"/>
      <c r="R312" s="119"/>
      <c r="S312" s="119"/>
      <c r="T312" s="119"/>
      <c r="U312" s="119"/>
      <c r="V312" s="119"/>
      <c r="W312" s="119"/>
      <c r="X312" s="119"/>
      <c r="Y312" s="119"/>
      <c r="Z312" s="119"/>
      <c r="AA312" s="119"/>
      <c r="AB312" s="119"/>
      <c r="AC312" s="119"/>
      <c r="AD312" s="176"/>
      <c r="AE312" s="119"/>
      <c r="AF312" s="119"/>
      <c r="AG312" s="119"/>
      <c r="AH312" s="119"/>
      <c r="AI312" s="119"/>
      <c r="AJ312" s="119"/>
      <c r="AK312" s="119"/>
      <c r="AL312" s="119"/>
      <c r="AM312" s="119"/>
      <c r="AN312" s="119"/>
      <c r="AO312" s="119"/>
      <c r="AP312" s="119"/>
      <c r="AQ312" s="119"/>
      <c r="AR312" s="119"/>
      <c r="AS312" s="163" t="s">
        <v>31</v>
      </c>
      <c r="AT312" s="164" t="s">
        <v>31</v>
      </c>
      <c r="AU312" s="162" t="s">
        <v>151</v>
      </c>
      <c r="AV312" s="117">
        <v>69</v>
      </c>
      <c r="AW312" s="117"/>
      <c r="AX312" s="117"/>
      <c r="AY312" s="117"/>
      <c r="AZ312" s="162" t="s">
        <v>687</v>
      </c>
      <c r="BA312" s="189" t="s">
        <v>31</v>
      </c>
      <c r="BB312" s="189" t="s">
        <v>31</v>
      </c>
      <c r="BC312" s="162">
        <v>205.97</v>
      </c>
      <c r="BD312" s="123" t="e">
        <f>BB312/G312</f>
        <v>#VALUE!</v>
      </c>
      <c r="BE312" s="117" t="s">
        <v>35</v>
      </c>
      <c r="BF312" s="122" t="s">
        <v>31</v>
      </c>
      <c r="BG312" s="117" t="s">
        <v>31</v>
      </c>
      <c r="BH312" s="123" t="e">
        <f t="shared" si="16"/>
        <v>#VALUE!</v>
      </c>
      <c r="BI312" s="162" t="s">
        <v>37</v>
      </c>
      <c r="BJ312" s="117" t="s">
        <v>220</v>
      </c>
      <c r="BK312" s="117" t="s">
        <v>31</v>
      </c>
      <c r="BL312" s="117" t="s">
        <v>31</v>
      </c>
      <c r="BM312" s="124" t="s">
        <v>31</v>
      </c>
      <c r="BN312" s="125" t="s">
        <v>155</v>
      </c>
      <c r="BO312" s="168" t="s">
        <v>686</v>
      </c>
    </row>
    <row r="313" spans="1:67" ht="18" hidden="1" thickTop="1" x14ac:dyDescent="0.25">
      <c r="A313" s="169" t="s">
        <v>690</v>
      </c>
      <c r="B313" s="117" t="s">
        <v>104</v>
      </c>
      <c r="C313" s="162">
        <v>1999</v>
      </c>
      <c r="D313" s="162" t="s">
        <v>689</v>
      </c>
      <c r="E313" s="162" t="s">
        <v>53</v>
      </c>
      <c r="F313" s="162" t="s">
        <v>688</v>
      </c>
      <c r="G313" s="163" t="s">
        <v>31</v>
      </c>
      <c r="H313" s="118"/>
      <c r="I313" s="118"/>
      <c r="J313" s="118"/>
      <c r="K313" s="177" t="s">
        <v>31</v>
      </c>
      <c r="L313" s="117"/>
      <c r="M313" s="117"/>
      <c r="N313" s="117"/>
      <c r="O313" s="117"/>
      <c r="P313" s="117"/>
      <c r="Q313" s="119"/>
      <c r="R313" s="119"/>
      <c r="S313" s="119"/>
      <c r="T313" s="119"/>
      <c r="U313" s="119"/>
      <c r="V313" s="119"/>
      <c r="W313" s="119"/>
      <c r="X313" s="119"/>
      <c r="Y313" s="119"/>
      <c r="Z313" s="119"/>
      <c r="AA313" s="119"/>
      <c r="AB313" s="119"/>
      <c r="AC313" s="119"/>
      <c r="AD313" s="176"/>
      <c r="AE313" s="119"/>
      <c r="AF313" s="119"/>
      <c r="AG313" s="119"/>
      <c r="AH313" s="119"/>
      <c r="AI313" s="119"/>
      <c r="AJ313" s="119"/>
      <c r="AK313" s="119"/>
      <c r="AL313" s="119"/>
      <c r="AM313" s="119"/>
      <c r="AN313" s="119"/>
      <c r="AO313" s="119"/>
      <c r="AP313" s="119"/>
      <c r="AQ313" s="119"/>
      <c r="AR313" s="119"/>
      <c r="AS313" s="163" t="s">
        <v>31</v>
      </c>
      <c r="AT313" s="164" t="s">
        <v>31</v>
      </c>
      <c r="AU313" s="162" t="s">
        <v>151</v>
      </c>
      <c r="AV313" s="117">
        <v>69</v>
      </c>
      <c r="AW313" s="117"/>
      <c r="AX313" s="117"/>
      <c r="AY313" s="117"/>
      <c r="AZ313" s="162" t="s">
        <v>687</v>
      </c>
      <c r="BA313" s="189" t="s">
        <v>31</v>
      </c>
      <c r="BB313" s="189" t="s">
        <v>31</v>
      </c>
      <c r="BC313" s="162">
        <v>1</v>
      </c>
      <c r="BD313" s="123" t="s">
        <v>31</v>
      </c>
      <c r="BE313" s="117" t="s">
        <v>31</v>
      </c>
      <c r="BF313" s="122" t="s">
        <v>31</v>
      </c>
      <c r="BG313" s="117" t="s">
        <v>31</v>
      </c>
      <c r="BH313" s="123" t="e">
        <f t="shared" si="16"/>
        <v>#VALUE!</v>
      </c>
      <c r="BI313" s="162" t="s">
        <v>37</v>
      </c>
      <c r="BJ313" s="117" t="s">
        <v>220</v>
      </c>
      <c r="BK313" s="117" t="s">
        <v>31</v>
      </c>
      <c r="BL313" s="117" t="s">
        <v>31</v>
      </c>
      <c r="BM313" s="124" t="s">
        <v>31</v>
      </c>
      <c r="BN313" s="125" t="s">
        <v>155</v>
      </c>
      <c r="BO313" s="168" t="s">
        <v>686</v>
      </c>
    </row>
    <row r="314" spans="1:67" ht="18" hidden="1" thickTop="1" x14ac:dyDescent="0.25">
      <c r="A314" s="169" t="s">
        <v>685</v>
      </c>
      <c r="B314" s="117" t="s">
        <v>104</v>
      </c>
      <c r="C314" s="162">
        <v>2016</v>
      </c>
      <c r="D314" s="162" t="s">
        <v>684</v>
      </c>
      <c r="E314" s="162" t="s">
        <v>53</v>
      </c>
      <c r="F314" s="162" t="s">
        <v>497</v>
      </c>
      <c r="G314" s="163" t="s">
        <v>31</v>
      </c>
      <c r="H314" s="118"/>
      <c r="I314" s="118"/>
      <c r="J314" s="118"/>
      <c r="K314" s="177" t="s">
        <v>31</v>
      </c>
      <c r="L314" s="117"/>
      <c r="M314" s="117"/>
      <c r="N314" s="117"/>
      <c r="O314" s="117"/>
      <c r="P314" s="117"/>
      <c r="Q314" s="119"/>
      <c r="R314" s="119"/>
      <c r="S314" s="119"/>
      <c r="T314" s="119"/>
      <c r="U314" s="119"/>
      <c r="V314" s="119"/>
      <c r="W314" s="119"/>
      <c r="X314" s="119"/>
      <c r="Y314" s="119"/>
      <c r="Z314" s="119"/>
      <c r="AA314" s="119"/>
      <c r="AB314" s="119"/>
      <c r="AC314" s="119"/>
      <c r="AD314" s="176"/>
      <c r="AE314" s="119"/>
      <c r="AF314" s="119"/>
      <c r="AG314" s="119"/>
      <c r="AH314" s="119"/>
      <c r="AI314" s="119"/>
      <c r="AJ314" s="119"/>
      <c r="AK314" s="119"/>
      <c r="AL314" s="119"/>
      <c r="AM314" s="119"/>
      <c r="AN314" s="119"/>
      <c r="AO314" s="119"/>
      <c r="AP314" s="119"/>
      <c r="AQ314" s="119"/>
      <c r="AR314" s="119"/>
      <c r="AS314" s="166" t="s">
        <v>496</v>
      </c>
      <c r="AT314" s="162">
        <v>40</v>
      </c>
      <c r="AU314" s="162" t="s">
        <v>166</v>
      </c>
      <c r="AV314" s="117">
        <v>69</v>
      </c>
      <c r="AW314" s="117" t="s">
        <v>2052</v>
      </c>
      <c r="AX314" s="117"/>
      <c r="AY314" s="117" t="s">
        <v>1963</v>
      </c>
      <c r="AZ314" s="162" t="s">
        <v>683</v>
      </c>
      <c r="BA314" s="167">
        <v>98169.77</v>
      </c>
      <c r="BB314" s="167">
        <v>107986.74</v>
      </c>
      <c r="BC314" s="162">
        <v>1</v>
      </c>
      <c r="BD314" s="123" t="s">
        <v>31</v>
      </c>
      <c r="BE314" s="117" t="s">
        <v>31</v>
      </c>
      <c r="BF314" s="122" t="s">
        <v>31</v>
      </c>
      <c r="BG314" s="117" t="s">
        <v>31</v>
      </c>
      <c r="BH314" s="123">
        <f t="shared" si="16"/>
        <v>2699.6685000000002</v>
      </c>
      <c r="BI314" s="162" t="s">
        <v>37</v>
      </c>
      <c r="BJ314" s="117" t="s">
        <v>220</v>
      </c>
      <c r="BK314" s="117">
        <v>8</v>
      </c>
      <c r="BL314" s="117" t="s">
        <v>39</v>
      </c>
      <c r="BM314" s="124" t="s">
        <v>228</v>
      </c>
      <c r="BN314" s="125" t="s">
        <v>155</v>
      </c>
      <c r="BO314" s="181" t="s">
        <v>31</v>
      </c>
    </row>
    <row r="315" spans="1:67" ht="45.75" hidden="1" thickTop="1" x14ac:dyDescent="0.25">
      <c r="A315" s="180" t="s">
        <v>682</v>
      </c>
      <c r="B315" s="117" t="s">
        <v>76</v>
      </c>
      <c r="C315" s="162">
        <v>2008</v>
      </c>
      <c r="D315" s="162" t="s">
        <v>679</v>
      </c>
      <c r="E315" s="162" t="s">
        <v>53</v>
      </c>
      <c r="F315" s="162" t="s">
        <v>678</v>
      </c>
      <c r="G315" s="166">
        <v>651</v>
      </c>
      <c r="H315" s="118"/>
      <c r="I315" s="118"/>
      <c r="J315" s="118"/>
      <c r="K315" s="177" t="s">
        <v>31</v>
      </c>
      <c r="L315" s="117"/>
      <c r="M315" s="117"/>
      <c r="N315" s="117"/>
      <c r="O315" s="117"/>
      <c r="P315" s="117"/>
      <c r="Q315" s="119"/>
      <c r="R315" s="119"/>
      <c r="S315" s="119"/>
      <c r="T315" s="119"/>
      <c r="U315" s="119"/>
      <c r="V315" s="119"/>
      <c r="W315" s="119"/>
      <c r="X315" s="119"/>
      <c r="Y315" s="119"/>
      <c r="Z315" s="119"/>
      <c r="AA315" s="119"/>
      <c r="AB315" s="119"/>
      <c r="AC315" s="119" t="s">
        <v>289</v>
      </c>
      <c r="AD315" s="176">
        <v>80</v>
      </c>
      <c r="AE315" s="119" t="s">
        <v>300</v>
      </c>
      <c r="AF315" s="119" t="s">
        <v>1645</v>
      </c>
      <c r="AG315" s="119"/>
      <c r="AH315" s="119"/>
      <c r="AI315" s="119"/>
      <c r="AJ315" s="119"/>
      <c r="AK315" s="119"/>
      <c r="AL315" s="119"/>
      <c r="AM315" s="119"/>
      <c r="AN315" s="119"/>
      <c r="AO315" s="119"/>
      <c r="AP315" s="119"/>
      <c r="AQ315" s="119"/>
      <c r="AR315" s="119"/>
      <c r="AS315" s="166" t="s">
        <v>677</v>
      </c>
      <c r="AT315" s="162">
        <v>50</v>
      </c>
      <c r="AU315" s="162" t="s">
        <v>166</v>
      </c>
      <c r="AV315" s="117">
        <v>69</v>
      </c>
      <c r="AW315" s="117" t="s">
        <v>2053</v>
      </c>
      <c r="AX315" s="117"/>
      <c r="AY315" s="117" t="s">
        <v>1964</v>
      </c>
      <c r="AZ315" s="162" t="s">
        <v>676</v>
      </c>
      <c r="BA315" s="167">
        <v>133330.39000000001</v>
      </c>
      <c r="BB315" s="167">
        <v>140663.56</v>
      </c>
      <c r="BC315" s="162">
        <v>651.46</v>
      </c>
      <c r="BD315" s="123">
        <f>BB315/G315</f>
        <v>216.07305683563749</v>
      </c>
      <c r="BE315" s="117" t="s">
        <v>35</v>
      </c>
      <c r="BF315" s="122" t="s">
        <v>31</v>
      </c>
      <c r="BG315" s="117" t="s">
        <v>31</v>
      </c>
      <c r="BH315" s="123">
        <f t="shared" si="16"/>
        <v>2813.2712000000001</v>
      </c>
      <c r="BI315" s="162" t="s">
        <v>37</v>
      </c>
      <c r="BJ315" s="117" t="s">
        <v>220</v>
      </c>
      <c r="BK315" s="117">
        <v>8</v>
      </c>
      <c r="BL315" s="117" t="s">
        <v>39</v>
      </c>
      <c r="BM315" s="124" t="s">
        <v>228</v>
      </c>
      <c r="BN315" s="125" t="s">
        <v>155</v>
      </c>
      <c r="BO315" s="168" t="s">
        <v>681</v>
      </c>
    </row>
    <row r="316" spans="1:67" ht="18" hidden="1" thickTop="1" x14ac:dyDescent="0.25">
      <c r="A316" s="169" t="s">
        <v>680</v>
      </c>
      <c r="B316" s="117" t="s">
        <v>76</v>
      </c>
      <c r="C316" s="162">
        <v>2009</v>
      </c>
      <c r="D316" s="162" t="s">
        <v>679</v>
      </c>
      <c r="E316" s="162" t="s">
        <v>53</v>
      </c>
      <c r="F316" s="162" t="s">
        <v>678</v>
      </c>
      <c r="G316" s="163" t="s">
        <v>31</v>
      </c>
      <c r="H316" s="118"/>
      <c r="I316" s="118"/>
      <c r="J316" s="118"/>
      <c r="K316" s="177" t="s">
        <v>31</v>
      </c>
      <c r="L316" s="117"/>
      <c r="M316" s="117"/>
      <c r="N316" s="117"/>
      <c r="O316" s="117"/>
      <c r="P316" s="117"/>
      <c r="Q316" s="119"/>
      <c r="R316" s="119"/>
      <c r="S316" s="119"/>
      <c r="T316" s="119"/>
      <c r="U316" s="119"/>
      <c r="V316" s="119"/>
      <c r="W316" s="119"/>
      <c r="X316" s="119"/>
      <c r="Y316" s="119"/>
      <c r="Z316" s="119"/>
      <c r="AA316" s="119"/>
      <c r="AB316" s="119"/>
      <c r="AC316" s="119" t="s">
        <v>289</v>
      </c>
      <c r="AD316" s="176">
        <v>80</v>
      </c>
      <c r="AE316" s="119" t="s">
        <v>300</v>
      </c>
      <c r="AF316" s="119" t="s">
        <v>1645</v>
      </c>
      <c r="AG316" s="119"/>
      <c r="AH316" s="119"/>
      <c r="AI316" s="119"/>
      <c r="AJ316" s="119"/>
      <c r="AK316" s="119"/>
      <c r="AL316" s="119"/>
      <c r="AM316" s="119"/>
      <c r="AN316" s="119"/>
      <c r="AO316" s="119"/>
      <c r="AP316" s="119"/>
      <c r="AQ316" s="119"/>
      <c r="AR316" s="119"/>
      <c r="AS316" s="166" t="s">
        <v>677</v>
      </c>
      <c r="AT316" s="162">
        <v>50</v>
      </c>
      <c r="AU316" s="162" t="s">
        <v>166</v>
      </c>
      <c r="AV316" s="117">
        <v>69</v>
      </c>
      <c r="AW316" s="117" t="s">
        <v>2053</v>
      </c>
      <c r="AX316" s="117"/>
      <c r="AY316" s="117" t="s">
        <v>1964</v>
      </c>
      <c r="AZ316" s="162" t="s">
        <v>676</v>
      </c>
      <c r="BA316" s="167">
        <v>65918.44</v>
      </c>
      <c r="BB316" s="167">
        <v>69543.95</v>
      </c>
      <c r="BC316" s="162">
        <v>1</v>
      </c>
      <c r="BD316" s="123" t="s">
        <v>31</v>
      </c>
      <c r="BE316" s="117" t="s">
        <v>31</v>
      </c>
      <c r="BF316" s="122" t="s">
        <v>31</v>
      </c>
      <c r="BG316" s="117" t="s">
        <v>31</v>
      </c>
      <c r="BH316" s="123">
        <f t="shared" si="16"/>
        <v>1390.8789999999999</v>
      </c>
      <c r="BI316" s="162" t="s">
        <v>37</v>
      </c>
      <c r="BJ316" s="117" t="s">
        <v>220</v>
      </c>
      <c r="BK316" s="117">
        <v>8</v>
      </c>
      <c r="BL316" s="117" t="s">
        <v>39</v>
      </c>
      <c r="BM316" s="124" t="s">
        <v>228</v>
      </c>
      <c r="BN316" s="125" t="s">
        <v>155</v>
      </c>
      <c r="BO316" s="168" t="s">
        <v>511</v>
      </c>
    </row>
    <row r="317" spans="1:67" ht="30.75" hidden="1" thickTop="1" x14ac:dyDescent="0.25">
      <c r="A317" s="169" t="s">
        <v>675</v>
      </c>
      <c r="B317" s="117" t="s">
        <v>76</v>
      </c>
      <c r="C317" s="162">
        <v>2016</v>
      </c>
      <c r="D317" s="162" t="s">
        <v>674</v>
      </c>
      <c r="E317" s="162" t="s">
        <v>53</v>
      </c>
      <c r="F317" s="162" t="s">
        <v>435</v>
      </c>
      <c r="G317" s="166">
        <v>226</v>
      </c>
      <c r="H317" s="118"/>
      <c r="I317" s="118"/>
      <c r="J317" s="118"/>
      <c r="K317" s="177" t="s">
        <v>31</v>
      </c>
      <c r="L317" s="117"/>
      <c r="M317" s="117"/>
      <c r="N317" s="117"/>
      <c r="O317" s="117"/>
      <c r="P317" s="117"/>
      <c r="Q317" s="119"/>
      <c r="R317" s="119"/>
      <c r="S317" s="119"/>
      <c r="T317" s="119"/>
      <c r="U317" s="119"/>
      <c r="V317" s="119"/>
      <c r="W317" s="119"/>
      <c r="X317" s="119"/>
      <c r="Y317" s="119"/>
      <c r="Z317" s="119"/>
      <c r="AA317" s="119"/>
      <c r="AB317" s="119"/>
      <c r="AC317" s="119" t="s">
        <v>286</v>
      </c>
      <c r="AD317" s="176">
        <v>345</v>
      </c>
      <c r="AE317" s="119" t="s">
        <v>299</v>
      </c>
      <c r="AF317" s="119" t="s">
        <v>302</v>
      </c>
      <c r="AG317" s="119" t="s">
        <v>2043</v>
      </c>
      <c r="AH317" s="119"/>
      <c r="AI317" s="119"/>
      <c r="AJ317" s="119"/>
      <c r="AK317" s="119"/>
      <c r="AL317" s="119"/>
      <c r="AM317" s="119"/>
      <c r="AN317" s="119"/>
      <c r="AO317" s="119"/>
      <c r="AP317" s="119"/>
      <c r="AQ317" s="119"/>
      <c r="AR317" s="119"/>
      <c r="AS317" s="166" t="s">
        <v>434</v>
      </c>
      <c r="AT317" s="162">
        <v>31</v>
      </c>
      <c r="AU317" s="162" t="s">
        <v>166</v>
      </c>
      <c r="AV317" s="117">
        <v>69</v>
      </c>
      <c r="AW317" s="117" t="s">
        <v>2052</v>
      </c>
      <c r="AX317" s="117"/>
      <c r="AY317" s="117" t="s">
        <v>1961</v>
      </c>
      <c r="AZ317" s="162" t="s">
        <v>433</v>
      </c>
      <c r="BA317" s="167">
        <v>4294</v>
      </c>
      <c r="BB317" s="167">
        <v>4723.3999999999996</v>
      </c>
      <c r="BC317" s="162">
        <v>226</v>
      </c>
      <c r="BD317" s="123">
        <f>BB317/G317</f>
        <v>20.9</v>
      </c>
      <c r="BE317" s="117" t="s">
        <v>35</v>
      </c>
      <c r="BF317" s="122" t="s">
        <v>31</v>
      </c>
      <c r="BG317" s="117" t="s">
        <v>31</v>
      </c>
      <c r="BH317" s="123">
        <f t="shared" si="16"/>
        <v>152.36774193548385</v>
      </c>
      <c r="BI317" s="162" t="s">
        <v>37</v>
      </c>
      <c r="BJ317" s="117" t="s">
        <v>220</v>
      </c>
      <c r="BK317" s="117">
        <v>8</v>
      </c>
      <c r="BL317" s="117" t="s">
        <v>39</v>
      </c>
      <c r="BM317" s="124" t="s">
        <v>228</v>
      </c>
      <c r="BN317" s="125" t="s">
        <v>155</v>
      </c>
      <c r="BO317" s="168" t="s">
        <v>673</v>
      </c>
    </row>
    <row r="318" spans="1:67" ht="18" hidden="1" thickTop="1" x14ac:dyDescent="0.25">
      <c r="A318" s="169" t="s">
        <v>672</v>
      </c>
      <c r="B318" s="117" t="s">
        <v>51</v>
      </c>
      <c r="C318" s="162">
        <v>2013</v>
      </c>
      <c r="D318" s="162" t="s">
        <v>671</v>
      </c>
      <c r="E318" s="162" t="s">
        <v>53</v>
      </c>
      <c r="F318" s="162" t="s">
        <v>158</v>
      </c>
      <c r="G318" s="166">
        <v>2800</v>
      </c>
      <c r="H318" s="118"/>
      <c r="I318" s="118"/>
      <c r="J318" s="118"/>
      <c r="K318" s="164" t="s">
        <v>31</v>
      </c>
      <c r="L318" s="117"/>
      <c r="M318" s="117"/>
      <c r="N318" s="117"/>
      <c r="O318" s="117"/>
      <c r="P318" s="117"/>
      <c r="Q318" s="119"/>
      <c r="R318" s="119"/>
      <c r="S318" s="119"/>
      <c r="T318" s="119"/>
      <c r="U318" s="119"/>
      <c r="V318" s="119"/>
      <c r="W318" s="119"/>
      <c r="X318" s="119"/>
      <c r="Y318" s="119"/>
      <c r="Z318" s="119"/>
      <c r="AA318" s="119"/>
      <c r="AB318" s="119"/>
      <c r="AC318" s="119"/>
      <c r="AD318" s="165"/>
      <c r="AE318" s="119"/>
      <c r="AF318" s="119"/>
      <c r="AG318" s="119"/>
      <c r="AH318" s="119"/>
      <c r="AI318" s="119"/>
      <c r="AJ318" s="119"/>
      <c r="AK318" s="119"/>
      <c r="AL318" s="119"/>
      <c r="AM318" s="119"/>
      <c r="AN318" s="119"/>
      <c r="AO318" s="119"/>
      <c r="AP318" s="119"/>
      <c r="AQ318" s="119"/>
      <c r="AR318" s="119"/>
      <c r="AS318" s="163">
        <v>2800</v>
      </c>
      <c r="AT318" s="162">
        <v>44</v>
      </c>
      <c r="AU318" s="162" t="s">
        <v>670</v>
      </c>
      <c r="AV318" s="117">
        <v>74</v>
      </c>
      <c r="AW318" s="117" t="s">
        <v>2053</v>
      </c>
      <c r="AX318" s="117" t="s">
        <v>1951</v>
      </c>
      <c r="AY318" s="117" t="s">
        <v>1962</v>
      </c>
      <c r="AZ318" s="162" t="s">
        <v>669</v>
      </c>
      <c r="BA318" s="167">
        <v>2095</v>
      </c>
      <c r="BB318" s="167">
        <v>2241.65</v>
      </c>
      <c r="BC318" s="162">
        <v>1</v>
      </c>
      <c r="BD318" s="123">
        <f>BB318/G318</f>
        <v>0.80058928571428578</v>
      </c>
      <c r="BE318" s="117" t="s">
        <v>35</v>
      </c>
      <c r="BF318" s="122" t="s">
        <v>31</v>
      </c>
      <c r="BG318" s="117" t="s">
        <v>31</v>
      </c>
      <c r="BH318" s="123">
        <f t="shared" si="16"/>
        <v>50.946590909090908</v>
      </c>
      <c r="BI318" s="162" t="s">
        <v>37</v>
      </c>
      <c r="BJ318" s="117" t="s">
        <v>201</v>
      </c>
      <c r="BK318" s="117" t="s">
        <v>31</v>
      </c>
      <c r="BL318" s="117" t="s">
        <v>31</v>
      </c>
      <c r="BM318" s="124" t="s">
        <v>31</v>
      </c>
      <c r="BN318" s="125" t="s">
        <v>155</v>
      </c>
      <c r="BO318" s="168" t="s">
        <v>668</v>
      </c>
    </row>
    <row r="319" spans="1:67" ht="30.75" hidden="1" thickTop="1" x14ac:dyDescent="0.25">
      <c r="A319" s="169" t="s">
        <v>667</v>
      </c>
      <c r="B319" s="117" t="s">
        <v>76</v>
      </c>
      <c r="C319" s="162">
        <v>2015</v>
      </c>
      <c r="D319" s="162" t="s">
        <v>666</v>
      </c>
      <c r="E319" s="162" t="s">
        <v>53</v>
      </c>
      <c r="F319" s="162" t="s">
        <v>665</v>
      </c>
      <c r="G319" s="163" t="s">
        <v>31</v>
      </c>
      <c r="H319" s="118"/>
      <c r="I319" s="118"/>
      <c r="J319" s="118"/>
      <c r="K319" s="177" t="s">
        <v>31</v>
      </c>
      <c r="L319" s="117"/>
      <c r="M319" s="117"/>
      <c r="N319" s="117"/>
      <c r="O319" s="117"/>
      <c r="P319" s="117"/>
      <c r="Q319" s="119"/>
      <c r="R319" s="119"/>
      <c r="S319" s="119"/>
      <c r="T319" s="119"/>
      <c r="U319" s="119"/>
      <c r="V319" s="119"/>
      <c r="W319" s="119"/>
      <c r="X319" s="119"/>
      <c r="Y319" s="119"/>
      <c r="Z319" s="119"/>
      <c r="AA319" s="119"/>
      <c r="AB319" s="119"/>
      <c r="AC319" s="119"/>
      <c r="AD319" s="176"/>
      <c r="AE319" s="119"/>
      <c r="AF319" s="119"/>
      <c r="AG319" s="119"/>
      <c r="AH319" s="119"/>
      <c r="AI319" s="119"/>
      <c r="AJ319" s="119"/>
      <c r="AK319" s="119"/>
      <c r="AL319" s="119"/>
      <c r="AM319" s="119"/>
      <c r="AN319" s="119"/>
      <c r="AO319" s="119"/>
      <c r="AP319" s="119"/>
      <c r="AQ319" s="119"/>
      <c r="AR319" s="119"/>
      <c r="AS319" s="166" t="s">
        <v>662</v>
      </c>
      <c r="AT319" s="162">
        <v>28</v>
      </c>
      <c r="AU319" s="162" t="s">
        <v>661</v>
      </c>
      <c r="AV319" s="117">
        <v>59</v>
      </c>
      <c r="AW319" s="117" t="s">
        <v>2051</v>
      </c>
      <c r="AX319" s="117"/>
      <c r="AY319" s="117" t="s">
        <v>1963</v>
      </c>
      <c r="AZ319" s="162" t="s">
        <v>660</v>
      </c>
      <c r="BA319" s="167">
        <v>59752.480000000003</v>
      </c>
      <c r="BB319" s="167">
        <v>63038.87</v>
      </c>
      <c r="BC319" s="162">
        <v>466</v>
      </c>
      <c r="BD319" s="123" t="s">
        <v>31</v>
      </c>
      <c r="BE319" s="117" t="s">
        <v>31</v>
      </c>
      <c r="BF319" s="122" t="s">
        <v>31</v>
      </c>
      <c r="BG319" s="117" t="s">
        <v>31</v>
      </c>
      <c r="BH319" s="123">
        <f t="shared" si="16"/>
        <v>2251.3882142857142</v>
      </c>
      <c r="BI319" s="162" t="s">
        <v>37</v>
      </c>
      <c r="BJ319" s="117" t="s">
        <v>223</v>
      </c>
      <c r="BK319" s="117">
        <v>7</v>
      </c>
      <c r="BL319" s="117" t="s">
        <v>39</v>
      </c>
      <c r="BM319" s="124" t="s">
        <v>40</v>
      </c>
      <c r="BN319" s="125" t="s">
        <v>41</v>
      </c>
      <c r="BO319" s="168" t="s">
        <v>664</v>
      </c>
    </row>
    <row r="320" spans="1:67" ht="60.75" hidden="1" thickTop="1" x14ac:dyDescent="0.25">
      <c r="A320" s="169" t="s">
        <v>663</v>
      </c>
      <c r="B320" s="117" t="s">
        <v>76</v>
      </c>
      <c r="C320" s="162">
        <v>2016</v>
      </c>
      <c r="D320" s="162" t="s">
        <v>610</v>
      </c>
      <c r="E320" s="162" t="s">
        <v>53</v>
      </c>
      <c r="F320" s="162" t="s">
        <v>411</v>
      </c>
      <c r="G320" s="166">
        <v>458</v>
      </c>
      <c r="H320" s="118"/>
      <c r="I320" s="118"/>
      <c r="J320" s="118"/>
      <c r="K320" s="177" t="s">
        <v>31</v>
      </c>
      <c r="L320" s="117"/>
      <c r="M320" s="117"/>
      <c r="N320" s="117"/>
      <c r="O320" s="117"/>
      <c r="P320" s="117"/>
      <c r="Q320" s="119"/>
      <c r="R320" s="119"/>
      <c r="S320" s="119"/>
      <c r="T320" s="119"/>
      <c r="U320" s="119"/>
      <c r="V320" s="119"/>
      <c r="W320" s="119"/>
      <c r="X320" s="119"/>
      <c r="Y320" s="119"/>
      <c r="Z320" s="119"/>
      <c r="AA320" s="119"/>
      <c r="AB320" s="119"/>
      <c r="AC320" s="119" t="s">
        <v>289</v>
      </c>
      <c r="AD320" s="176"/>
      <c r="AE320" s="119" t="s">
        <v>300</v>
      </c>
      <c r="AF320" s="119" t="s">
        <v>1645</v>
      </c>
      <c r="AG320" s="119" t="s">
        <v>2045</v>
      </c>
      <c r="AH320" s="119"/>
      <c r="AI320" s="119"/>
      <c r="AJ320" s="119"/>
      <c r="AK320" s="119"/>
      <c r="AL320" s="119"/>
      <c r="AM320" s="119"/>
      <c r="AN320" s="119"/>
      <c r="AO320" s="119"/>
      <c r="AP320" s="119"/>
      <c r="AQ320" s="119"/>
      <c r="AR320" s="119"/>
      <c r="AS320" s="166" t="s">
        <v>662</v>
      </c>
      <c r="AT320" s="162">
        <v>28</v>
      </c>
      <c r="AU320" s="162" t="s">
        <v>661</v>
      </c>
      <c r="AV320" s="117">
        <v>59</v>
      </c>
      <c r="AW320" s="117" t="s">
        <v>2051</v>
      </c>
      <c r="AX320" s="117"/>
      <c r="AY320" s="117" t="s">
        <v>1963</v>
      </c>
      <c r="AZ320" s="162" t="s">
        <v>660</v>
      </c>
      <c r="BA320" s="167">
        <v>42388.24</v>
      </c>
      <c r="BB320" s="167">
        <v>50865.89</v>
      </c>
      <c r="BC320" s="162">
        <v>458</v>
      </c>
      <c r="BD320" s="123">
        <f>BB320/G320</f>
        <v>111.06089519650655</v>
      </c>
      <c r="BE320" s="117" t="s">
        <v>35</v>
      </c>
      <c r="BF320" s="122" t="s">
        <v>31</v>
      </c>
      <c r="BG320" s="117" t="s">
        <v>31</v>
      </c>
      <c r="BH320" s="123">
        <f t="shared" si="16"/>
        <v>1816.6389285714286</v>
      </c>
      <c r="BI320" s="162" t="s">
        <v>37</v>
      </c>
      <c r="BJ320" s="117" t="s">
        <v>223</v>
      </c>
      <c r="BK320" s="117">
        <v>7</v>
      </c>
      <c r="BL320" s="117" t="s">
        <v>39</v>
      </c>
      <c r="BM320" s="124" t="s">
        <v>40</v>
      </c>
      <c r="BN320" s="125" t="s">
        <v>41</v>
      </c>
      <c r="BO320" s="168" t="s">
        <v>659</v>
      </c>
    </row>
    <row r="321" spans="1:67" ht="30.75" hidden="1" thickTop="1" x14ac:dyDescent="0.25">
      <c r="A321" s="169" t="s">
        <v>658</v>
      </c>
      <c r="B321" s="117" t="s">
        <v>76</v>
      </c>
      <c r="C321" s="162">
        <v>2015</v>
      </c>
      <c r="D321" s="162" t="s">
        <v>412</v>
      </c>
      <c r="E321" s="162" t="s">
        <v>53</v>
      </c>
      <c r="F321" s="162" t="s">
        <v>657</v>
      </c>
      <c r="G321" s="166">
        <v>267</v>
      </c>
      <c r="H321" s="118"/>
      <c r="I321" s="118"/>
      <c r="J321" s="118"/>
      <c r="K321" s="177" t="s">
        <v>31</v>
      </c>
      <c r="L321" s="117"/>
      <c r="M321" s="117"/>
      <c r="N321" s="117"/>
      <c r="O321" s="117"/>
      <c r="P321" s="117"/>
      <c r="Q321" s="119"/>
      <c r="R321" s="119"/>
      <c r="S321" s="119"/>
      <c r="T321" s="119"/>
      <c r="U321" s="119"/>
      <c r="V321" s="119"/>
      <c r="W321" s="119"/>
      <c r="X321" s="119"/>
      <c r="Y321" s="119"/>
      <c r="Z321" s="119"/>
      <c r="AA321" s="119"/>
      <c r="AB321" s="119"/>
      <c r="AC321" s="119" t="s">
        <v>289</v>
      </c>
      <c r="AD321" s="176">
        <v>80</v>
      </c>
      <c r="AE321" s="119" t="s">
        <v>300</v>
      </c>
      <c r="AF321" s="119" t="s">
        <v>1645</v>
      </c>
      <c r="AG321" s="119"/>
      <c r="AH321" s="119"/>
      <c r="AI321" s="119"/>
      <c r="AJ321" s="119"/>
      <c r="AK321" s="119"/>
      <c r="AL321" s="119"/>
      <c r="AM321" s="119"/>
      <c r="AN321" s="119"/>
      <c r="AO321" s="119"/>
      <c r="AP321" s="119"/>
      <c r="AQ321" s="119"/>
      <c r="AR321" s="119"/>
      <c r="AS321" s="166" t="s">
        <v>656</v>
      </c>
      <c r="AT321" s="162">
        <v>48</v>
      </c>
      <c r="AU321" s="162" t="s">
        <v>655</v>
      </c>
      <c r="AV321" s="117">
        <v>91</v>
      </c>
      <c r="AW321" s="117" t="s">
        <v>2053</v>
      </c>
      <c r="AX321" s="117"/>
      <c r="AY321" s="117" t="s">
        <v>1963</v>
      </c>
      <c r="AZ321" s="162" t="s">
        <v>654</v>
      </c>
      <c r="BA321" s="167">
        <v>25079.4</v>
      </c>
      <c r="BB321" s="167">
        <v>30095.279999999999</v>
      </c>
      <c r="BC321" s="162">
        <v>267</v>
      </c>
      <c r="BD321" s="123">
        <f>BB321/G321</f>
        <v>112.71640449438202</v>
      </c>
      <c r="BE321" s="117" t="s">
        <v>35</v>
      </c>
      <c r="BF321" s="122" t="s">
        <v>31</v>
      </c>
      <c r="BG321" s="117" t="s">
        <v>31</v>
      </c>
      <c r="BH321" s="123">
        <f t="shared" si="16"/>
        <v>626.98500000000001</v>
      </c>
      <c r="BI321" s="162" t="s">
        <v>37</v>
      </c>
      <c r="BJ321" s="117" t="s">
        <v>92</v>
      </c>
      <c r="BK321" s="117" t="s">
        <v>31</v>
      </c>
      <c r="BL321" s="117" t="s">
        <v>31</v>
      </c>
      <c r="BM321" s="124" t="s">
        <v>31</v>
      </c>
      <c r="BN321" s="125" t="s">
        <v>41</v>
      </c>
      <c r="BO321" s="168" t="s">
        <v>653</v>
      </c>
    </row>
    <row r="322" spans="1:67" ht="18" hidden="1" thickTop="1" x14ac:dyDescent="0.25">
      <c r="A322" s="169" t="s">
        <v>652</v>
      </c>
      <c r="B322" s="117" t="s">
        <v>76</v>
      </c>
      <c r="C322" s="162">
        <v>2013</v>
      </c>
      <c r="D322" s="162" t="s">
        <v>412</v>
      </c>
      <c r="E322" s="162" t="s">
        <v>53</v>
      </c>
      <c r="F322" s="162" t="s">
        <v>651</v>
      </c>
      <c r="G322" s="163" t="s">
        <v>31</v>
      </c>
      <c r="H322" s="118"/>
      <c r="I322" s="118"/>
      <c r="J322" s="118"/>
      <c r="K322" s="177" t="s">
        <v>31</v>
      </c>
      <c r="L322" s="117"/>
      <c r="M322" s="117"/>
      <c r="N322" s="117"/>
      <c r="O322" s="117"/>
      <c r="P322" s="117"/>
      <c r="Q322" s="119"/>
      <c r="R322" s="119"/>
      <c r="S322" s="119"/>
      <c r="T322" s="119"/>
      <c r="U322" s="119"/>
      <c r="V322" s="119"/>
      <c r="W322" s="119"/>
      <c r="X322" s="119"/>
      <c r="Y322" s="119"/>
      <c r="Z322" s="119"/>
      <c r="AA322" s="119"/>
      <c r="AB322" s="119"/>
      <c r="AC322" s="119"/>
      <c r="AD322" s="176"/>
      <c r="AE322" s="119"/>
      <c r="AF322" s="119"/>
      <c r="AG322" s="119"/>
      <c r="AH322" s="119"/>
      <c r="AI322" s="119"/>
      <c r="AJ322" s="119"/>
      <c r="AK322" s="119"/>
      <c r="AL322" s="119"/>
      <c r="AM322" s="119"/>
      <c r="AN322" s="119"/>
      <c r="AO322" s="119"/>
      <c r="AP322" s="119"/>
      <c r="AQ322" s="119"/>
      <c r="AR322" s="119"/>
      <c r="AS322" s="166" t="s">
        <v>650</v>
      </c>
      <c r="AT322" s="162">
        <v>87</v>
      </c>
      <c r="AU322" s="162" t="s">
        <v>649</v>
      </c>
      <c r="AV322" s="117">
        <v>59</v>
      </c>
      <c r="AW322" s="117" t="s">
        <v>2057</v>
      </c>
      <c r="AX322" s="117"/>
      <c r="AY322" s="117" t="s">
        <v>1966</v>
      </c>
      <c r="AZ322" s="162" t="s">
        <v>648</v>
      </c>
      <c r="BA322" s="167">
        <v>2390</v>
      </c>
      <c r="BB322" s="189" t="s">
        <v>31</v>
      </c>
      <c r="BC322" s="162">
        <v>1</v>
      </c>
      <c r="BD322" s="123" t="s">
        <v>31</v>
      </c>
      <c r="BE322" s="117" t="s">
        <v>31</v>
      </c>
      <c r="BF322" s="122" t="s">
        <v>31</v>
      </c>
      <c r="BG322" s="117" t="s">
        <v>31</v>
      </c>
      <c r="BH322" s="123" t="e">
        <f t="shared" si="16"/>
        <v>#VALUE!</v>
      </c>
      <c r="BI322" s="162" t="s">
        <v>37</v>
      </c>
      <c r="BJ322" s="117" t="s">
        <v>223</v>
      </c>
      <c r="BK322" s="117">
        <v>8</v>
      </c>
      <c r="BL322" s="117" t="s">
        <v>39</v>
      </c>
      <c r="BM322" s="124" t="s">
        <v>228</v>
      </c>
      <c r="BN322" s="125" t="s">
        <v>41</v>
      </c>
      <c r="BO322" s="168" t="s">
        <v>647</v>
      </c>
    </row>
    <row r="323" spans="1:67" ht="18" hidden="1" thickTop="1" x14ac:dyDescent="0.25">
      <c r="A323" s="169" t="s">
        <v>646</v>
      </c>
      <c r="B323" s="191" t="s">
        <v>31</v>
      </c>
      <c r="C323" s="164">
        <v>2011</v>
      </c>
      <c r="D323" s="164" t="s">
        <v>31</v>
      </c>
      <c r="E323" s="164" t="s">
        <v>31</v>
      </c>
      <c r="F323" s="164" t="s">
        <v>31</v>
      </c>
      <c r="G323" s="163" t="s">
        <v>31</v>
      </c>
      <c r="H323" s="118"/>
      <c r="I323" s="118"/>
      <c r="J323" s="118"/>
      <c r="K323" s="164" t="s">
        <v>31</v>
      </c>
      <c r="L323" s="117"/>
      <c r="M323" s="117"/>
      <c r="N323" s="117"/>
      <c r="O323" s="117"/>
      <c r="P323" s="117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  <c r="AA323" s="119"/>
      <c r="AB323" s="119"/>
      <c r="AC323" s="119"/>
      <c r="AD323" s="176"/>
      <c r="AE323" s="119"/>
      <c r="AF323" s="119"/>
      <c r="AG323" s="119"/>
      <c r="AH323" s="119"/>
      <c r="AI323" s="119"/>
      <c r="AJ323" s="119"/>
      <c r="AK323" s="119"/>
      <c r="AL323" s="119"/>
      <c r="AM323" s="119"/>
      <c r="AN323" s="119"/>
      <c r="AO323" s="119"/>
      <c r="AP323" s="119"/>
      <c r="AQ323" s="119"/>
      <c r="AR323" s="119"/>
      <c r="AS323" s="163" t="s">
        <v>31</v>
      </c>
      <c r="AT323" s="162">
        <v>87</v>
      </c>
      <c r="AU323" s="164" t="s">
        <v>31</v>
      </c>
      <c r="AV323" s="117"/>
      <c r="AW323" s="117" t="s">
        <v>2057</v>
      </c>
      <c r="AX323" s="117"/>
      <c r="AY323" s="117"/>
      <c r="AZ323" s="164" t="s">
        <v>31</v>
      </c>
      <c r="BA323" s="189" t="s">
        <v>31</v>
      </c>
      <c r="BB323" s="189" t="s">
        <v>31</v>
      </c>
      <c r="BC323" s="164" t="s">
        <v>31</v>
      </c>
      <c r="BD323" s="123" t="s">
        <v>31</v>
      </c>
      <c r="BE323" s="117" t="s">
        <v>31</v>
      </c>
      <c r="BF323" s="122" t="s">
        <v>31</v>
      </c>
      <c r="BG323" s="117" t="s">
        <v>31</v>
      </c>
      <c r="BH323" s="123" t="e">
        <f t="shared" si="16"/>
        <v>#VALUE!</v>
      </c>
      <c r="BI323" s="162" t="s">
        <v>37</v>
      </c>
      <c r="BJ323" s="117" t="s">
        <v>31</v>
      </c>
      <c r="BK323" s="117" t="s">
        <v>31</v>
      </c>
      <c r="BL323" s="117" t="s">
        <v>31</v>
      </c>
      <c r="BM323" s="124" t="s">
        <v>31</v>
      </c>
      <c r="BN323" s="125" t="s">
        <v>31</v>
      </c>
      <c r="BO323" s="181" t="s">
        <v>31</v>
      </c>
    </row>
    <row r="324" spans="1:67" ht="18" hidden="1" thickTop="1" x14ac:dyDescent="0.25">
      <c r="A324" s="169" t="s">
        <v>645</v>
      </c>
      <c r="B324" s="117" t="s">
        <v>104</v>
      </c>
      <c r="C324" s="162">
        <v>2007</v>
      </c>
      <c r="D324" s="162" t="s">
        <v>644</v>
      </c>
      <c r="E324" s="162" t="s">
        <v>53</v>
      </c>
      <c r="F324" s="164" t="s">
        <v>643</v>
      </c>
      <c r="G324" s="163" t="s">
        <v>31</v>
      </c>
      <c r="H324" s="118"/>
      <c r="I324" s="118"/>
      <c r="J324" s="118"/>
      <c r="K324" s="177" t="s">
        <v>31</v>
      </c>
      <c r="L324" s="117"/>
      <c r="M324" s="117"/>
      <c r="N324" s="117"/>
      <c r="O324" s="117"/>
      <c r="P324" s="117"/>
      <c r="Q324" s="119"/>
      <c r="R324" s="119"/>
      <c r="S324" s="119"/>
      <c r="T324" s="119"/>
      <c r="U324" s="119"/>
      <c r="V324" s="119"/>
      <c r="W324" s="119"/>
      <c r="X324" s="119"/>
      <c r="Y324" s="119"/>
      <c r="Z324" s="119"/>
      <c r="AA324" s="119"/>
      <c r="AB324" s="119"/>
      <c r="AC324" s="119"/>
      <c r="AD324" s="176"/>
      <c r="AE324" s="119"/>
      <c r="AF324" s="119"/>
      <c r="AG324" s="119"/>
      <c r="AH324" s="119"/>
      <c r="AI324" s="119"/>
      <c r="AJ324" s="119"/>
      <c r="AK324" s="119"/>
      <c r="AL324" s="119"/>
      <c r="AM324" s="119"/>
      <c r="AN324" s="119"/>
      <c r="AO324" s="119"/>
      <c r="AP324" s="119"/>
      <c r="AQ324" s="119"/>
      <c r="AR324" s="119"/>
      <c r="AS324" s="163" t="s">
        <v>31</v>
      </c>
      <c r="AT324" s="164" t="s">
        <v>31</v>
      </c>
      <c r="AU324" s="162" t="s">
        <v>629</v>
      </c>
      <c r="AV324" s="117">
        <v>62</v>
      </c>
      <c r="AW324" s="117"/>
      <c r="AX324" s="117"/>
      <c r="AY324" s="117"/>
      <c r="AZ324" s="162" t="s">
        <v>642</v>
      </c>
      <c r="BA324" s="167">
        <v>11614.43</v>
      </c>
      <c r="BB324" s="167">
        <v>12253.22</v>
      </c>
      <c r="BC324" s="162">
        <v>1</v>
      </c>
      <c r="BD324" s="123" t="s">
        <v>31</v>
      </c>
      <c r="BE324" s="117" t="s">
        <v>31</v>
      </c>
      <c r="BF324" s="122" t="s">
        <v>31</v>
      </c>
      <c r="BG324" s="117" t="s">
        <v>31</v>
      </c>
      <c r="BH324" s="123" t="e">
        <f t="shared" si="16"/>
        <v>#VALUE!</v>
      </c>
      <c r="BI324" s="162" t="s">
        <v>37</v>
      </c>
      <c r="BJ324" s="117" t="s">
        <v>223</v>
      </c>
      <c r="BK324" s="117" t="s">
        <v>31</v>
      </c>
      <c r="BL324" s="117" t="s">
        <v>31</v>
      </c>
      <c r="BM324" s="124" t="s">
        <v>31</v>
      </c>
      <c r="BN324" s="125" t="s">
        <v>41</v>
      </c>
      <c r="BO324" s="181" t="s">
        <v>31</v>
      </c>
    </row>
    <row r="325" spans="1:67" ht="30.75" hidden="1" thickTop="1" x14ac:dyDescent="0.25">
      <c r="A325" s="169" t="s">
        <v>641</v>
      </c>
      <c r="B325" s="117" t="s">
        <v>104</v>
      </c>
      <c r="C325" s="162"/>
      <c r="D325" s="162" t="s">
        <v>640</v>
      </c>
      <c r="E325" s="162" t="s">
        <v>53</v>
      </c>
      <c r="F325" s="162" t="s">
        <v>635</v>
      </c>
      <c r="G325" s="163" t="s">
        <v>31</v>
      </c>
      <c r="H325" s="118"/>
      <c r="I325" s="118"/>
      <c r="J325" s="118"/>
      <c r="K325" s="177" t="s">
        <v>31</v>
      </c>
      <c r="L325" s="117"/>
      <c r="M325" s="117"/>
      <c r="N325" s="117"/>
      <c r="O325" s="117"/>
      <c r="P325" s="117"/>
      <c r="Q325" s="119"/>
      <c r="R325" s="119"/>
      <c r="S325" s="119"/>
      <c r="T325" s="119"/>
      <c r="U325" s="119"/>
      <c r="V325" s="119"/>
      <c r="W325" s="119"/>
      <c r="X325" s="119"/>
      <c r="Y325" s="119"/>
      <c r="Z325" s="119"/>
      <c r="AA325" s="119"/>
      <c r="AB325" s="119"/>
      <c r="AC325" s="119"/>
      <c r="AD325" s="176"/>
      <c r="AE325" s="119"/>
      <c r="AF325" s="119"/>
      <c r="AG325" s="119"/>
      <c r="AH325" s="119"/>
      <c r="AI325" s="119"/>
      <c r="AJ325" s="119"/>
      <c r="AK325" s="119"/>
      <c r="AL325" s="119"/>
      <c r="AM325" s="119"/>
      <c r="AN325" s="119"/>
      <c r="AO325" s="119"/>
      <c r="AP325" s="119"/>
      <c r="AQ325" s="119"/>
      <c r="AR325" s="119"/>
      <c r="AS325" s="166" t="s">
        <v>639</v>
      </c>
      <c r="AT325" s="162">
        <v>28</v>
      </c>
      <c r="AU325" s="162" t="s">
        <v>629</v>
      </c>
      <c r="AV325" s="117">
        <v>62</v>
      </c>
      <c r="AW325" s="117" t="s">
        <v>2051</v>
      </c>
      <c r="AX325" s="117"/>
      <c r="AY325" s="117" t="s">
        <v>1960</v>
      </c>
      <c r="AZ325" s="162" t="s">
        <v>634</v>
      </c>
      <c r="BA325" s="167">
        <v>58423.56</v>
      </c>
      <c r="BB325" s="167">
        <v>62513.21</v>
      </c>
      <c r="BC325" s="162">
        <v>1</v>
      </c>
      <c r="BD325" s="123" t="s">
        <v>31</v>
      </c>
      <c r="BE325" s="117" t="s">
        <v>31</v>
      </c>
      <c r="BF325" s="122" t="s">
        <v>31</v>
      </c>
      <c r="BG325" s="117" t="s">
        <v>31</v>
      </c>
      <c r="BH325" s="123">
        <f t="shared" si="16"/>
        <v>2232.6146428571428</v>
      </c>
      <c r="BI325" s="162" t="s">
        <v>37</v>
      </c>
      <c r="BJ325" s="117" t="s">
        <v>223</v>
      </c>
      <c r="BK325" s="117" t="s">
        <v>31</v>
      </c>
      <c r="BL325" s="117" t="s">
        <v>31</v>
      </c>
      <c r="BM325" s="124" t="s">
        <v>31</v>
      </c>
      <c r="BN325" s="125" t="s">
        <v>41</v>
      </c>
      <c r="BO325" s="168" t="s">
        <v>638</v>
      </c>
    </row>
    <row r="326" spans="1:67" ht="18" hidden="1" thickTop="1" x14ac:dyDescent="0.25">
      <c r="A326" s="169" t="s">
        <v>637</v>
      </c>
      <c r="B326" s="117" t="s">
        <v>104</v>
      </c>
      <c r="C326" s="162">
        <v>2016</v>
      </c>
      <c r="D326" s="162" t="s">
        <v>636</v>
      </c>
      <c r="E326" s="162" t="s">
        <v>53</v>
      </c>
      <c r="F326" s="162" t="s">
        <v>635</v>
      </c>
      <c r="G326" s="163" t="s">
        <v>31</v>
      </c>
      <c r="H326" s="118"/>
      <c r="I326" s="118"/>
      <c r="J326" s="118"/>
      <c r="K326" s="177" t="s">
        <v>31</v>
      </c>
      <c r="L326" s="117"/>
      <c r="M326" s="117"/>
      <c r="N326" s="117"/>
      <c r="O326" s="117"/>
      <c r="P326" s="117"/>
      <c r="Q326" s="119"/>
      <c r="R326" s="119"/>
      <c r="S326" s="119"/>
      <c r="T326" s="119"/>
      <c r="U326" s="119"/>
      <c r="V326" s="119"/>
      <c r="W326" s="119"/>
      <c r="X326" s="119"/>
      <c r="Y326" s="119"/>
      <c r="Z326" s="119"/>
      <c r="AA326" s="119"/>
      <c r="AB326" s="119"/>
      <c r="AC326" s="119"/>
      <c r="AD326" s="176"/>
      <c r="AE326" s="119"/>
      <c r="AF326" s="119"/>
      <c r="AG326" s="119"/>
      <c r="AH326" s="119"/>
      <c r="AI326" s="119"/>
      <c r="AJ326" s="119"/>
      <c r="AK326" s="119"/>
      <c r="AL326" s="119"/>
      <c r="AM326" s="119"/>
      <c r="AN326" s="119"/>
      <c r="AO326" s="119"/>
      <c r="AP326" s="119"/>
      <c r="AQ326" s="119"/>
      <c r="AR326" s="119"/>
      <c r="AS326" s="166" t="s">
        <v>630</v>
      </c>
      <c r="AT326" s="162">
        <v>32</v>
      </c>
      <c r="AU326" s="162" t="s">
        <v>629</v>
      </c>
      <c r="AV326" s="117">
        <v>62</v>
      </c>
      <c r="AW326" s="117" t="s">
        <v>2052</v>
      </c>
      <c r="AX326" s="117"/>
      <c r="AY326" s="117" t="s">
        <v>1961</v>
      </c>
      <c r="AZ326" s="162" t="s">
        <v>634</v>
      </c>
      <c r="BA326" s="167">
        <v>137024</v>
      </c>
      <c r="BB326" s="167">
        <v>150726.39999999999</v>
      </c>
      <c r="BC326" s="162">
        <v>1</v>
      </c>
      <c r="BD326" s="123" t="s">
        <v>31</v>
      </c>
      <c r="BE326" s="117" t="s">
        <v>31</v>
      </c>
      <c r="BF326" s="122" t="s">
        <v>31</v>
      </c>
      <c r="BG326" s="117" t="s">
        <v>31</v>
      </c>
      <c r="BH326" s="123">
        <f t="shared" si="16"/>
        <v>4710.2</v>
      </c>
      <c r="BI326" s="162" t="s">
        <v>37</v>
      </c>
      <c r="BJ326" s="117" t="s">
        <v>223</v>
      </c>
      <c r="BK326" s="117" t="s">
        <v>31</v>
      </c>
      <c r="BL326" s="117" t="s">
        <v>31</v>
      </c>
      <c r="BM326" s="124" t="s">
        <v>31</v>
      </c>
      <c r="BN326" s="125" t="s">
        <v>41</v>
      </c>
      <c r="BO326" s="181" t="s">
        <v>31</v>
      </c>
    </row>
    <row r="327" spans="1:67" ht="30.75" hidden="1" thickTop="1" x14ac:dyDescent="0.25">
      <c r="A327" s="169" t="s">
        <v>633</v>
      </c>
      <c r="B327" s="117" t="s">
        <v>76</v>
      </c>
      <c r="C327" s="162">
        <v>2014</v>
      </c>
      <c r="D327" s="162" t="s">
        <v>632</v>
      </c>
      <c r="E327" s="162" t="s">
        <v>53</v>
      </c>
      <c r="F327" s="162" t="s">
        <v>631</v>
      </c>
      <c r="G327" s="166">
        <v>470</v>
      </c>
      <c r="H327" s="118"/>
      <c r="I327" s="118"/>
      <c r="J327" s="118"/>
      <c r="K327" s="177" t="s">
        <v>31</v>
      </c>
      <c r="L327" s="117"/>
      <c r="M327" s="117"/>
      <c r="N327" s="117"/>
      <c r="O327" s="117"/>
      <c r="P327" s="117"/>
      <c r="Q327" s="119"/>
      <c r="R327" s="119"/>
      <c r="S327" s="119"/>
      <c r="T327" s="119"/>
      <c r="U327" s="119"/>
      <c r="V327" s="119"/>
      <c r="W327" s="119"/>
      <c r="X327" s="119"/>
      <c r="Y327" s="119"/>
      <c r="Z327" s="119"/>
      <c r="AA327" s="119"/>
      <c r="AB327" s="119"/>
      <c r="AC327" s="119" t="s">
        <v>289</v>
      </c>
      <c r="AD327" s="176">
        <v>120</v>
      </c>
      <c r="AE327" s="119" t="s">
        <v>300</v>
      </c>
      <c r="AF327" s="119" t="s">
        <v>1645</v>
      </c>
      <c r="AG327" s="119"/>
      <c r="AH327" s="119"/>
      <c r="AI327" s="119"/>
      <c r="AJ327" s="119"/>
      <c r="AK327" s="119"/>
      <c r="AL327" s="119"/>
      <c r="AM327" s="119"/>
      <c r="AN327" s="119"/>
      <c r="AO327" s="119"/>
      <c r="AP327" s="119"/>
      <c r="AQ327" s="119"/>
      <c r="AR327" s="119"/>
      <c r="AS327" s="166" t="s">
        <v>630</v>
      </c>
      <c r="AT327" s="162">
        <v>32</v>
      </c>
      <c r="AU327" s="162" t="s">
        <v>629</v>
      </c>
      <c r="AV327" s="117">
        <v>62</v>
      </c>
      <c r="AW327" s="117" t="s">
        <v>2052</v>
      </c>
      <c r="AX327" s="117"/>
      <c r="AY327" s="117" t="s">
        <v>1961</v>
      </c>
      <c r="AZ327" s="162" t="s">
        <v>628</v>
      </c>
      <c r="BA327" s="167">
        <v>64131</v>
      </c>
      <c r="BB327" s="167">
        <v>67658.210000000006</v>
      </c>
      <c r="BC327" s="162">
        <v>470</v>
      </c>
      <c r="BD327" s="123">
        <f>BB327/G327</f>
        <v>143.95363829787235</v>
      </c>
      <c r="BE327" s="117" t="s">
        <v>35</v>
      </c>
      <c r="BF327" s="122" t="s">
        <v>31</v>
      </c>
      <c r="BG327" s="117" t="s">
        <v>31</v>
      </c>
      <c r="BH327" s="123">
        <f t="shared" si="16"/>
        <v>2114.3190625000002</v>
      </c>
      <c r="BI327" s="162" t="s">
        <v>37</v>
      </c>
      <c r="BJ327" s="117" t="s">
        <v>223</v>
      </c>
      <c r="BK327" s="117" t="s">
        <v>31</v>
      </c>
      <c r="BL327" s="117" t="s">
        <v>31</v>
      </c>
      <c r="BM327" s="124" t="s">
        <v>31</v>
      </c>
      <c r="BN327" s="125" t="s">
        <v>41</v>
      </c>
      <c r="BO327" s="168" t="s">
        <v>627</v>
      </c>
    </row>
    <row r="328" spans="1:67" ht="30.75" hidden="1" thickTop="1" x14ac:dyDescent="0.25">
      <c r="A328" s="169" t="s">
        <v>626</v>
      </c>
      <c r="B328" s="117" t="s">
        <v>27</v>
      </c>
      <c r="C328" s="162"/>
      <c r="D328" s="162" t="s">
        <v>625</v>
      </c>
      <c r="E328" s="162" t="s">
        <v>53</v>
      </c>
      <c r="F328" s="162" t="s">
        <v>615</v>
      </c>
      <c r="G328" s="166">
        <v>10</v>
      </c>
      <c r="H328" s="118"/>
      <c r="I328" s="118"/>
      <c r="J328" s="118"/>
      <c r="K328" s="162">
        <v>2</v>
      </c>
      <c r="L328" s="117"/>
      <c r="M328" s="117"/>
      <c r="N328" s="117"/>
      <c r="O328" s="117"/>
      <c r="P328" s="117"/>
      <c r="Q328" s="119"/>
      <c r="R328" s="119"/>
      <c r="S328" s="119"/>
      <c r="T328" s="119"/>
      <c r="U328" s="119"/>
      <c r="V328" s="119"/>
      <c r="W328" s="119"/>
      <c r="X328" s="119"/>
      <c r="Y328" s="119"/>
      <c r="Z328" s="119"/>
      <c r="AA328" s="119"/>
      <c r="AB328" s="119"/>
      <c r="AC328" s="119"/>
      <c r="AD328" s="176"/>
      <c r="AE328" s="119"/>
      <c r="AF328" s="119"/>
      <c r="AG328" s="119"/>
      <c r="AH328" s="119"/>
      <c r="AI328" s="119"/>
      <c r="AJ328" s="119"/>
      <c r="AK328" s="119"/>
      <c r="AL328" s="119"/>
      <c r="AM328" s="119"/>
      <c r="AN328" s="119"/>
      <c r="AO328" s="119"/>
      <c r="AP328" s="119"/>
      <c r="AQ328" s="119"/>
      <c r="AR328" s="119"/>
      <c r="AS328" s="166" t="s">
        <v>620</v>
      </c>
      <c r="AT328" s="162">
        <v>60</v>
      </c>
      <c r="AU328" s="162" t="s">
        <v>528</v>
      </c>
      <c r="AV328" s="117">
        <v>59</v>
      </c>
      <c r="AW328" s="117" t="s">
        <v>2054</v>
      </c>
      <c r="AX328" s="117"/>
      <c r="AY328" s="117" t="s">
        <v>1965</v>
      </c>
      <c r="AZ328" s="162" t="s">
        <v>619</v>
      </c>
      <c r="BA328" s="167">
        <v>24367.72</v>
      </c>
      <c r="BB328" s="167">
        <v>25707.94</v>
      </c>
      <c r="BC328" s="162">
        <v>2</v>
      </c>
      <c r="BD328" s="123">
        <f>BB328/G328</f>
        <v>2570.7939999999999</v>
      </c>
      <c r="BE328" s="117" t="s">
        <v>35</v>
      </c>
      <c r="BF328" s="122" t="s">
        <v>31</v>
      </c>
      <c r="BG328" s="117" t="s">
        <v>31</v>
      </c>
      <c r="BH328" s="123">
        <f t="shared" si="16"/>
        <v>428.46566666666666</v>
      </c>
      <c r="BI328" s="162" t="s">
        <v>37</v>
      </c>
      <c r="BJ328" s="117" t="s">
        <v>223</v>
      </c>
      <c r="BK328" s="117">
        <v>7</v>
      </c>
      <c r="BL328" s="117" t="s">
        <v>39</v>
      </c>
      <c r="BM328" s="124" t="s">
        <v>228</v>
      </c>
      <c r="BN328" s="125" t="s">
        <v>41</v>
      </c>
      <c r="BO328" s="168" t="s">
        <v>624</v>
      </c>
    </row>
    <row r="329" spans="1:67" ht="30.75" hidden="1" thickTop="1" x14ac:dyDescent="0.25">
      <c r="A329" s="169" t="s">
        <v>623</v>
      </c>
      <c r="B329" s="117" t="s">
        <v>76</v>
      </c>
      <c r="C329" s="162">
        <v>2002</v>
      </c>
      <c r="D329" s="162" t="s">
        <v>622</v>
      </c>
      <c r="E329" s="162" t="s">
        <v>53</v>
      </c>
      <c r="F329" s="162" t="s">
        <v>621</v>
      </c>
      <c r="G329" s="166">
        <v>67</v>
      </c>
      <c r="H329" s="118"/>
      <c r="I329" s="118"/>
      <c r="J329" s="118"/>
      <c r="K329" s="177" t="s">
        <v>31</v>
      </c>
      <c r="L329" s="117"/>
      <c r="M329" s="117"/>
      <c r="N329" s="117"/>
      <c r="O329" s="117"/>
      <c r="P329" s="117"/>
      <c r="Q329" s="119"/>
      <c r="R329" s="119"/>
      <c r="S329" s="119"/>
      <c r="T329" s="119"/>
      <c r="U329" s="119"/>
      <c r="V329" s="119"/>
      <c r="W329" s="119"/>
      <c r="X329" s="119"/>
      <c r="Y329" s="119"/>
      <c r="Z329" s="119"/>
      <c r="AA329" s="119"/>
      <c r="AB329" s="119"/>
      <c r="AC329" s="119"/>
      <c r="AD329" s="176"/>
      <c r="AE329" s="119"/>
      <c r="AF329" s="119"/>
      <c r="AG329" s="119"/>
      <c r="AH329" s="119"/>
      <c r="AI329" s="119"/>
      <c r="AJ329" s="119"/>
      <c r="AK329" s="119"/>
      <c r="AL329" s="119"/>
      <c r="AM329" s="119"/>
      <c r="AN329" s="119"/>
      <c r="AO329" s="119"/>
      <c r="AP329" s="119"/>
      <c r="AQ329" s="119"/>
      <c r="AR329" s="119"/>
      <c r="AS329" s="166" t="s">
        <v>620</v>
      </c>
      <c r="AT329" s="162">
        <v>60</v>
      </c>
      <c r="AU329" s="162" t="s">
        <v>528</v>
      </c>
      <c r="AV329" s="117">
        <v>59</v>
      </c>
      <c r="AW329" s="117" t="s">
        <v>2054</v>
      </c>
      <c r="AX329" s="117"/>
      <c r="AY329" s="117" t="s">
        <v>1965</v>
      </c>
      <c r="AZ329" s="162" t="s">
        <v>619</v>
      </c>
      <c r="BA329" s="167">
        <v>228608</v>
      </c>
      <c r="BB329" s="189" t="s">
        <v>31</v>
      </c>
      <c r="BC329" s="162">
        <v>67</v>
      </c>
      <c r="BD329" s="123" t="e">
        <f>BB329/G329</f>
        <v>#VALUE!</v>
      </c>
      <c r="BE329" s="117" t="s">
        <v>35</v>
      </c>
      <c r="BF329" s="122" t="s">
        <v>31</v>
      </c>
      <c r="BG329" s="117" t="s">
        <v>31</v>
      </c>
      <c r="BH329" s="123" t="e">
        <f t="shared" si="16"/>
        <v>#VALUE!</v>
      </c>
      <c r="BI329" s="162" t="s">
        <v>37</v>
      </c>
      <c r="BJ329" s="117" t="s">
        <v>223</v>
      </c>
      <c r="BK329" s="117">
        <v>7</v>
      </c>
      <c r="BL329" s="117" t="s">
        <v>39</v>
      </c>
      <c r="BM329" s="124" t="s">
        <v>228</v>
      </c>
      <c r="BN329" s="125" t="s">
        <v>41</v>
      </c>
      <c r="BO329" s="168" t="s">
        <v>618</v>
      </c>
    </row>
    <row r="330" spans="1:67" ht="30.75" hidden="1" thickTop="1" x14ac:dyDescent="0.25">
      <c r="A330" s="169" t="s">
        <v>531</v>
      </c>
      <c r="B330" s="117" t="s">
        <v>83</v>
      </c>
      <c r="C330" s="162">
        <v>2015</v>
      </c>
      <c r="D330" s="162" t="s">
        <v>533</v>
      </c>
      <c r="E330" s="162" t="s">
        <v>53</v>
      </c>
      <c r="F330" s="162" t="s">
        <v>529</v>
      </c>
      <c r="G330" s="163" t="s">
        <v>31</v>
      </c>
      <c r="H330" s="118"/>
      <c r="I330" s="118"/>
      <c r="J330" s="118"/>
      <c r="K330" s="164" t="s">
        <v>31</v>
      </c>
      <c r="L330" s="117"/>
      <c r="M330" s="117"/>
      <c r="N330" s="117"/>
      <c r="O330" s="117"/>
      <c r="P330" s="117"/>
      <c r="Q330" s="119"/>
      <c r="R330" s="119"/>
      <c r="S330" s="119"/>
      <c r="T330" s="119"/>
      <c r="U330" s="119"/>
      <c r="V330" s="119"/>
      <c r="W330" s="119"/>
      <c r="X330" s="119"/>
      <c r="Y330" s="119"/>
      <c r="Z330" s="119"/>
      <c r="AA330" s="119"/>
      <c r="AB330" s="119"/>
      <c r="AC330" s="119"/>
      <c r="AD330" s="176"/>
      <c r="AE330" s="119"/>
      <c r="AF330" s="119"/>
      <c r="AG330" s="119"/>
      <c r="AH330" s="119"/>
      <c r="AI330" s="119"/>
      <c r="AJ330" s="119"/>
      <c r="AK330" s="119"/>
      <c r="AL330" s="119"/>
      <c r="AM330" s="119"/>
      <c r="AN330" s="119"/>
      <c r="AO330" s="119"/>
      <c r="AP330" s="119"/>
      <c r="AQ330" s="119"/>
      <c r="AR330" s="119"/>
      <c r="AS330" s="166">
        <v>5189</v>
      </c>
      <c r="AT330" s="162">
        <v>81</v>
      </c>
      <c r="AU330" s="162" t="s">
        <v>528</v>
      </c>
      <c r="AV330" s="117">
        <v>59</v>
      </c>
      <c r="AW330" s="117" t="s">
        <v>2057</v>
      </c>
      <c r="AX330" s="117"/>
      <c r="AY330" s="117" t="s">
        <v>1967</v>
      </c>
      <c r="AZ330" s="164" t="s">
        <v>527</v>
      </c>
      <c r="BA330" s="167">
        <v>4424.6899999999996</v>
      </c>
      <c r="BB330" s="167">
        <v>4867.16</v>
      </c>
      <c r="BC330" s="162">
        <v>55</v>
      </c>
      <c r="BD330" s="123" t="s">
        <v>31</v>
      </c>
      <c r="BE330" s="117" t="s">
        <v>31</v>
      </c>
      <c r="BF330" s="122" t="s">
        <v>31</v>
      </c>
      <c r="BG330" s="117" t="s">
        <v>31</v>
      </c>
      <c r="BH330" s="123">
        <f t="shared" si="16"/>
        <v>60.088395061728392</v>
      </c>
      <c r="BI330" s="162" t="s">
        <v>37</v>
      </c>
      <c r="BJ330" s="117" t="s">
        <v>223</v>
      </c>
      <c r="BK330" s="117">
        <v>5</v>
      </c>
      <c r="BL330" s="117" t="s">
        <v>216</v>
      </c>
      <c r="BM330" s="124" t="s">
        <v>228</v>
      </c>
      <c r="BN330" s="125" t="s">
        <v>41</v>
      </c>
      <c r="BO330" s="181" t="s">
        <v>31</v>
      </c>
    </row>
    <row r="331" spans="1:67" ht="18" hidden="1" thickTop="1" x14ac:dyDescent="0.25">
      <c r="A331" s="169" t="s">
        <v>617</v>
      </c>
      <c r="B331" s="117" t="s">
        <v>27</v>
      </c>
      <c r="C331" s="162">
        <v>2014</v>
      </c>
      <c r="D331" s="162" t="s">
        <v>616</v>
      </c>
      <c r="E331" s="162" t="s">
        <v>53</v>
      </c>
      <c r="F331" s="162" t="s">
        <v>615</v>
      </c>
      <c r="G331" s="166">
        <v>6</v>
      </c>
      <c r="H331" s="118" t="s">
        <v>255</v>
      </c>
      <c r="I331" s="118"/>
      <c r="J331" s="118"/>
      <c r="K331" s="162">
        <v>2</v>
      </c>
      <c r="L331" s="117"/>
      <c r="M331" s="117"/>
      <c r="N331" s="117"/>
      <c r="O331" s="117"/>
      <c r="P331" s="117"/>
      <c r="Q331" s="119"/>
      <c r="R331" s="119"/>
      <c r="S331" s="119"/>
      <c r="T331" s="119"/>
      <c r="U331" s="119"/>
      <c r="V331" s="119"/>
      <c r="W331" s="119"/>
      <c r="X331" s="119"/>
      <c r="Y331" s="119"/>
      <c r="Z331" s="119"/>
      <c r="AA331" s="119"/>
      <c r="AB331" s="119"/>
      <c r="AC331" s="119"/>
      <c r="AD331" s="176"/>
      <c r="AE331" s="119"/>
      <c r="AF331" s="119"/>
      <c r="AG331" s="119"/>
      <c r="AH331" s="119"/>
      <c r="AI331" s="119"/>
      <c r="AJ331" s="119"/>
      <c r="AK331" s="119"/>
      <c r="AL331" s="119"/>
      <c r="AM331" s="119"/>
      <c r="AN331" s="119"/>
      <c r="AO331" s="119"/>
      <c r="AP331" s="119"/>
      <c r="AQ331" s="119"/>
      <c r="AR331" s="119"/>
      <c r="AS331" s="166" t="s">
        <v>614</v>
      </c>
      <c r="AT331" s="162">
        <v>76</v>
      </c>
      <c r="AU331" s="162" t="s">
        <v>613</v>
      </c>
      <c r="AV331" s="117">
        <v>59</v>
      </c>
      <c r="AW331" s="117" t="s">
        <v>2056</v>
      </c>
      <c r="AX331" s="117"/>
      <c r="AY331" s="117" t="s">
        <v>1965</v>
      </c>
      <c r="AZ331" s="164" t="s">
        <v>31</v>
      </c>
      <c r="BA331" s="189" t="s">
        <v>31</v>
      </c>
      <c r="BB331" s="189" t="s">
        <v>31</v>
      </c>
      <c r="BC331" s="162">
        <v>2</v>
      </c>
      <c r="BD331" s="123" t="e">
        <f t="shared" ref="BD331:BD338" si="17">BB331/G331</f>
        <v>#VALUE!</v>
      </c>
      <c r="BE331" s="117" t="s">
        <v>35</v>
      </c>
      <c r="BF331" s="122" t="s">
        <v>31</v>
      </c>
      <c r="BG331" s="117" t="s">
        <v>31</v>
      </c>
      <c r="BH331" s="123" t="e">
        <f t="shared" si="16"/>
        <v>#VALUE!</v>
      </c>
      <c r="BI331" s="162" t="s">
        <v>37</v>
      </c>
      <c r="BJ331" s="117" t="s">
        <v>223</v>
      </c>
      <c r="BK331" s="117" t="s">
        <v>31</v>
      </c>
      <c r="BL331" s="117" t="s">
        <v>31</v>
      </c>
      <c r="BM331" s="124" t="s">
        <v>31</v>
      </c>
      <c r="BN331" s="125" t="s">
        <v>41</v>
      </c>
      <c r="BO331" s="168" t="s">
        <v>612</v>
      </c>
    </row>
    <row r="332" spans="1:67" ht="45.75" hidden="1" thickTop="1" x14ac:dyDescent="0.25">
      <c r="A332" s="169" t="s">
        <v>611</v>
      </c>
      <c r="B332" s="117" t="s">
        <v>76</v>
      </c>
      <c r="C332" s="162">
        <v>2015</v>
      </c>
      <c r="D332" s="162" t="s">
        <v>610</v>
      </c>
      <c r="E332" s="162" t="s">
        <v>53</v>
      </c>
      <c r="F332" s="162" t="s">
        <v>411</v>
      </c>
      <c r="G332" s="166">
        <v>437</v>
      </c>
      <c r="H332" s="118"/>
      <c r="I332" s="118"/>
      <c r="J332" s="118"/>
      <c r="K332" s="177" t="s">
        <v>31</v>
      </c>
      <c r="L332" s="117"/>
      <c r="M332" s="117"/>
      <c r="N332" s="117"/>
      <c r="O332" s="117"/>
      <c r="P332" s="117"/>
      <c r="Q332" s="119"/>
      <c r="R332" s="119"/>
      <c r="S332" s="119"/>
      <c r="T332" s="119"/>
      <c r="U332" s="119"/>
      <c r="V332" s="119"/>
      <c r="W332" s="119"/>
      <c r="X332" s="119"/>
      <c r="Y332" s="119"/>
      <c r="Z332" s="119"/>
      <c r="AA332" s="119"/>
      <c r="AB332" s="119"/>
      <c r="AC332" s="119" t="s">
        <v>289</v>
      </c>
      <c r="AD332" s="176">
        <v>110</v>
      </c>
      <c r="AE332" s="119" t="s">
        <v>300</v>
      </c>
      <c r="AF332" s="119" t="s">
        <v>1645</v>
      </c>
      <c r="AG332" s="119" t="s">
        <v>2045</v>
      </c>
      <c r="AH332" s="119"/>
      <c r="AI332" s="119"/>
      <c r="AJ332" s="119"/>
      <c r="AK332" s="119"/>
      <c r="AL332" s="119"/>
      <c r="AM332" s="119"/>
      <c r="AN332" s="119"/>
      <c r="AO332" s="119"/>
      <c r="AP332" s="119"/>
      <c r="AQ332" s="119"/>
      <c r="AR332" s="119"/>
      <c r="AS332" s="166" t="s">
        <v>410</v>
      </c>
      <c r="AT332" s="162">
        <v>37</v>
      </c>
      <c r="AU332" s="162" t="s">
        <v>335</v>
      </c>
      <c r="AV332" s="117">
        <v>44</v>
      </c>
      <c r="AW332" s="117" t="s">
        <v>2052</v>
      </c>
      <c r="AX332" s="117"/>
      <c r="AY332" s="117" t="s">
        <v>1963</v>
      </c>
      <c r="AZ332" s="164" t="s">
        <v>334</v>
      </c>
      <c r="BA332" s="167">
        <v>52690.48</v>
      </c>
      <c r="BB332" s="167">
        <v>55588.46</v>
      </c>
      <c r="BC332" s="162">
        <v>437</v>
      </c>
      <c r="BD332" s="123">
        <f t="shared" si="17"/>
        <v>127.20471395881006</v>
      </c>
      <c r="BE332" s="117" t="s">
        <v>35</v>
      </c>
      <c r="BF332" s="122" t="s">
        <v>31</v>
      </c>
      <c r="BG332" s="117" t="s">
        <v>31</v>
      </c>
      <c r="BH332" s="123">
        <f t="shared" si="16"/>
        <v>1502.3908108108108</v>
      </c>
      <c r="BI332" s="162" t="s">
        <v>37</v>
      </c>
      <c r="BJ332" s="117" t="s">
        <v>211</v>
      </c>
      <c r="BK332" s="117" t="s">
        <v>31</v>
      </c>
      <c r="BL332" s="117" t="s">
        <v>31</v>
      </c>
      <c r="BM332" s="124" t="s">
        <v>31</v>
      </c>
      <c r="BN332" s="125" t="s">
        <v>215</v>
      </c>
      <c r="BO332" s="168" t="s">
        <v>609</v>
      </c>
    </row>
    <row r="333" spans="1:67" ht="30.75" hidden="1" thickTop="1" x14ac:dyDescent="0.25">
      <c r="A333" s="169" t="s">
        <v>608</v>
      </c>
      <c r="B333" s="117" t="s">
        <v>51</v>
      </c>
      <c r="C333" s="162">
        <v>2016</v>
      </c>
      <c r="D333" s="162" t="s">
        <v>607</v>
      </c>
      <c r="E333" s="162" t="s">
        <v>53</v>
      </c>
      <c r="F333" s="162" t="s">
        <v>336</v>
      </c>
      <c r="G333" s="166">
        <v>3315</v>
      </c>
      <c r="H333" s="118"/>
      <c r="I333" s="118"/>
      <c r="J333" s="118"/>
      <c r="K333" s="164" t="s">
        <v>31</v>
      </c>
      <c r="L333" s="117"/>
      <c r="M333" s="117"/>
      <c r="N333" s="117"/>
      <c r="O333" s="117"/>
      <c r="P333" s="117" t="s">
        <v>242</v>
      </c>
      <c r="Q333" s="119" t="s">
        <v>268</v>
      </c>
      <c r="R333" s="119" t="s">
        <v>228</v>
      </c>
      <c r="S333" s="119" t="s">
        <v>245</v>
      </c>
      <c r="T333" s="119" t="s">
        <v>259</v>
      </c>
      <c r="U333" s="119"/>
      <c r="V333" s="119"/>
      <c r="W333" s="119"/>
      <c r="X333" s="119"/>
      <c r="Y333" s="119"/>
      <c r="Z333" s="119"/>
      <c r="AA333" s="119"/>
      <c r="AB333" s="119"/>
      <c r="AC333" s="119"/>
      <c r="AD333" s="165"/>
      <c r="AE333" s="119"/>
      <c r="AF333" s="119"/>
      <c r="AG333" s="119"/>
      <c r="AH333" s="119"/>
      <c r="AI333" s="119"/>
      <c r="AJ333" s="119"/>
      <c r="AK333" s="119"/>
      <c r="AL333" s="119"/>
      <c r="AM333" s="119"/>
      <c r="AN333" s="119"/>
      <c r="AO333" s="119"/>
      <c r="AP333" s="119"/>
      <c r="AQ333" s="119"/>
      <c r="AR333" s="119"/>
      <c r="AS333" s="163">
        <v>3315</v>
      </c>
      <c r="AT333" s="162">
        <v>37</v>
      </c>
      <c r="AU333" s="162" t="s">
        <v>335</v>
      </c>
      <c r="AV333" s="117">
        <v>44</v>
      </c>
      <c r="AW333" s="117" t="s">
        <v>2052</v>
      </c>
      <c r="AX333" s="117" t="s">
        <v>1951</v>
      </c>
      <c r="AY333" s="117" t="s">
        <v>1963</v>
      </c>
      <c r="AZ333" s="164" t="s">
        <v>334</v>
      </c>
      <c r="BA333" s="167">
        <v>79719.600000000006</v>
      </c>
      <c r="BB333" s="167">
        <v>84104.18</v>
      </c>
      <c r="BC333" s="162">
        <v>1</v>
      </c>
      <c r="BD333" s="123">
        <f t="shared" si="17"/>
        <v>25.370793363499242</v>
      </c>
      <c r="BE333" s="117" t="s">
        <v>35</v>
      </c>
      <c r="BF333" s="122" t="s">
        <v>31</v>
      </c>
      <c r="BG333" s="117" t="s">
        <v>31</v>
      </c>
      <c r="BH333" s="123">
        <f t="shared" si="16"/>
        <v>2273.0859459459457</v>
      </c>
      <c r="BI333" s="162" t="s">
        <v>37</v>
      </c>
      <c r="BJ333" s="117" t="s">
        <v>211</v>
      </c>
      <c r="BK333" s="117" t="s">
        <v>31</v>
      </c>
      <c r="BL333" s="117" t="s">
        <v>31</v>
      </c>
      <c r="BM333" s="124" t="s">
        <v>31</v>
      </c>
      <c r="BN333" s="125" t="s">
        <v>215</v>
      </c>
      <c r="BO333" s="168" t="s">
        <v>606</v>
      </c>
    </row>
    <row r="334" spans="1:67" ht="45.75" hidden="1" thickTop="1" x14ac:dyDescent="0.25">
      <c r="A334" s="169" t="s">
        <v>605</v>
      </c>
      <c r="B334" s="117" t="s">
        <v>76</v>
      </c>
      <c r="C334" s="162">
        <v>2011</v>
      </c>
      <c r="D334" s="162" t="s">
        <v>412</v>
      </c>
      <c r="E334" s="162" t="s">
        <v>53</v>
      </c>
      <c r="F334" s="162" t="s">
        <v>604</v>
      </c>
      <c r="G334" s="166">
        <v>179</v>
      </c>
      <c r="H334" s="118"/>
      <c r="I334" s="118"/>
      <c r="J334" s="118"/>
      <c r="K334" s="177" t="s">
        <v>31</v>
      </c>
      <c r="L334" s="117"/>
      <c r="M334" s="117"/>
      <c r="N334" s="117"/>
      <c r="O334" s="117"/>
      <c r="P334" s="117"/>
      <c r="Q334" s="119"/>
      <c r="R334" s="119"/>
      <c r="S334" s="119"/>
      <c r="T334" s="119"/>
      <c r="U334" s="119"/>
      <c r="V334" s="119"/>
      <c r="W334" s="119"/>
      <c r="X334" s="119"/>
      <c r="Y334" s="119"/>
      <c r="Z334" s="119"/>
      <c r="AA334" s="119"/>
      <c r="AB334" s="119"/>
      <c r="AC334" s="119" t="s">
        <v>289</v>
      </c>
      <c r="AD334" s="176">
        <v>40</v>
      </c>
      <c r="AE334" s="119" t="s">
        <v>300</v>
      </c>
      <c r="AF334" s="119" t="s">
        <v>1645</v>
      </c>
      <c r="AG334" s="119"/>
      <c r="AH334" s="119"/>
      <c r="AI334" s="119"/>
      <c r="AJ334" s="119"/>
      <c r="AK334" s="119"/>
      <c r="AL334" s="119"/>
      <c r="AM334" s="119"/>
      <c r="AN334" s="119"/>
      <c r="AO334" s="119"/>
      <c r="AP334" s="119"/>
      <c r="AQ334" s="119"/>
      <c r="AR334" s="119"/>
      <c r="AS334" s="166" t="s">
        <v>603</v>
      </c>
      <c r="AT334" s="162">
        <v>22</v>
      </c>
      <c r="AU334" s="162" t="s">
        <v>427</v>
      </c>
      <c r="AV334" s="117">
        <v>51</v>
      </c>
      <c r="AW334" s="117" t="s">
        <v>2051</v>
      </c>
      <c r="AX334" s="117"/>
      <c r="AY334" s="117" t="s">
        <v>1961</v>
      </c>
      <c r="AZ334" s="162" t="s">
        <v>602</v>
      </c>
      <c r="BA334" s="167">
        <v>53680.77</v>
      </c>
      <c r="BB334" s="167">
        <v>56633.31</v>
      </c>
      <c r="BC334" s="162">
        <v>179</v>
      </c>
      <c r="BD334" s="123">
        <f t="shared" si="17"/>
        <v>316.38720670391058</v>
      </c>
      <c r="BE334" s="117" t="s">
        <v>35</v>
      </c>
      <c r="BF334" s="122" t="s">
        <v>31</v>
      </c>
      <c r="BG334" s="117" t="s">
        <v>31</v>
      </c>
      <c r="BH334" s="123">
        <f t="shared" si="16"/>
        <v>2574.2413636363635</v>
      </c>
      <c r="BI334" s="162" t="s">
        <v>37</v>
      </c>
      <c r="BJ334" s="117" t="s">
        <v>203</v>
      </c>
      <c r="BK334" s="117">
        <v>5</v>
      </c>
      <c r="BL334" s="117" t="s">
        <v>216</v>
      </c>
      <c r="BM334" s="124" t="s">
        <v>228</v>
      </c>
      <c r="BN334" s="125" t="s">
        <v>225</v>
      </c>
      <c r="BO334" s="168" t="s">
        <v>601</v>
      </c>
    </row>
    <row r="335" spans="1:67" ht="45.75" hidden="1" thickTop="1" x14ac:dyDescent="0.25">
      <c r="A335" s="169" t="s">
        <v>600</v>
      </c>
      <c r="B335" s="117" t="s">
        <v>51</v>
      </c>
      <c r="C335" s="162">
        <v>2006</v>
      </c>
      <c r="D335" s="162" t="s">
        <v>331</v>
      </c>
      <c r="E335" s="162" t="s">
        <v>53</v>
      </c>
      <c r="F335" s="162" t="s">
        <v>599</v>
      </c>
      <c r="G335" s="166">
        <v>5859</v>
      </c>
      <c r="H335" s="118"/>
      <c r="I335" s="118"/>
      <c r="J335" s="118"/>
      <c r="K335" s="164" t="s">
        <v>31</v>
      </c>
      <c r="L335" s="117"/>
      <c r="M335" s="117"/>
      <c r="N335" s="117"/>
      <c r="O335" s="117"/>
      <c r="P335" s="117" t="s">
        <v>242</v>
      </c>
      <c r="Q335" s="119"/>
      <c r="R335" s="119" t="s">
        <v>228</v>
      </c>
      <c r="S335" s="119" t="s">
        <v>245</v>
      </c>
      <c r="T335" s="119" t="s">
        <v>259</v>
      </c>
      <c r="U335" s="119"/>
      <c r="V335" s="119"/>
      <c r="W335" s="119"/>
      <c r="X335" s="119"/>
      <c r="Y335" s="119"/>
      <c r="Z335" s="119"/>
      <c r="AA335" s="119"/>
      <c r="AB335" s="119"/>
      <c r="AC335" s="119"/>
      <c r="AD335" s="165"/>
      <c r="AE335" s="119"/>
      <c r="AF335" s="119"/>
      <c r="AG335" s="119"/>
      <c r="AH335" s="119"/>
      <c r="AI335" s="119"/>
      <c r="AJ335" s="119"/>
      <c r="AK335" s="119"/>
      <c r="AL335" s="119"/>
      <c r="AM335" s="119"/>
      <c r="AN335" s="119"/>
      <c r="AO335" s="119"/>
      <c r="AP335" s="119"/>
      <c r="AQ335" s="119"/>
      <c r="AR335" s="119"/>
      <c r="AS335" s="163" t="s">
        <v>31</v>
      </c>
      <c r="AT335" s="162">
        <v>72</v>
      </c>
      <c r="AU335" s="162" t="s">
        <v>427</v>
      </c>
      <c r="AV335" s="117">
        <v>51</v>
      </c>
      <c r="AW335" s="117" t="s">
        <v>2056</v>
      </c>
      <c r="AX335" s="117"/>
      <c r="AY335" s="117"/>
      <c r="AZ335" s="162" t="s">
        <v>598</v>
      </c>
      <c r="BA335" s="167">
        <v>187536.57</v>
      </c>
      <c r="BB335" s="167">
        <v>203000</v>
      </c>
      <c r="BC335" s="162">
        <v>1</v>
      </c>
      <c r="BD335" s="123">
        <f t="shared" si="17"/>
        <v>34.647550776583032</v>
      </c>
      <c r="BE335" s="117" t="s">
        <v>35</v>
      </c>
      <c r="BF335" s="122" t="s">
        <v>31</v>
      </c>
      <c r="BG335" s="117" t="s">
        <v>31</v>
      </c>
      <c r="BH335" s="123">
        <f t="shared" si="16"/>
        <v>2819.4444444444443</v>
      </c>
      <c r="BI335" s="162" t="s">
        <v>37</v>
      </c>
      <c r="BJ335" s="117" t="s">
        <v>203</v>
      </c>
      <c r="BK335" s="117" t="s">
        <v>31</v>
      </c>
      <c r="BL335" s="117" t="s">
        <v>31</v>
      </c>
      <c r="BM335" s="124" t="s">
        <v>31</v>
      </c>
      <c r="BN335" s="125" t="s">
        <v>225</v>
      </c>
      <c r="BO335" s="168" t="s">
        <v>597</v>
      </c>
    </row>
    <row r="336" spans="1:67" ht="45.75" hidden="1" thickTop="1" x14ac:dyDescent="0.25">
      <c r="A336" s="169" t="s">
        <v>596</v>
      </c>
      <c r="B336" s="117" t="s">
        <v>51</v>
      </c>
      <c r="C336" s="162">
        <v>2004</v>
      </c>
      <c r="D336" s="162" t="s">
        <v>595</v>
      </c>
      <c r="E336" s="162" t="s">
        <v>53</v>
      </c>
      <c r="F336" s="162" t="s">
        <v>594</v>
      </c>
      <c r="G336" s="166">
        <v>2097</v>
      </c>
      <c r="H336" s="118"/>
      <c r="I336" s="118"/>
      <c r="J336" s="118"/>
      <c r="K336" s="164" t="s">
        <v>31</v>
      </c>
      <c r="L336" s="117"/>
      <c r="M336" s="117"/>
      <c r="N336" s="117"/>
      <c r="O336" s="117"/>
      <c r="P336" s="117" t="s">
        <v>242</v>
      </c>
      <c r="Q336" s="119" t="s">
        <v>269</v>
      </c>
      <c r="R336" s="119" t="s">
        <v>228</v>
      </c>
      <c r="S336" s="119" t="s">
        <v>245</v>
      </c>
      <c r="T336" s="119" t="s">
        <v>259</v>
      </c>
      <c r="U336" s="119"/>
      <c r="V336" s="119"/>
      <c r="W336" s="119"/>
      <c r="X336" s="119"/>
      <c r="Y336" s="119"/>
      <c r="Z336" s="119"/>
      <c r="AA336" s="119"/>
      <c r="AB336" s="119"/>
      <c r="AC336" s="119"/>
      <c r="AD336" s="165"/>
      <c r="AE336" s="119"/>
      <c r="AF336" s="119"/>
      <c r="AG336" s="119"/>
      <c r="AH336" s="119"/>
      <c r="AI336" s="119"/>
      <c r="AJ336" s="119"/>
      <c r="AK336" s="119"/>
      <c r="AL336" s="119"/>
      <c r="AM336" s="119"/>
      <c r="AN336" s="119"/>
      <c r="AO336" s="119"/>
      <c r="AP336" s="119"/>
      <c r="AQ336" s="119"/>
      <c r="AR336" s="119"/>
      <c r="AS336" s="163" t="s">
        <v>31</v>
      </c>
      <c r="AT336" s="162">
        <v>52</v>
      </c>
      <c r="AU336" s="162" t="s">
        <v>588</v>
      </c>
      <c r="AV336" s="117">
        <v>78</v>
      </c>
      <c r="AW336" s="117" t="s">
        <v>2054</v>
      </c>
      <c r="AX336" s="117" t="s">
        <v>1951</v>
      </c>
      <c r="AY336" s="117" t="s">
        <v>1965</v>
      </c>
      <c r="AZ336" s="162" t="s">
        <v>587</v>
      </c>
      <c r="BA336" s="167">
        <v>60082</v>
      </c>
      <c r="BB336" s="189" t="s">
        <v>31</v>
      </c>
      <c r="BC336" s="162">
        <v>1</v>
      </c>
      <c r="BD336" s="123" t="e">
        <f t="shared" si="17"/>
        <v>#VALUE!</v>
      </c>
      <c r="BE336" s="117" t="s">
        <v>35</v>
      </c>
      <c r="BF336" s="122" t="s">
        <v>31</v>
      </c>
      <c r="BG336" s="117" t="s">
        <v>31</v>
      </c>
      <c r="BH336" s="123" t="e">
        <f t="shared" si="16"/>
        <v>#VALUE!</v>
      </c>
      <c r="BI336" s="162" t="s">
        <v>37</v>
      </c>
      <c r="BJ336" s="117" t="s">
        <v>92</v>
      </c>
      <c r="BK336" s="117" t="s">
        <v>31</v>
      </c>
      <c r="BL336" s="117" t="s">
        <v>31</v>
      </c>
      <c r="BM336" s="124" t="s">
        <v>31</v>
      </c>
      <c r="BN336" s="125" t="s">
        <v>41</v>
      </c>
      <c r="BO336" s="168" t="s">
        <v>593</v>
      </c>
    </row>
    <row r="337" spans="1:67" ht="18" hidden="1" thickTop="1" x14ac:dyDescent="0.25">
      <c r="A337" s="169" t="s">
        <v>592</v>
      </c>
      <c r="B337" s="117" t="s">
        <v>76</v>
      </c>
      <c r="C337" s="162">
        <v>2008</v>
      </c>
      <c r="D337" s="162" t="s">
        <v>591</v>
      </c>
      <c r="E337" s="162" t="s">
        <v>53</v>
      </c>
      <c r="F337" s="162" t="s">
        <v>590</v>
      </c>
      <c r="G337" s="166">
        <v>50</v>
      </c>
      <c r="H337" s="118"/>
      <c r="I337" s="118"/>
      <c r="J337" s="118"/>
      <c r="K337" s="177" t="s">
        <v>31</v>
      </c>
      <c r="L337" s="117"/>
      <c r="M337" s="117"/>
      <c r="N337" s="117"/>
      <c r="O337" s="117"/>
      <c r="P337" s="117"/>
      <c r="Q337" s="119"/>
      <c r="R337" s="119"/>
      <c r="S337" s="119"/>
      <c r="T337" s="119"/>
      <c r="U337" s="119"/>
      <c r="V337" s="119"/>
      <c r="W337" s="119"/>
      <c r="X337" s="119"/>
      <c r="Y337" s="119"/>
      <c r="Z337" s="119"/>
      <c r="AA337" s="119"/>
      <c r="AB337" s="119"/>
      <c r="AC337" s="119" t="s">
        <v>289</v>
      </c>
      <c r="AD337" s="176">
        <v>60</v>
      </c>
      <c r="AE337" s="119" t="s">
        <v>300</v>
      </c>
      <c r="AF337" s="119" t="s">
        <v>1645</v>
      </c>
      <c r="AG337" s="119"/>
      <c r="AH337" s="119"/>
      <c r="AI337" s="119"/>
      <c r="AJ337" s="119"/>
      <c r="AK337" s="119"/>
      <c r="AL337" s="119"/>
      <c r="AM337" s="119"/>
      <c r="AN337" s="119"/>
      <c r="AO337" s="119"/>
      <c r="AP337" s="119"/>
      <c r="AQ337" s="119"/>
      <c r="AR337" s="119"/>
      <c r="AS337" s="166" t="s">
        <v>589</v>
      </c>
      <c r="AT337" s="162">
        <v>52</v>
      </c>
      <c r="AU337" s="162" t="s">
        <v>588</v>
      </c>
      <c r="AV337" s="117">
        <v>78</v>
      </c>
      <c r="AW337" s="117" t="s">
        <v>2054</v>
      </c>
      <c r="AX337" s="117"/>
      <c r="AY337" s="117" t="s">
        <v>1965</v>
      </c>
      <c r="AZ337" s="162" t="s">
        <v>587</v>
      </c>
      <c r="BA337" s="167">
        <v>17590.18</v>
      </c>
      <c r="BB337" s="167">
        <v>18557.64</v>
      </c>
      <c r="BC337" s="162">
        <v>50</v>
      </c>
      <c r="BD337" s="123">
        <f t="shared" si="17"/>
        <v>371.15280000000001</v>
      </c>
      <c r="BE337" s="117" t="s">
        <v>35</v>
      </c>
      <c r="BF337" s="122" t="s">
        <v>31</v>
      </c>
      <c r="BG337" s="117" t="s">
        <v>31</v>
      </c>
      <c r="BH337" s="123">
        <f t="shared" si="16"/>
        <v>356.87769230769231</v>
      </c>
      <c r="BI337" s="162" t="s">
        <v>37</v>
      </c>
      <c r="BJ337" s="117" t="s">
        <v>92</v>
      </c>
      <c r="BK337" s="117">
        <v>7</v>
      </c>
      <c r="BL337" s="117" t="s">
        <v>39</v>
      </c>
      <c r="BM337" s="124" t="s">
        <v>228</v>
      </c>
      <c r="BN337" s="125" t="s">
        <v>41</v>
      </c>
      <c r="BO337" s="168" t="s">
        <v>31</v>
      </c>
    </row>
    <row r="338" spans="1:67" ht="30.75" hidden="1" thickTop="1" x14ac:dyDescent="0.25">
      <c r="A338" s="169" t="s">
        <v>586</v>
      </c>
      <c r="B338" s="117" t="s">
        <v>76</v>
      </c>
      <c r="C338" s="162">
        <v>2007</v>
      </c>
      <c r="D338" s="162" t="s">
        <v>585</v>
      </c>
      <c r="E338" s="162" t="s">
        <v>53</v>
      </c>
      <c r="F338" s="162" t="s">
        <v>584</v>
      </c>
      <c r="G338" s="166">
        <v>949</v>
      </c>
      <c r="H338" s="118"/>
      <c r="I338" s="118"/>
      <c r="J338" s="118"/>
      <c r="K338" s="177" t="s">
        <v>31</v>
      </c>
      <c r="L338" s="117"/>
      <c r="M338" s="117"/>
      <c r="N338" s="117"/>
      <c r="O338" s="117"/>
      <c r="P338" s="117"/>
      <c r="Q338" s="119"/>
      <c r="R338" s="119"/>
      <c r="S338" s="119"/>
      <c r="T338" s="119"/>
      <c r="U338" s="119"/>
      <c r="V338" s="119"/>
      <c r="W338" s="119"/>
      <c r="X338" s="119"/>
      <c r="Y338" s="119"/>
      <c r="Z338" s="119"/>
      <c r="AA338" s="119"/>
      <c r="AB338" s="119"/>
      <c r="AC338" s="119"/>
      <c r="AD338" s="176"/>
      <c r="AE338" s="119"/>
      <c r="AF338" s="119" t="s">
        <v>1645</v>
      </c>
      <c r="AG338" s="119"/>
      <c r="AH338" s="119"/>
      <c r="AI338" s="119"/>
      <c r="AJ338" s="119"/>
      <c r="AK338" s="119"/>
      <c r="AL338" s="119"/>
      <c r="AM338" s="119"/>
      <c r="AN338" s="119"/>
      <c r="AO338" s="119"/>
      <c r="AP338" s="119"/>
      <c r="AQ338" s="119"/>
      <c r="AR338" s="119"/>
      <c r="AS338" s="166" t="s">
        <v>583</v>
      </c>
      <c r="AT338" s="162">
        <v>25</v>
      </c>
      <c r="AU338" s="162" t="s">
        <v>582</v>
      </c>
      <c r="AV338" s="117">
        <v>95</v>
      </c>
      <c r="AW338" s="117" t="s">
        <v>2051</v>
      </c>
      <c r="AX338" s="117"/>
      <c r="AY338" s="117" t="s">
        <v>1960</v>
      </c>
      <c r="AZ338" s="162" t="s">
        <v>581</v>
      </c>
      <c r="BA338" s="189" t="s">
        <v>31</v>
      </c>
      <c r="BB338" s="167">
        <v>11558.82</v>
      </c>
      <c r="BC338" s="162">
        <v>949</v>
      </c>
      <c r="BD338" s="123">
        <f t="shared" si="17"/>
        <v>12.18</v>
      </c>
      <c r="BE338" s="117" t="s">
        <v>35</v>
      </c>
      <c r="BF338" s="122" t="s">
        <v>31</v>
      </c>
      <c r="BG338" s="117" t="s">
        <v>31</v>
      </c>
      <c r="BH338" s="123">
        <f t="shared" si="16"/>
        <v>462.3528</v>
      </c>
      <c r="BI338" s="162" t="s">
        <v>37</v>
      </c>
      <c r="BJ338" s="117" t="s">
        <v>92</v>
      </c>
      <c r="BK338" s="117">
        <v>3</v>
      </c>
      <c r="BL338" s="117" t="s">
        <v>222</v>
      </c>
      <c r="BM338" s="124" t="s">
        <v>228</v>
      </c>
      <c r="BN338" s="125" t="s">
        <v>41</v>
      </c>
      <c r="BO338" s="168" t="s">
        <v>580</v>
      </c>
    </row>
    <row r="339" spans="1:67" ht="18" hidden="1" thickTop="1" x14ac:dyDescent="0.25">
      <c r="A339" s="169" t="s">
        <v>579</v>
      </c>
      <c r="B339" s="117" t="s">
        <v>76</v>
      </c>
      <c r="C339" s="162">
        <v>2016</v>
      </c>
      <c r="D339" s="162" t="s">
        <v>578</v>
      </c>
      <c r="E339" s="162" t="s">
        <v>53</v>
      </c>
      <c r="F339" s="162" t="s">
        <v>574</v>
      </c>
      <c r="G339" s="163" t="s">
        <v>31</v>
      </c>
      <c r="H339" s="118"/>
      <c r="I339" s="118"/>
      <c r="J339" s="118"/>
      <c r="K339" s="177" t="s">
        <v>31</v>
      </c>
      <c r="L339" s="117"/>
      <c r="M339" s="117"/>
      <c r="N339" s="117"/>
      <c r="O339" s="117"/>
      <c r="P339" s="117"/>
      <c r="Q339" s="119"/>
      <c r="R339" s="119"/>
      <c r="S339" s="119"/>
      <c r="T339" s="119"/>
      <c r="U339" s="119"/>
      <c r="V339" s="119"/>
      <c r="W339" s="119"/>
      <c r="X339" s="119"/>
      <c r="Y339" s="119"/>
      <c r="Z339" s="119"/>
      <c r="AA339" s="119"/>
      <c r="AB339" s="119"/>
      <c r="AC339" s="119"/>
      <c r="AD339" s="176"/>
      <c r="AE339" s="119"/>
      <c r="AF339" s="119"/>
      <c r="AG339" s="119"/>
      <c r="AH339" s="119"/>
      <c r="AI339" s="119"/>
      <c r="AJ339" s="119"/>
      <c r="AK339" s="119"/>
      <c r="AL339" s="119"/>
      <c r="AM339" s="119"/>
      <c r="AN339" s="119"/>
      <c r="AO339" s="119"/>
      <c r="AP339" s="119"/>
      <c r="AQ339" s="119"/>
      <c r="AR339" s="119"/>
      <c r="AS339" s="166" t="s">
        <v>434</v>
      </c>
      <c r="AT339" s="162">
        <v>122</v>
      </c>
      <c r="AU339" s="162" t="s">
        <v>573</v>
      </c>
      <c r="AV339" s="117">
        <v>33</v>
      </c>
      <c r="AW339" s="117" t="s">
        <v>2061</v>
      </c>
      <c r="AX339" s="117"/>
      <c r="AY339" s="117" t="s">
        <v>1961</v>
      </c>
      <c r="AZ339" s="162" t="s">
        <v>572</v>
      </c>
      <c r="BA339" s="189">
        <v>176625.48</v>
      </c>
      <c r="BB339" s="167">
        <v>194288.03</v>
      </c>
      <c r="BC339" s="162">
        <v>1</v>
      </c>
      <c r="BD339" s="123" t="s">
        <v>31</v>
      </c>
      <c r="BE339" s="117" t="s">
        <v>31</v>
      </c>
      <c r="BF339" s="122" t="s">
        <v>31</v>
      </c>
      <c r="BG339" s="117" t="s">
        <v>31</v>
      </c>
      <c r="BH339" s="123">
        <f t="shared" si="16"/>
        <v>1592.5248360655737</v>
      </c>
      <c r="BI339" s="162" t="s">
        <v>37</v>
      </c>
      <c r="BJ339" s="117" t="s">
        <v>92</v>
      </c>
      <c r="BK339" s="117" t="s">
        <v>31</v>
      </c>
      <c r="BL339" s="117" t="s">
        <v>31</v>
      </c>
      <c r="BM339" s="124" t="s">
        <v>31</v>
      </c>
      <c r="BN339" s="125" t="s">
        <v>214</v>
      </c>
      <c r="BO339" s="168" t="s">
        <v>577</v>
      </c>
    </row>
    <row r="340" spans="1:67" ht="30.75" hidden="1" thickTop="1" x14ac:dyDescent="0.25">
      <c r="A340" s="169" t="s">
        <v>576</v>
      </c>
      <c r="B340" s="117" t="s">
        <v>76</v>
      </c>
      <c r="C340" s="162">
        <v>2016</v>
      </c>
      <c r="D340" s="162" t="s">
        <v>575</v>
      </c>
      <c r="E340" s="162" t="s">
        <v>53</v>
      </c>
      <c r="F340" s="162" t="s">
        <v>574</v>
      </c>
      <c r="G340" s="163" t="s">
        <v>31</v>
      </c>
      <c r="H340" s="118"/>
      <c r="I340" s="118"/>
      <c r="J340" s="118"/>
      <c r="K340" s="177" t="s">
        <v>31</v>
      </c>
      <c r="L340" s="117"/>
      <c r="M340" s="117"/>
      <c r="N340" s="117"/>
      <c r="O340" s="117"/>
      <c r="P340" s="117"/>
      <c r="Q340" s="119"/>
      <c r="R340" s="119"/>
      <c r="S340" s="119"/>
      <c r="T340" s="119"/>
      <c r="U340" s="119"/>
      <c r="V340" s="119"/>
      <c r="W340" s="119"/>
      <c r="X340" s="119"/>
      <c r="Y340" s="119"/>
      <c r="Z340" s="119"/>
      <c r="AA340" s="119"/>
      <c r="AB340" s="119"/>
      <c r="AC340" s="119"/>
      <c r="AD340" s="176"/>
      <c r="AE340" s="119"/>
      <c r="AF340" s="119"/>
      <c r="AG340" s="119"/>
      <c r="AH340" s="119"/>
      <c r="AI340" s="119"/>
      <c r="AJ340" s="119"/>
      <c r="AK340" s="119"/>
      <c r="AL340" s="119"/>
      <c r="AM340" s="119"/>
      <c r="AN340" s="119"/>
      <c r="AO340" s="119"/>
      <c r="AP340" s="119"/>
      <c r="AQ340" s="119"/>
      <c r="AR340" s="119"/>
      <c r="AS340" s="166" t="s">
        <v>434</v>
      </c>
      <c r="AT340" s="162">
        <v>122</v>
      </c>
      <c r="AU340" s="162" t="s">
        <v>573</v>
      </c>
      <c r="AV340" s="117">
        <v>33</v>
      </c>
      <c r="AW340" s="117" t="s">
        <v>2061</v>
      </c>
      <c r="AX340" s="117"/>
      <c r="AY340" s="117" t="s">
        <v>1961</v>
      </c>
      <c r="AZ340" s="162" t="s">
        <v>572</v>
      </c>
      <c r="BA340" s="167">
        <v>56274</v>
      </c>
      <c r="BB340" s="167">
        <v>67528.800000000003</v>
      </c>
      <c r="BC340" s="162">
        <v>1</v>
      </c>
      <c r="BD340" s="123" t="s">
        <v>31</v>
      </c>
      <c r="BE340" s="117" t="s">
        <v>31</v>
      </c>
      <c r="BF340" s="122" t="s">
        <v>31</v>
      </c>
      <c r="BG340" s="117" t="s">
        <v>31</v>
      </c>
      <c r="BH340" s="123">
        <f t="shared" si="16"/>
        <v>553.51475409836064</v>
      </c>
      <c r="BI340" s="162" t="s">
        <v>37</v>
      </c>
      <c r="BJ340" s="117" t="s">
        <v>208</v>
      </c>
      <c r="BK340" s="117" t="s">
        <v>31</v>
      </c>
      <c r="BL340" s="117" t="s">
        <v>31</v>
      </c>
      <c r="BM340" s="124" t="s">
        <v>31</v>
      </c>
      <c r="BN340" s="125" t="s">
        <v>214</v>
      </c>
      <c r="BO340" s="168" t="s">
        <v>571</v>
      </c>
    </row>
    <row r="341" spans="1:67" ht="60.75" hidden="1" thickTop="1" x14ac:dyDescent="0.25">
      <c r="A341" s="169" t="s">
        <v>570</v>
      </c>
      <c r="B341" s="117" t="s">
        <v>76</v>
      </c>
      <c r="C341" s="162">
        <v>2016</v>
      </c>
      <c r="D341" s="162" t="s">
        <v>569</v>
      </c>
      <c r="E341" s="162" t="s">
        <v>53</v>
      </c>
      <c r="F341" s="162" t="s">
        <v>563</v>
      </c>
      <c r="G341" s="166">
        <v>162</v>
      </c>
      <c r="H341" s="118"/>
      <c r="I341" s="118"/>
      <c r="J341" s="118"/>
      <c r="K341" s="177" t="s">
        <v>31</v>
      </c>
      <c r="L341" s="117"/>
      <c r="M341" s="117"/>
      <c r="N341" s="117"/>
      <c r="O341" s="117"/>
      <c r="P341" s="117"/>
      <c r="Q341" s="119"/>
      <c r="R341" s="119"/>
      <c r="S341" s="119"/>
      <c r="T341" s="119"/>
      <c r="U341" s="119"/>
      <c r="V341" s="119"/>
      <c r="W341" s="119"/>
      <c r="X341" s="119"/>
      <c r="Y341" s="119"/>
      <c r="Z341" s="119"/>
      <c r="AA341" s="119"/>
      <c r="AB341" s="119"/>
      <c r="AC341" s="119" t="s">
        <v>289</v>
      </c>
      <c r="AD341" s="176">
        <v>140</v>
      </c>
      <c r="AE341" s="119" t="s">
        <v>300</v>
      </c>
      <c r="AF341" s="119"/>
      <c r="AG341" s="119" t="s">
        <v>2047</v>
      </c>
      <c r="AH341" s="119"/>
      <c r="AI341" s="119"/>
      <c r="AJ341" s="119"/>
      <c r="AK341" s="119"/>
      <c r="AL341" s="119"/>
      <c r="AM341" s="119"/>
      <c r="AN341" s="119"/>
      <c r="AO341" s="119"/>
      <c r="AP341" s="119"/>
      <c r="AQ341" s="119"/>
      <c r="AR341" s="119"/>
      <c r="AS341" s="166">
        <v>740</v>
      </c>
      <c r="AT341" s="162">
        <v>21</v>
      </c>
      <c r="AU341" s="162" t="s">
        <v>568</v>
      </c>
      <c r="AV341" s="117">
        <v>73</v>
      </c>
      <c r="AW341" s="117" t="s">
        <v>2051</v>
      </c>
      <c r="AX341" s="117"/>
      <c r="AY341" s="117" t="s">
        <v>1958</v>
      </c>
      <c r="AZ341" s="162" t="s">
        <v>567</v>
      </c>
      <c r="BA341" s="167">
        <v>125906</v>
      </c>
      <c r="BB341" s="167">
        <v>138496.6</v>
      </c>
      <c r="BC341" s="162">
        <v>162</v>
      </c>
      <c r="BD341" s="123">
        <f>BB341/G341</f>
        <v>854.91728395061727</v>
      </c>
      <c r="BE341" s="117" t="s">
        <v>35</v>
      </c>
      <c r="BF341" s="122" t="s">
        <v>31</v>
      </c>
      <c r="BG341" s="117" t="s">
        <v>31</v>
      </c>
      <c r="BH341" s="123">
        <f t="shared" si="16"/>
        <v>6595.0761904761912</v>
      </c>
      <c r="BI341" s="162" t="s">
        <v>37</v>
      </c>
      <c r="BJ341" s="117" t="s">
        <v>202</v>
      </c>
      <c r="BK341" s="117">
        <v>3</v>
      </c>
      <c r="BL341" s="117" t="s">
        <v>222</v>
      </c>
      <c r="BM341" s="124" t="s">
        <v>228</v>
      </c>
      <c r="BN341" s="125" t="s">
        <v>155</v>
      </c>
      <c r="BO341" s="168" t="s">
        <v>566</v>
      </c>
    </row>
    <row r="342" spans="1:67" ht="45.75" hidden="1" thickTop="1" x14ac:dyDescent="0.25">
      <c r="A342" s="169" t="s">
        <v>565</v>
      </c>
      <c r="B342" s="117" t="s">
        <v>76</v>
      </c>
      <c r="C342" s="162">
        <v>2016</v>
      </c>
      <c r="D342" s="162" t="s">
        <v>564</v>
      </c>
      <c r="E342" s="162" t="s">
        <v>53</v>
      </c>
      <c r="F342" s="162" t="s">
        <v>563</v>
      </c>
      <c r="G342" s="166">
        <v>116</v>
      </c>
      <c r="H342" s="118"/>
      <c r="I342" s="118"/>
      <c r="J342" s="118"/>
      <c r="K342" s="177" t="s">
        <v>31</v>
      </c>
      <c r="L342" s="117"/>
      <c r="M342" s="117"/>
      <c r="N342" s="117"/>
      <c r="O342" s="117"/>
      <c r="P342" s="117"/>
      <c r="Q342" s="119"/>
      <c r="R342" s="119"/>
      <c r="S342" s="119"/>
      <c r="T342" s="119"/>
      <c r="U342" s="119"/>
      <c r="V342" s="119"/>
      <c r="W342" s="119"/>
      <c r="X342" s="119"/>
      <c r="Y342" s="119"/>
      <c r="Z342" s="119"/>
      <c r="AA342" s="119"/>
      <c r="AB342" s="119"/>
      <c r="AC342" s="119" t="s">
        <v>289</v>
      </c>
      <c r="AD342" s="176">
        <v>100</v>
      </c>
      <c r="AE342" s="119" t="s">
        <v>300</v>
      </c>
      <c r="AF342" s="119"/>
      <c r="AG342" s="119"/>
      <c r="AH342" s="119"/>
      <c r="AI342" s="119"/>
      <c r="AJ342" s="119"/>
      <c r="AK342" s="119"/>
      <c r="AL342" s="119"/>
      <c r="AM342" s="119"/>
      <c r="AN342" s="119"/>
      <c r="AO342" s="119"/>
      <c r="AP342" s="119"/>
      <c r="AQ342" s="119"/>
      <c r="AR342" s="119"/>
      <c r="AS342" s="166" t="s">
        <v>562</v>
      </c>
      <c r="AT342" s="162">
        <v>52</v>
      </c>
      <c r="AU342" s="162" t="s">
        <v>561</v>
      </c>
      <c r="AV342" s="117">
        <v>73</v>
      </c>
      <c r="AW342" s="117" t="s">
        <v>2054</v>
      </c>
      <c r="AX342" s="117"/>
      <c r="AY342" s="117" t="s">
        <v>1964</v>
      </c>
      <c r="AZ342" s="162" t="s">
        <v>560</v>
      </c>
      <c r="BA342" s="167">
        <v>28266</v>
      </c>
      <c r="BB342" s="167">
        <v>31092.6</v>
      </c>
      <c r="BC342" s="162">
        <v>116</v>
      </c>
      <c r="BD342" s="123">
        <f>BB342/G342</f>
        <v>268.0396551724138</v>
      </c>
      <c r="BE342" s="117" t="s">
        <v>35</v>
      </c>
      <c r="BF342" s="122" t="s">
        <v>31</v>
      </c>
      <c r="BG342" s="117" t="s">
        <v>31</v>
      </c>
      <c r="BH342" s="123">
        <f t="shared" si="16"/>
        <v>597.93461538461531</v>
      </c>
      <c r="BI342" s="162" t="s">
        <v>37</v>
      </c>
      <c r="BJ342" s="117" t="s">
        <v>202</v>
      </c>
      <c r="BK342" s="117">
        <v>10</v>
      </c>
      <c r="BL342" s="117" t="s">
        <v>207</v>
      </c>
      <c r="BM342" s="124" t="s">
        <v>228</v>
      </c>
      <c r="BN342" s="125" t="s">
        <v>155</v>
      </c>
      <c r="BO342" s="168" t="s">
        <v>559</v>
      </c>
    </row>
    <row r="343" spans="1:67" ht="30.75" hidden="1" thickTop="1" x14ac:dyDescent="0.25">
      <c r="A343" s="169" t="s">
        <v>558</v>
      </c>
      <c r="B343" s="117" t="s">
        <v>76</v>
      </c>
      <c r="C343" s="162">
        <v>2016</v>
      </c>
      <c r="D343" s="162" t="s">
        <v>557</v>
      </c>
      <c r="E343" s="162" t="s">
        <v>53</v>
      </c>
      <c r="F343" s="162" t="s">
        <v>556</v>
      </c>
      <c r="G343" s="166">
        <v>200</v>
      </c>
      <c r="H343" s="118"/>
      <c r="I343" s="118"/>
      <c r="J343" s="118"/>
      <c r="K343" s="177" t="s">
        <v>31</v>
      </c>
      <c r="L343" s="117"/>
      <c r="M343" s="117"/>
      <c r="N343" s="117"/>
      <c r="O343" s="117"/>
      <c r="P343" s="117"/>
      <c r="Q343" s="119"/>
      <c r="R343" s="119"/>
      <c r="S343" s="119"/>
      <c r="T343" s="119"/>
      <c r="U343" s="119"/>
      <c r="V343" s="119"/>
      <c r="W343" s="119"/>
      <c r="X343" s="119"/>
      <c r="Y343" s="119"/>
      <c r="Z343" s="119"/>
      <c r="AA343" s="119"/>
      <c r="AB343" s="119"/>
      <c r="AC343" s="119" t="s">
        <v>286</v>
      </c>
      <c r="AD343" s="176">
        <v>250</v>
      </c>
      <c r="AE343" s="119" t="s">
        <v>299</v>
      </c>
      <c r="AF343" s="119" t="s">
        <v>302</v>
      </c>
      <c r="AG343" s="119"/>
      <c r="AH343" s="119"/>
      <c r="AI343" s="119"/>
      <c r="AJ343" s="119"/>
      <c r="AK343" s="119"/>
      <c r="AL343" s="119"/>
      <c r="AM343" s="119"/>
      <c r="AN343" s="119"/>
      <c r="AO343" s="119"/>
      <c r="AP343" s="119"/>
      <c r="AQ343" s="119"/>
      <c r="AR343" s="119"/>
      <c r="AS343" s="166" t="s">
        <v>555</v>
      </c>
      <c r="AT343" s="162">
        <v>43</v>
      </c>
      <c r="AU343" s="162" t="s">
        <v>536</v>
      </c>
      <c r="AV343" s="117">
        <v>59</v>
      </c>
      <c r="AW343" s="117" t="s">
        <v>2053</v>
      </c>
      <c r="AX343" s="117"/>
      <c r="AY343" s="117" t="s">
        <v>1961</v>
      </c>
      <c r="AZ343" s="162" t="s">
        <v>554</v>
      </c>
      <c r="BA343" s="167">
        <v>54741.120000000003</v>
      </c>
      <c r="BB343" s="167">
        <v>60215.23</v>
      </c>
      <c r="BC343" s="162">
        <v>1000</v>
      </c>
      <c r="BD343" s="123">
        <f>BB343/G343</f>
        <v>301.07615000000004</v>
      </c>
      <c r="BE343" s="117" t="s">
        <v>35</v>
      </c>
      <c r="BF343" s="122" t="s">
        <v>31</v>
      </c>
      <c r="BG343" s="117" t="s">
        <v>31</v>
      </c>
      <c r="BH343" s="123">
        <f t="shared" si="16"/>
        <v>1400.3541860465118</v>
      </c>
      <c r="BI343" s="162" t="s">
        <v>37</v>
      </c>
      <c r="BJ343" s="117" t="s">
        <v>223</v>
      </c>
      <c r="BK343" s="117">
        <v>4</v>
      </c>
      <c r="BL343" s="117" t="s">
        <v>219</v>
      </c>
      <c r="BM343" s="124" t="s">
        <v>228</v>
      </c>
      <c r="BN343" s="125" t="s">
        <v>41</v>
      </c>
      <c r="BO343" s="168" t="s">
        <v>553</v>
      </c>
    </row>
    <row r="344" spans="1:67" ht="30.75" hidden="1" thickTop="1" x14ac:dyDescent="0.25">
      <c r="A344" s="169" t="s">
        <v>552</v>
      </c>
      <c r="B344" s="117" t="s">
        <v>76</v>
      </c>
      <c r="C344" s="162">
        <v>2013</v>
      </c>
      <c r="D344" s="162" t="s">
        <v>546</v>
      </c>
      <c r="E344" s="162" t="s">
        <v>53</v>
      </c>
      <c r="F344" s="162" t="s">
        <v>549</v>
      </c>
      <c r="G344" s="163">
        <v>244</v>
      </c>
      <c r="H344" s="118"/>
      <c r="I344" s="118"/>
      <c r="J344" s="118"/>
      <c r="K344" s="177" t="s">
        <v>31</v>
      </c>
      <c r="L344" s="117"/>
      <c r="M344" s="117"/>
      <c r="N344" s="117"/>
      <c r="O344" s="117"/>
      <c r="P344" s="117"/>
      <c r="Q344" s="119"/>
      <c r="R344" s="119"/>
      <c r="S344" s="119"/>
      <c r="T344" s="119"/>
      <c r="U344" s="119"/>
      <c r="V344" s="119"/>
      <c r="W344" s="119"/>
      <c r="X344" s="119"/>
      <c r="Y344" s="119"/>
      <c r="Z344" s="119"/>
      <c r="AA344" s="119"/>
      <c r="AB344" s="119"/>
      <c r="AC344" s="119" t="s">
        <v>285</v>
      </c>
      <c r="AD344" s="176">
        <v>60</v>
      </c>
      <c r="AE344" s="119" t="s">
        <v>300</v>
      </c>
      <c r="AF344" s="119" t="s">
        <v>1645</v>
      </c>
      <c r="AG344" s="119"/>
      <c r="AH344" s="119"/>
      <c r="AI344" s="119"/>
      <c r="AJ344" s="119"/>
      <c r="AK344" s="119"/>
      <c r="AL344" s="119"/>
      <c r="AM344" s="119"/>
      <c r="AN344" s="119"/>
      <c r="AO344" s="119"/>
      <c r="AP344" s="119"/>
      <c r="AQ344" s="119"/>
      <c r="AR344" s="119"/>
      <c r="AS344" s="166" t="s">
        <v>540</v>
      </c>
      <c r="AT344" s="162">
        <v>38</v>
      </c>
      <c r="AU344" s="162" t="s">
        <v>536</v>
      </c>
      <c r="AV344" s="117">
        <v>59</v>
      </c>
      <c r="AW344" s="117" t="s">
        <v>2052</v>
      </c>
      <c r="AX344" s="117"/>
      <c r="AY344" s="117" t="s">
        <v>1965</v>
      </c>
      <c r="AZ344" s="162" t="s">
        <v>535</v>
      </c>
      <c r="BA344" s="167">
        <v>15110</v>
      </c>
      <c r="BB344" s="167">
        <v>16176.7</v>
      </c>
      <c r="BC344" s="162">
        <v>1</v>
      </c>
      <c r="BD344" s="123" t="s">
        <v>31</v>
      </c>
      <c r="BE344" s="117" t="s">
        <v>31</v>
      </c>
      <c r="BF344" s="122" t="s">
        <v>31</v>
      </c>
      <c r="BG344" s="117" t="s">
        <v>31</v>
      </c>
      <c r="BH344" s="123">
        <f t="shared" si="16"/>
        <v>425.70263157894738</v>
      </c>
      <c r="BI344" s="162" t="s">
        <v>37</v>
      </c>
      <c r="BJ344" s="117" t="s">
        <v>223</v>
      </c>
      <c r="BK344" s="117">
        <v>7</v>
      </c>
      <c r="BL344" s="117" t="s">
        <v>39</v>
      </c>
      <c r="BM344" s="124" t="s">
        <v>228</v>
      </c>
      <c r="BN344" s="125" t="s">
        <v>41</v>
      </c>
      <c r="BO344" s="168" t="s">
        <v>551</v>
      </c>
    </row>
    <row r="345" spans="1:67" ht="18" hidden="1" thickTop="1" x14ac:dyDescent="0.25">
      <c r="A345" s="169" t="s">
        <v>550</v>
      </c>
      <c r="B345" s="117" t="s">
        <v>76</v>
      </c>
      <c r="C345" s="162">
        <v>2013</v>
      </c>
      <c r="D345" s="162" t="s">
        <v>546</v>
      </c>
      <c r="E345" s="162" t="s">
        <v>53</v>
      </c>
      <c r="F345" s="162" t="s">
        <v>549</v>
      </c>
      <c r="G345" s="163">
        <v>268</v>
      </c>
      <c r="H345" s="118"/>
      <c r="I345" s="118"/>
      <c r="J345" s="118"/>
      <c r="K345" s="177" t="s">
        <v>31</v>
      </c>
      <c r="L345" s="117"/>
      <c r="M345" s="117"/>
      <c r="N345" s="117"/>
      <c r="O345" s="117"/>
      <c r="P345" s="117"/>
      <c r="Q345" s="119"/>
      <c r="R345" s="119"/>
      <c r="S345" s="119"/>
      <c r="T345" s="119"/>
      <c r="U345" s="119"/>
      <c r="V345" s="119"/>
      <c r="W345" s="119"/>
      <c r="X345" s="119"/>
      <c r="Y345" s="119"/>
      <c r="Z345" s="119"/>
      <c r="AA345" s="119"/>
      <c r="AB345" s="119"/>
      <c r="AC345" s="119" t="s">
        <v>285</v>
      </c>
      <c r="AD345" s="176">
        <v>60</v>
      </c>
      <c r="AE345" s="119" t="s">
        <v>300</v>
      </c>
      <c r="AF345" s="119" t="s">
        <v>1645</v>
      </c>
      <c r="AG345" s="119"/>
      <c r="AH345" s="119"/>
      <c r="AI345" s="119"/>
      <c r="AJ345" s="119"/>
      <c r="AK345" s="119"/>
      <c r="AL345" s="119"/>
      <c r="AM345" s="119"/>
      <c r="AN345" s="119"/>
      <c r="AO345" s="119"/>
      <c r="AP345" s="119"/>
      <c r="AQ345" s="119"/>
      <c r="AR345" s="119"/>
      <c r="AS345" s="166" t="s">
        <v>540</v>
      </c>
      <c r="AT345" s="162">
        <v>38</v>
      </c>
      <c r="AU345" s="162" t="s">
        <v>536</v>
      </c>
      <c r="AV345" s="117">
        <v>59</v>
      </c>
      <c r="AW345" s="117" t="s">
        <v>2052</v>
      </c>
      <c r="AX345" s="117"/>
      <c r="AY345" s="117" t="s">
        <v>1965</v>
      </c>
      <c r="AZ345" s="162" t="s">
        <v>535</v>
      </c>
      <c r="BA345" s="167">
        <v>16550</v>
      </c>
      <c r="BB345" s="167">
        <v>17708.5</v>
      </c>
      <c r="BC345" s="162">
        <v>1</v>
      </c>
      <c r="BD345" s="123" t="s">
        <v>31</v>
      </c>
      <c r="BE345" s="117" t="s">
        <v>31</v>
      </c>
      <c r="BF345" s="122" t="s">
        <v>31</v>
      </c>
      <c r="BG345" s="117" t="s">
        <v>31</v>
      </c>
      <c r="BH345" s="123">
        <f t="shared" si="16"/>
        <v>466.01315789473682</v>
      </c>
      <c r="BI345" s="162" t="s">
        <v>37</v>
      </c>
      <c r="BJ345" s="117" t="s">
        <v>223</v>
      </c>
      <c r="BK345" s="117">
        <v>7</v>
      </c>
      <c r="BL345" s="117" t="s">
        <v>39</v>
      </c>
      <c r="BM345" s="124" t="s">
        <v>228</v>
      </c>
      <c r="BN345" s="125" t="s">
        <v>41</v>
      </c>
      <c r="BO345" s="168" t="s">
        <v>548</v>
      </c>
    </row>
    <row r="346" spans="1:67" ht="30.75" hidden="1" thickTop="1" x14ac:dyDescent="0.25">
      <c r="A346" s="169" t="s">
        <v>547</v>
      </c>
      <c r="B346" s="117" t="s">
        <v>76</v>
      </c>
      <c r="C346" s="162">
        <v>2016</v>
      </c>
      <c r="D346" s="162" t="s">
        <v>546</v>
      </c>
      <c r="E346" s="162" t="s">
        <v>53</v>
      </c>
      <c r="F346" s="162" t="s">
        <v>411</v>
      </c>
      <c r="G346" s="166">
        <v>190</v>
      </c>
      <c r="H346" s="118"/>
      <c r="I346" s="118"/>
      <c r="J346" s="118"/>
      <c r="K346" s="177" t="s">
        <v>31</v>
      </c>
      <c r="L346" s="117"/>
      <c r="M346" s="117"/>
      <c r="N346" s="117"/>
      <c r="O346" s="117"/>
      <c r="P346" s="117"/>
      <c r="Q346" s="119"/>
      <c r="R346" s="119"/>
      <c r="S346" s="119"/>
      <c r="T346" s="119"/>
      <c r="U346" s="119"/>
      <c r="V346" s="119"/>
      <c r="W346" s="119"/>
      <c r="X346" s="119"/>
      <c r="Y346" s="119"/>
      <c r="Z346" s="119"/>
      <c r="AA346" s="119"/>
      <c r="AB346" s="119"/>
      <c r="AC346" s="119" t="s">
        <v>285</v>
      </c>
      <c r="AD346" s="176">
        <v>60</v>
      </c>
      <c r="AE346" s="119" t="s">
        <v>300</v>
      </c>
      <c r="AF346" s="119" t="s">
        <v>1645</v>
      </c>
      <c r="AG346" s="119"/>
      <c r="AH346" s="119"/>
      <c r="AI346" s="119"/>
      <c r="AJ346" s="119"/>
      <c r="AK346" s="119"/>
      <c r="AL346" s="119"/>
      <c r="AM346" s="119"/>
      <c r="AN346" s="119"/>
      <c r="AO346" s="119"/>
      <c r="AP346" s="119"/>
      <c r="AQ346" s="119"/>
      <c r="AR346" s="119"/>
      <c r="AS346" s="166" t="s">
        <v>540</v>
      </c>
      <c r="AT346" s="162">
        <v>38</v>
      </c>
      <c r="AU346" s="162" t="s">
        <v>536</v>
      </c>
      <c r="AV346" s="117">
        <v>59</v>
      </c>
      <c r="AW346" s="117" t="s">
        <v>2052</v>
      </c>
      <c r="AX346" s="117"/>
      <c r="AY346" s="117" t="s">
        <v>1965</v>
      </c>
      <c r="AZ346" s="162" t="s">
        <v>545</v>
      </c>
      <c r="BA346" s="167">
        <v>16140</v>
      </c>
      <c r="BB346" s="167">
        <v>17754</v>
      </c>
      <c r="BC346" s="162">
        <v>190</v>
      </c>
      <c r="BD346" s="123">
        <f>BB346/G346</f>
        <v>93.442105263157899</v>
      </c>
      <c r="BE346" s="117" t="s">
        <v>35</v>
      </c>
      <c r="BF346" s="122" t="s">
        <v>31</v>
      </c>
      <c r="BG346" s="117" t="s">
        <v>31</v>
      </c>
      <c r="BH346" s="123">
        <f t="shared" si="16"/>
        <v>467.21052631578948</v>
      </c>
      <c r="BI346" s="162" t="s">
        <v>37</v>
      </c>
      <c r="BJ346" s="117" t="s">
        <v>223</v>
      </c>
      <c r="BK346" s="117">
        <v>7</v>
      </c>
      <c r="BL346" s="117" t="s">
        <v>39</v>
      </c>
      <c r="BM346" s="124" t="s">
        <v>228</v>
      </c>
      <c r="BN346" s="125" t="s">
        <v>41</v>
      </c>
      <c r="BO346" s="168" t="s">
        <v>544</v>
      </c>
    </row>
    <row r="347" spans="1:67" ht="18" hidden="1" thickTop="1" x14ac:dyDescent="0.25">
      <c r="A347" s="169" t="s">
        <v>543</v>
      </c>
      <c r="B347" s="117" t="s">
        <v>76</v>
      </c>
      <c r="C347" s="162">
        <v>2016</v>
      </c>
      <c r="D347" s="162" t="s">
        <v>542</v>
      </c>
      <c r="E347" s="162" t="s">
        <v>53</v>
      </c>
      <c r="F347" s="162" t="s">
        <v>541</v>
      </c>
      <c r="G347" s="163" t="s">
        <v>31</v>
      </c>
      <c r="H347" s="118"/>
      <c r="I347" s="118"/>
      <c r="J347" s="118"/>
      <c r="K347" s="177" t="s">
        <v>31</v>
      </c>
      <c r="L347" s="117"/>
      <c r="M347" s="117"/>
      <c r="N347" s="117"/>
      <c r="O347" s="117"/>
      <c r="P347" s="117"/>
      <c r="Q347" s="119"/>
      <c r="R347" s="119"/>
      <c r="S347" s="119"/>
      <c r="T347" s="119"/>
      <c r="U347" s="119"/>
      <c r="V347" s="119"/>
      <c r="W347" s="119"/>
      <c r="X347" s="119"/>
      <c r="Y347" s="119"/>
      <c r="Z347" s="119"/>
      <c r="AA347" s="119"/>
      <c r="AB347" s="119"/>
      <c r="AC347" s="119"/>
      <c r="AD347" s="176"/>
      <c r="AE347" s="119"/>
      <c r="AF347" s="119"/>
      <c r="AG347" s="119"/>
      <c r="AH347" s="119"/>
      <c r="AI347" s="119"/>
      <c r="AJ347" s="119"/>
      <c r="AK347" s="119"/>
      <c r="AL347" s="119"/>
      <c r="AM347" s="119"/>
      <c r="AN347" s="119"/>
      <c r="AO347" s="119"/>
      <c r="AP347" s="119"/>
      <c r="AQ347" s="119"/>
      <c r="AR347" s="119"/>
      <c r="AS347" s="166" t="s">
        <v>540</v>
      </c>
      <c r="AT347" s="162">
        <v>38</v>
      </c>
      <c r="AU347" s="162" t="s">
        <v>536</v>
      </c>
      <c r="AV347" s="117">
        <v>59</v>
      </c>
      <c r="AW347" s="117" t="s">
        <v>2052</v>
      </c>
      <c r="AX347" s="117"/>
      <c r="AY347" s="117" t="s">
        <v>1965</v>
      </c>
      <c r="AZ347" s="162" t="s">
        <v>539</v>
      </c>
      <c r="BA347" s="167">
        <v>61022.36</v>
      </c>
      <c r="BB347" s="167">
        <v>67124.600000000006</v>
      </c>
      <c r="BC347" s="162">
        <v>1</v>
      </c>
      <c r="BD347" s="123" t="s">
        <v>31</v>
      </c>
      <c r="BE347" s="117" t="s">
        <v>31</v>
      </c>
      <c r="BF347" s="122" t="s">
        <v>31</v>
      </c>
      <c r="BG347" s="117" t="s">
        <v>31</v>
      </c>
      <c r="BH347" s="123">
        <f t="shared" si="16"/>
        <v>1766.4368421052634</v>
      </c>
      <c r="BI347" s="162" t="s">
        <v>37</v>
      </c>
      <c r="BJ347" s="117" t="s">
        <v>223</v>
      </c>
      <c r="BK347" s="117">
        <v>7</v>
      </c>
      <c r="BL347" s="117" t="s">
        <v>39</v>
      </c>
      <c r="BM347" s="124" t="s">
        <v>228</v>
      </c>
      <c r="BN347" s="125" t="s">
        <v>41</v>
      </c>
      <c r="BO347" s="181" t="s">
        <v>31</v>
      </c>
    </row>
    <row r="348" spans="1:67" ht="45.75" hidden="1" thickTop="1" x14ac:dyDescent="0.25">
      <c r="A348" s="169" t="s">
        <v>538</v>
      </c>
      <c r="B348" s="117" t="s">
        <v>76</v>
      </c>
      <c r="C348" s="162">
        <v>2016</v>
      </c>
      <c r="D348" s="162" t="s">
        <v>412</v>
      </c>
      <c r="E348" s="162" t="s">
        <v>53</v>
      </c>
      <c r="F348" s="162" t="s">
        <v>537</v>
      </c>
      <c r="G348" s="166">
        <v>135</v>
      </c>
      <c r="H348" s="118"/>
      <c r="I348" s="118"/>
      <c r="J348" s="118"/>
      <c r="K348" s="177" t="s">
        <v>31</v>
      </c>
      <c r="L348" s="117"/>
      <c r="M348" s="117"/>
      <c r="N348" s="117"/>
      <c r="O348" s="117"/>
      <c r="P348" s="117"/>
      <c r="Q348" s="119"/>
      <c r="R348" s="119"/>
      <c r="S348" s="119"/>
      <c r="T348" s="119"/>
      <c r="U348" s="119"/>
      <c r="V348" s="119"/>
      <c r="W348" s="119"/>
      <c r="X348" s="119"/>
      <c r="Y348" s="119"/>
      <c r="Z348" s="119"/>
      <c r="AA348" s="119"/>
      <c r="AB348" s="119"/>
      <c r="AC348" s="119" t="s">
        <v>289</v>
      </c>
      <c r="AD348" s="176">
        <v>40</v>
      </c>
      <c r="AE348" s="119" t="s">
        <v>300</v>
      </c>
      <c r="AF348" s="119" t="s">
        <v>1645</v>
      </c>
      <c r="AG348" s="119"/>
      <c r="AH348" s="119"/>
      <c r="AI348" s="119"/>
      <c r="AJ348" s="119"/>
      <c r="AK348" s="119"/>
      <c r="AL348" s="119"/>
      <c r="AM348" s="119"/>
      <c r="AN348" s="119"/>
      <c r="AO348" s="119"/>
      <c r="AP348" s="119"/>
      <c r="AQ348" s="119"/>
      <c r="AR348" s="119"/>
      <c r="AS348" s="163" t="s">
        <v>31</v>
      </c>
      <c r="AT348" s="164" t="s">
        <v>31</v>
      </c>
      <c r="AU348" s="162" t="s">
        <v>536</v>
      </c>
      <c r="AV348" s="117">
        <v>59</v>
      </c>
      <c r="AW348" s="117"/>
      <c r="AX348" s="117"/>
      <c r="AY348" s="117"/>
      <c r="AZ348" s="162" t="s">
        <v>535</v>
      </c>
      <c r="BA348" s="167">
        <v>35739</v>
      </c>
      <c r="BB348" s="167">
        <v>39912.9</v>
      </c>
      <c r="BC348" s="162">
        <v>135</v>
      </c>
      <c r="BD348" s="123">
        <f>BB348/G348</f>
        <v>295.65111111111111</v>
      </c>
      <c r="BE348" s="117" t="s">
        <v>35</v>
      </c>
      <c r="BF348" s="122" t="s">
        <v>31</v>
      </c>
      <c r="BG348" s="117" t="s">
        <v>31</v>
      </c>
      <c r="BH348" s="123" t="e">
        <f t="shared" si="16"/>
        <v>#VALUE!</v>
      </c>
      <c r="BI348" s="162" t="s">
        <v>37</v>
      </c>
      <c r="BJ348" s="117" t="s">
        <v>223</v>
      </c>
      <c r="BK348" s="117" t="s">
        <v>31</v>
      </c>
      <c r="BL348" s="117" t="s">
        <v>31</v>
      </c>
      <c r="BM348" s="124" t="s">
        <v>31</v>
      </c>
      <c r="BN348" s="125" t="s">
        <v>41</v>
      </c>
      <c r="BO348" s="168" t="s">
        <v>534</v>
      </c>
    </row>
    <row r="349" spans="1:67" ht="30.75" hidden="1" thickTop="1" x14ac:dyDescent="0.25">
      <c r="A349" s="169" t="s">
        <v>531</v>
      </c>
      <c r="B349" s="117" t="s">
        <v>83</v>
      </c>
      <c r="C349" s="162">
        <v>2015</v>
      </c>
      <c r="D349" s="162" t="s">
        <v>533</v>
      </c>
      <c r="E349" s="162" t="s">
        <v>53</v>
      </c>
      <c r="F349" s="162" t="s">
        <v>529</v>
      </c>
      <c r="G349" s="163" t="s">
        <v>31</v>
      </c>
      <c r="H349" s="118"/>
      <c r="I349" s="118"/>
      <c r="J349" s="118"/>
      <c r="K349" s="164" t="s">
        <v>31</v>
      </c>
      <c r="L349" s="117"/>
      <c r="M349" s="117"/>
      <c r="N349" s="117"/>
      <c r="O349" s="117"/>
      <c r="P349" s="117"/>
      <c r="Q349" s="119"/>
      <c r="R349" s="119"/>
      <c r="S349" s="119"/>
      <c r="T349" s="119"/>
      <c r="U349" s="119"/>
      <c r="V349" s="119"/>
      <c r="W349" s="119"/>
      <c r="X349" s="119"/>
      <c r="Y349" s="119"/>
      <c r="Z349" s="119"/>
      <c r="AA349" s="119"/>
      <c r="AB349" s="119"/>
      <c r="AC349" s="119"/>
      <c r="AD349" s="176"/>
      <c r="AE349" s="119"/>
      <c r="AF349" s="119"/>
      <c r="AG349" s="119"/>
      <c r="AH349" s="119"/>
      <c r="AI349" s="119"/>
      <c r="AJ349" s="119"/>
      <c r="AK349" s="119"/>
      <c r="AL349" s="119"/>
      <c r="AM349" s="119"/>
      <c r="AN349" s="119"/>
      <c r="AO349" s="119"/>
      <c r="AP349" s="119"/>
      <c r="AQ349" s="119"/>
      <c r="AR349" s="119"/>
      <c r="AS349" s="166">
        <v>5189</v>
      </c>
      <c r="AT349" s="162">
        <v>81</v>
      </c>
      <c r="AU349" s="162" t="s">
        <v>528</v>
      </c>
      <c r="AV349" s="117">
        <v>59</v>
      </c>
      <c r="AW349" s="117" t="s">
        <v>2057</v>
      </c>
      <c r="AX349" s="117"/>
      <c r="AY349" s="117" t="s">
        <v>1967</v>
      </c>
      <c r="AZ349" s="164" t="s">
        <v>527</v>
      </c>
      <c r="BA349" s="167">
        <v>4388.17</v>
      </c>
      <c r="BB349" s="167">
        <v>4826.99</v>
      </c>
      <c r="BC349" s="162">
        <v>25</v>
      </c>
      <c r="BD349" s="123" t="s">
        <v>31</v>
      </c>
      <c r="BE349" s="117" t="s">
        <v>31</v>
      </c>
      <c r="BF349" s="122" t="s">
        <v>31</v>
      </c>
      <c r="BG349" s="117" t="s">
        <v>31</v>
      </c>
      <c r="BH349" s="123">
        <f t="shared" si="16"/>
        <v>59.592469135802467</v>
      </c>
      <c r="BI349" s="164" t="s">
        <v>31</v>
      </c>
      <c r="BJ349" s="117" t="s">
        <v>223</v>
      </c>
      <c r="BK349" s="117">
        <v>5</v>
      </c>
      <c r="BL349" s="117" t="s">
        <v>216</v>
      </c>
      <c r="BM349" s="124" t="s">
        <v>228</v>
      </c>
      <c r="BN349" s="125" t="s">
        <v>41</v>
      </c>
      <c r="BO349" s="168" t="s">
        <v>532</v>
      </c>
    </row>
    <row r="350" spans="1:67" ht="30.75" hidden="1" thickTop="1" x14ac:dyDescent="0.25">
      <c r="A350" s="169" t="s">
        <v>531</v>
      </c>
      <c r="B350" s="117" t="s">
        <v>83</v>
      </c>
      <c r="C350" s="162">
        <v>2015</v>
      </c>
      <c r="D350" s="162" t="s">
        <v>530</v>
      </c>
      <c r="E350" s="162" t="s">
        <v>53</v>
      </c>
      <c r="F350" s="162" t="s">
        <v>529</v>
      </c>
      <c r="G350" s="163" t="s">
        <v>31</v>
      </c>
      <c r="H350" s="118"/>
      <c r="I350" s="118"/>
      <c r="J350" s="118"/>
      <c r="K350" s="164" t="s">
        <v>31</v>
      </c>
      <c r="L350" s="117"/>
      <c r="M350" s="117"/>
      <c r="N350" s="117"/>
      <c r="O350" s="117"/>
      <c r="P350" s="117"/>
      <c r="Q350" s="119"/>
      <c r="R350" s="119"/>
      <c r="S350" s="119"/>
      <c r="T350" s="119"/>
      <c r="U350" s="119"/>
      <c r="V350" s="119"/>
      <c r="W350" s="119"/>
      <c r="X350" s="119"/>
      <c r="Y350" s="119"/>
      <c r="Z350" s="119"/>
      <c r="AA350" s="119"/>
      <c r="AB350" s="119"/>
      <c r="AC350" s="119"/>
      <c r="AD350" s="176"/>
      <c r="AE350" s="119"/>
      <c r="AF350" s="119"/>
      <c r="AG350" s="119"/>
      <c r="AH350" s="119"/>
      <c r="AI350" s="119"/>
      <c r="AJ350" s="119"/>
      <c r="AK350" s="119"/>
      <c r="AL350" s="119"/>
      <c r="AM350" s="119"/>
      <c r="AN350" s="119"/>
      <c r="AO350" s="119"/>
      <c r="AP350" s="119"/>
      <c r="AQ350" s="119"/>
      <c r="AR350" s="119"/>
      <c r="AS350" s="166">
        <v>5189</v>
      </c>
      <c r="AT350" s="162">
        <v>81</v>
      </c>
      <c r="AU350" s="162" t="s">
        <v>528</v>
      </c>
      <c r="AV350" s="117">
        <v>59</v>
      </c>
      <c r="AW350" s="117" t="s">
        <v>2057</v>
      </c>
      <c r="AX350" s="117"/>
      <c r="AY350" s="117" t="s">
        <v>1967</v>
      </c>
      <c r="AZ350" s="164" t="s">
        <v>527</v>
      </c>
      <c r="BA350" s="167">
        <v>1226.6199999999999</v>
      </c>
      <c r="BB350" s="167">
        <v>1349.28</v>
      </c>
      <c r="BC350" s="162">
        <v>7</v>
      </c>
      <c r="BD350" s="123" t="s">
        <v>31</v>
      </c>
      <c r="BE350" s="117" t="s">
        <v>31</v>
      </c>
      <c r="BF350" s="122" t="s">
        <v>31</v>
      </c>
      <c r="BG350" s="117" t="s">
        <v>31</v>
      </c>
      <c r="BH350" s="123">
        <f t="shared" si="16"/>
        <v>16.657777777777778</v>
      </c>
      <c r="BI350" s="164" t="s">
        <v>31</v>
      </c>
      <c r="BJ350" s="117" t="s">
        <v>223</v>
      </c>
      <c r="BK350" s="117">
        <v>5</v>
      </c>
      <c r="BL350" s="117" t="s">
        <v>216</v>
      </c>
      <c r="BM350" s="124" t="s">
        <v>228</v>
      </c>
      <c r="BN350" s="125" t="s">
        <v>41</v>
      </c>
      <c r="BO350" s="181" t="s">
        <v>31</v>
      </c>
    </row>
    <row r="351" spans="1:67" ht="18" hidden="1" thickTop="1" x14ac:dyDescent="0.25">
      <c r="A351" s="169" t="s">
        <v>526</v>
      </c>
      <c r="B351" s="117" t="s">
        <v>83</v>
      </c>
      <c r="C351" s="162">
        <v>2015</v>
      </c>
      <c r="D351" s="162" t="s">
        <v>525</v>
      </c>
      <c r="E351" s="162" t="s">
        <v>53</v>
      </c>
      <c r="F351" s="162" t="s">
        <v>524</v>
      </c>
      <c r="G351" s="163" t="s">
        <v>31</v>
      </c>
      <c r="H351" s="118"/>
      <c r="I351" s="118"/>
      <c r="J351" s="118"/>
      <c r="K351" s="164" t="s">
        <v>31</v>
      </c>
      <c r="L351" s="117"/>
      <c r="M351" s="117"/>
      <c r="N351" s="117"/>
      <c r="O351" s="117"/>
      <c r="P351" s="117"/>
      <c r="Q351" s="119"/>
      <c r="R351" s="119"/>
      <c r="S351" s="119"/>
      <c r="T351" s="119"/>
      <c r="U351" s="119"/>
      <c r="V351" s="119"/>
      <c r="W351" s="119"/>
      <c r="X351" s="119"/>
      <c r="Y351" s="119"/>
      <c r="Z351" s="119"/>
      <c r="AA351" s="119"/>
      <c r="AB351" s="119"/>
      <c r="AC351" s="119"/>
      <c r="AD351" s="176"/>
      <c r="AE351" s="119"/>
      <c r="AF351" s="119"/>
      <c r="AG351" s="119"/>
      <c r="AH351" s="119"/>
      <c r="AI351" s="119"/>
      <c r="AJ351" s="119"/>
      <c r="AK351" s="119"/>
      <c r="AL351" s="119"/>
      <c r="AM351" s="119"/>
      <c r="AN351" s="119"/>
      <c r="AO351" s="119"/>
      <c r="AP351" s="119"/>
      <c r="AQ351" s="119"/>
      <c r="AR351" s="119"/>
      <c r="AS351" s="166">
        <v>3134</v>
      </c>
      <c r="AT351" s="162">
        <v>45</v>
      </c>
      <c r="AU351" s="162" t="s">
        <v>523</v>
      </c>
      <c r="AV351" s="117">
        <v>77</v>
      </c>
      <c r="AW351" s="117" t="s">
        <v>2053</v>
      </c>
      <c r="AX351" s="117"/>
      <c r="AY351" s="117" t="s">
        <v>1963</v>
      </c>
      <c r="AZ351" s="162" t="s">
        <v>522</v>
      </c>
      <c r="BA351" s="167">
        <v>955.25</v>
      </c>
      <c r="BB351" s="167">
        <v>1050.78</v>
      </c>
      <c r="BC351" s="162">
        <v>1</v>
      </c>
      <c r="BD351" s="123" t="s">
        <v>31</v>
      </c>
      <c r="BE351" s="117" t="s">
        <v>31</v>
      </c>
      <c r="BF351" s="122" t="s">
        <v>31</v>
      </c>
      <c r="BG351" s="117" t="s">
        <v>31</v>
      </c>
      <c r="BH351" s="123">
        <f t="shared" si="16"/>
        <v>23.350666666666665</v>
      </c>
      <c r="BI351" s="162" t="s">
        <v>37</v>
      </c>
      <c r="BJ351" s="117" t="s">
        <v>92</v>
      </c>
      <c r="BK351" s="117">
        <v>9</v>
      </c>
      <c r="BL351" s="117" t="s">
        <v>210</v>
      </c>
      <c r="BM351" s="124" t="s">
        <v>228</v>
      </c>
      <c r="BN351" s="125" t="s">
        <v>41</v>
      </c>
      <c r="BO351" s="168" t="s">
        <v>521</v>
      </c>
    </row>
    <row r="352" spans="1:67" ht="30.75" hidden="1" thickTop="1" x14ac:dyDescent="0.25">
      <c r="A352" s="169" t="s">
        <v>520</v>
      </c>
      <c r="B352" s="117" t="s">
        <v>51</v>
      </c>
      <c r="C352" s="162">
        <v>2012</v>
      </c>
      <c r="D352" s="162" t="s">
        <v>387</v>
      </c>
      <c r="E352" s="162" t="s">
        <v>53</v>
      </c>
      <c r="F352" s="162" t="s">
        <v>54</v>
      </c>
      <c r="G352" s="163" t="s">
        <v>31</v>
      </c>
      <c r="H352" s="118"/>
      <c r="I352" s="118"/>
      <c r="J352" s="118"/>
      <c r="K352" s="164" t="s">
        <v>31</v>
      </c>
      <c r="L352" s="117"/>
      <c r="M352" s="117"/>
      <c r="N352" s="117"/>
      <c r="O352" s="117"/>
      <c r="P352" s="117" t="s">
        <v>242</v>
      </c>
      <c r="Q352" s="119"/>
      <c r="R352" s="119" t="s">
        <v>40</v>
      </c>
      <c r="S352" s="119" t="s">
        <v>245</v>
      </c>
      <c r="T352" s="119" t="s">
        <v>259</v>
      </c>
      <c r="U352" s="119"/>
      <c r="V352" s="119"/>
      <c r="W352" s="119"/>
      <c r="X352" s="119"/>
      <c r="Y352" s="119"/>
      <c r="Z352" s="119"/>
      <c r="AA352" s="119"/>
      <c r="AB352" s="119"/>
      <c r="AC352" s="119"/>
      <c r="AD352" s="165"/>
      <c r="AE352" s="119"/>
      <c r="AF352" s="119"/>
      <c r="AG352" s="119"/>
      <c r="AH352" s="119"/>
      <c r="AI352" s="119"/>
      <c r="AJ352" s="119"/>
      <c r="AK352" s="119"/>
      <c r="AL352" s="119"/>
      <c r="AM352" s="119"/>
      <c r="AN352" s="119"/>
      <c r="AO352" s="119"/>
      <c r="AP352" s="119"/>
      <c r="AQ352" s="119"/>
      <c r="AR352" s="119"/>
      <c r="AS352" s="163">
        <v>4570</v>
      </c>
      <c r="AT352" s="164">
        <v>70</v>
      </c>
      <c r="AU352" s="162" t="s">
        <v>519</v>
      </c>
      <c r="AV352" s="117">
        <v>73</v>
      </c>
      <c r="AW352" s="117" t="s">
        <v>2055</v>
      </c>
      <c r="AX352" s="117" t="s">
        <v>1954</v>
      </c>
      <c r="AY352" s="117" t="s">
        <v>1966</v>
      </c>
      <c r="AZ352" s="162" t="s">
        <v>518</v>
      </c>
      <c r="BA352" s="167">
        <v>17758</v>
      </c>
      <c r="BB352" s="167">
        <v>20217.21</v>
      </c>
      <c r="BC352" s="162">
        <v>1</v>
      </c>
      <c r="BD352" s="123" t="s">
        <v>31</v>
      </c>
      <c r="BE352" s="117" t="s">
        <v>31</v>
      </c>
      <c r="BF352" s="122" t="s">
        <v>31</v>
      </c>
      <c r="BG352" s="117" t="s">
        <v>31</v>
      </c>
      <c r="BH352" s="123">
        <f t="shared" si="16"/>
        <v>288.81728571428567</v>
      </c>
      <c r="BI352" s="162" t="s">
        <v>37</v>
      </c>
      <c r="BJ352" s="117" t="s">
        <v>202</v>
      </c>
      <c r="BK352" s="117" t="s">
        <v>31</v>
      </c>
      <c r="BL352" s="117" t="s">
        <v>31</v>
      </c>
      <c r="BM352" s="124" t="s">
        <v>228</v>
      </c>
      <c r="BN352" s="125" t="s">
        <v>155</v>
      </c>
      <c r="BO352" s="168" t="s">
        <v>517</v>
      </c>
    </row>
    <row r="353" spans="1:67" ht="30.75" hidden="1" thickTop="1" x14ac:dyDescent="0.25">
      <c r="A353" s="169" t="s">
        <v>510</v>
      </c>
      <c r="B353" s="117" t="s">
        <v>76</v>
      </c>
      <c r="C353" s="162">
        <v>2015</v>
      </c>
      <c r="D353" s="162" t="s">
        <v>516</v>
      </c>
      <c r="E353" s="162" t="s">
        <v>53</v>
      </c>
      <c r="F353" s="162" t="s">
        <v>504</v>
      </c>
      <c r="G353" s="163" t="s">
        <v>31</v>
      </c>
      <c r="H353" s="118"/>
      <c r="I353" s="118"/>
      <c r="J353" s="118"/>
      <c r="K353" s="177" t="s">
        <v>31</v>
      </c>
      <c r="L353" s="117"/>
      <c r="M353" s="117"/>
      <c r="N353" s="117"/>
      <c r="O353" s="117"/>
      <c r="P353" s="117"/>
      <c r="Q353" s="119"/>
      <c r="R353" s="119"/>
      <c r="S353" s="119"/>
      <c r="T353" s="119"/>
      <c r="U353" s="119"/>
      <c r="V353" s="119"/>
      <c r="W353" s="119"/>
      <c r="X353" s="119"/>
      <c r="Y353" s="119"/>
      <c r="Z353" s="119"/>
      <c r="AA353" s="119"/>
      <c r="AB353" s="119"/>
      <c r="AC353" s="119"/>
      <c r="AD353" s="176"/>
      <c r="AE353" s="119"/>
      <c r="AF353" s="119"/>
      <c r="AG353" s="119"/>
      <c r="AH353" s="119"/>
      <c r="AI353" s="119"/>
      <c r="AJ353" s="119"/>
      <c r="AK353" s="119"/>
      <c r="AL353" s="119"/>
      <c r="AM353" s="119"/>
      <c r="AN353" s="119"/>
      <c r="AO353" s="119"/>
      <c r="AP353" s="119"/>
      <c r="AQ353" s="119"/>
      <c r="AR353" s="119"/>
      <c r="AS353" s="166" t="s">
        <v>503</v>
      </c>
      <c r="AT353" s="162">
        <v>26</v>
      </c>
      <c r="AU353" s="162" t="s">
        <v>32</v>
      </c>
      <c r="AV353" s="117">
        <v>75</v>
      </c>
      <c r="AW353" s="117" t="s">
        <v>2051</v>
      </c>
      <c r="AX353" s="117"/>
      <c r="AY353" s="117" t="s">
        <v>1961</v>
      </c>
      <c r="AZ353" s="162" t="s">
        <v>502</v>
      </c>
      <c r="BA353" s="167">
        <v>10980.2</v>
      </c>
      <c r="BB353" s="167">
        <v>12078.22</v>
      </c>
      <c r="BC353" s="162">
        <v>1</v>
      </c>
      <c r="BD353" s="123" t="s">
        <v>31</v>
      </c>
      <c r="BE353" s="117" t="s">
        <v>31</v>
      </c>
      <c r="BF353" s="122" t="s">
        <v>31</v>
      </c>
      <c r="BG353" s="117" t="s">
        <v>31</v>
      </c>
      <c r="BH353" s="123">
        <f t="shared" si="16"/>
        <v>464.54692307692306</v>
      </c>
      <c r="BI353" s="162" t="s">
        <v>37</v>
      </c>
      <c r="BJ353" s="117" t="s">
        <v>38</v>
      </c>
      <c r="BK353" s="117">
        <v>7</v>
      </c>
      <c r="BL353" s="117" t="s">
        <v>39</v>
      </c>
      <c r="BM353" s="124" t="s">
        <v>228</v>
      </c>
      <c r="BN353" s="125" t="s">
        <v>41</v>
      </c>
      <c r="BO353" s="168" t="s">
        <v>515</v>
      </c>
    </row>
    <row r="354" spans="1:67" ht="30.75" hidden="1" thickTop="1" x14ac:dyDescent="0.25">
      <c r="A354" s="169" t="s">
        <v>510</v>
      </c>
      <c r="B354" s="117" t="s">
        <v>76</v>
      </c>
      <c r="C354" s="162">
        <v>2015</v>
      </c>
      <c r="D354" s="162" t="s">
        <v>509</v>
      </c>
      <c r="E354" s="162" t="s">
        <v>53</v>
      </c>
      <c r="F354" s="162" t="s">
        <v>514</v>
      </c>
      <c r="G354" s="163" t="s">
        <v>31</v>
      </c>
      <c r="H354" s="118"/>
      <c r="I354" s="118"/>
      <c r="J354" s="118"/>
      <c r="K354" s="177" t="s">
        <v>31</v>
      </c>
      <c r="L354" s="117"/>
      <c r="M354" s="117"/>
      <c r="N354" s="117"/>
      <c r="O354" s="117"/>
      <c r="P354" s="117"/>
      <c r="Q354" s="119"/>
      <c r="R354" s="119"/>
      <c r="S354" s="119"/>
      <c r="T354" s="119"/>
      <c r="U354" s="119"/>
      <c r="V354" s="119"/>
      <c r="W354" s="119"/>
      <c r="X354" s="119"/>
      <c r="Y354" s="119"/>
      <c r="Z354" s="119"/>
      <c r="AA354" s="119"/>
      <c r="AB354" s="119"/>
      <c r="AC354" s="119"/>
      <c r="AD354" s="176"/>
      <c r="AE354" s="119"/>
      <c r="AF354" s="119"/>
      <c r="AG354" s="119"/>
      <c r="AH354" s="119"/>
      <c r="AI354" s="119"/>
      <c r="AJ354" s="119"/>
      <c r="AK354" s="119"/>
      <c r="AL354" s="119"/>
      <c r="AM354" s="119"/>
      <c r="AN354" s="119"/>
      <c r="AO354" s="119"/>
      <c r="AP354" s="119"/>
      <c r="AQ354" s="119"/>
      <c r="AR354" s="119"/>
      <c r="AS354" s="166" t="s">
        <v>503</v>
      </c>
      <c r="AT354" s="162">
        <v>26</v>
      </c>
      <c r="AU354" s="162" t="s">
        <v>32</v>
      </c>
      <c r="AV354" s="117">
        <v>75</v>
      </c>
      <c r="AW354" s="117" t="s">
        <v>2051</v>
      </c>
      <c r="AX354" s="117"/>
      <c r="AY354" s="117" t="s">
        <v>1961</v>
      </c>
      <c r="AZ354" s="162" t="s">
        <v>502</v>
      </c>
      <c r="BA354" s="167">
        <v>23174.639999999999</v>
      </c>
      <c r="BB354" s="167">
        <v>25492.1</v>
      </c>
      <c r="BC354" s="162">
        <v>1</v>
      </c>
      <c r="BD354" s="123" t="s">
        <v>31</v>
      </c>
      <c r="BE354" s="117" t="s">
        <v>31</v>
      </c>
      <c r="BF354" s="122" t="s">
        <v>31</v>
      </c>
      <c r="BG354" s="117" t="s">
        <v>31</v>
      </c>
      <c r="BH354" s="123">
        <f t="shared" si="16"/>
        <v>980.46538461538455</v>
      </c>
      <c r="BI354" s="162" t="s">
        <v>37</v>
      </c>
      <c r="BJ354" s="117" t="s">
        <v>38</v>
      </c>
      <c r="BK354" s="117">
        <v>7</v>
      </c>
      <c r="BL354" s="117" t="s">
        <v>39</v>
      </c>
      <c r="BM354" s="124" t="s">
        <v>228</v>
      </c>
      <c r="BN354" s="125" t="s">
        <v>41</v>
      </c>
      <c r="BO354" s="181" t="s">
        <v>513</v>
      </c>
    </row>
    <row r="355" spans="1:67" ht="18" hidden="1" thickTop="1" x14ac:dyDescent="0.25">
      <c r="A355" s="169" t="s">
        <v>510</v>
      </c>
      <c r="B355" s="117" t="s">
        <v>76</v>
      </c>
      <c r="C355" s="162">
        <v>2015</v>
      </c>
      <c r="D355" s="162" t="s">
        <v>509</v>
      </c>
      <c r="E355" s="162" t="s">
        <v>53</v>
      </c>
      <c r="F355" s="162" t="s">
        <v>512</v>
      </c>
      <c r="G355" s="166">
        <v>164</v>
      </c>
      <c r="H355" s="118"/>
      <c r="I355" s="118"/>
      <c r="J355" s="118"/>
      <c r="K355" s="177" t="s">
        <v>31</v>
      </c>
      <c r="L355" s="117"/>
      <c r="M355" s="117"/>
      <c r="N355" s="117"/>
      <c r="O355" s="117"/>
      <c r="P355" s="117"/>
      <c r="Q355" s="119"/>
      <c r="R355" s="119"/>
      <c r="S355" s="119"/>
      <c r="T355" s="119"/>
      <c r="U355" s="119"/>
      <c r="V355" s="119"/>
      <c r="W355" s="119"/>
      <c r="X355" s="119"/>
      <c r="Y355" s="119"/>
      <c r="Z355" s="119"/>
      <c r="AA355" s="119"/>
      <c r="AB355" s="119"/>
      <c r="AC355" s="119"/>
      <c r="AD355" s="176"/>
      <c r="AE355" s="119"/>
      <c r="AF355" s="119"/>
      <c r="AG355" s="119"/>
      <c r="AH355" s="119"/>
      <c r="AI355" s="119"/>
      <c r="AJ355" s="119"/>
      <c r="AK355" s="119"/>
      <c r="AL355" s="119"/>
      <c r="AM355" s="119"/>
      <c r="AN355" s="119"/>
      <c r="AO355" s="119"/>
      <c r="AP355" s="119"/>
      <c r="AQ355" s="119"/>
      <c r="AR355" s="119"/>
      <c r="AS355" s="166" t="s">
        <v>503</v>
      </c>
      <c r="AT355" s="162">
        <v>26</v>
      </c>
      <c r="AU355" s="162" t="s">
        <v>32</v>
      </c>
      <c r="AV355" s="117">
        <v>75</v>
      </c>
      <c r="AW355" s="117" t="s">
        <v>2051</v>
      </c>
      <c r="AX355" s="117"/>
      <c r="AY355" s="117" t="s">
        <v>1961</v>
      </c>
      <c r="AZ355" s="162" t="s">
        <v>502</v>
      </c>
      <c r="BA355" s="167">
        <v>114918.69</v>
      </c>
      <c r="BB355" s="167">
        <v>126410.56</v>
      </c>
      <c r="BC355" s="162">
        <v>1</v>
      </c>
      <c r="BD355" s="123">
        <f>BB355/G355</f>
        <v>770.79609756097557</v>
      </c>
      <c r="BE355" s="117" t="s">
        <v>35</v>
      </c>
      <c r="BF355" s="122" t="s">
        <v>31</v>
      </c>
      <c r="BG355" s="117" t="s">
        <v>31</v>
      </c>
      <c r="BH355" s="123">
        <f t="shared" si="16"/>
        <v>4861.9446153846156</v>
      </c>
      <c r="BI355" s="162" t="s">
        <v>37</v>
      </c>
      <c r="BJ355" s="117" t="s">
        <v>38</v>
      </c>
      <c r="BK355" s="117">
        <v>7</v>
      </c>
      <c r="BL355" s="117" t="s">
        <v>39</v>
      </c>
      <c r="BM355" s="124" t="s">
        <v>228</v>
      </c>
      <c r="BN355" s="125" t="s">
        <v>41</v>
      </c>
      <c r="BO355" s="168" t="s">
        <v>511</v>
      </c>
    </row>
    <row r="356" spans="1:67" ht="18" hidden="1" thickTop="1" x14ac:dyDescent="0.25">
      <c r="A356" s="169" t="s">
        <v>510</v>
      </c>
      <c r="B356" s="117" t="s">
        <v>76</v>
      </c>
      <c r="C356" s="162">
        <v>2015</v>
      </c>
      <c r="D356" s="162" t="s">
        <v>509</v>
      </c>
      <c r="E356" s="162" t="s">
        <v>53</v>
      </c>
      <c r="F356" s="162" t="s">
        <v>508</v>
      </c>
      <c r="G356" s="163" t="s">
        <v>31</v>
      </c>
      <c r="H356" s="118"/>
      <c r="I356" s="118"/>
      <c r="J356" s="118"/>
      <c r="K356" s="177" t="s">
        <v>31</v>
      </c>
      <c r="L356" s="117"/>
      <c r="M356" s="117"/>
      <c r="N356" s="117"/>
      <c r="O356" s="117"/>
      <c r="P356" s="117"/>
      <c r="Q356" s="119"/>
      <c r="R356" s="119"/>
      <c r="S356" s="119"/>
      <c r="T356" s="119"/>
      <c r="U356" s="119"/>
      <c r="V356" s="119"/>
      <c r="W356" s="119"/>
      <c r="X356" s="119"/>
      <c r="Y356" s="119"/>
      <c r="Z356" s="119"/>
      <c r="AA356" s="119"/>
      <c r="AB356" s="119"/>
      <c r="AC356" s="119" t="s">
        <v>289</v>
      </c>
      <c r="AD356" s="176">
        <v>110</v>
      </c>
      <c r="AE356" s="119" t="s">
        <v>300</v>
      </c>
      <c r="AF356" s="119" t="s">
        <v>1645</v>
      </c>
      <c r="AG356" s="119"/>
      <c r="AH356" s="119"/>
      <c r="AI356" s="119"/>
      <c r="AJ356" s="119"/>
      <c r="AK356" s="119"/>
      <c r="AL356" s="119"/>
      <c r="AM356" s="119"/>
      <c r="AN356" s="119"/>
      <c r="AO356" s="119"/>
      <c r="AP356" s="119"/>
      <c r="AQ356" s="119"/>
      <c r="AR356" s="119"/>
      <c r="AS356" s="166" t="s">
        <v>503</v>
      </c>
      <c r="AT356" s="162">
        <v>26</v>
      </c>
      <c r="AU356" s="162" t="s">
        <v>32</v>
      </c>
      <c r="AV356" s="117">
        <v>75</v>
      </c>
      <c r="AW356" s="117" t="s">
        <v>2051</v>
      </c>
      <c r="AX356" s="117"/>
      <c r="AY356" s="117" t="s">
        <v>1961</v>
      </c>
      <c r="AZ356" s="162" t="s">
        <v>502</v>
      </c>
      <c r="BA356" s="167">
        <v>117514.16</v>
      </c>
      <c r="BB356" s="167">
        <v>129265.58</v>
      </c>
      <c r="BC356" s="162">
        <v>1</v>
      </c>
      <c r="BD356" s="123" t="s">
        <v>31</v>
      </c>
      <c r="BE356" s="117" t="s">
        <v>31</v>
      </c>
      <c r="BF356" s="122" t="s">
        <v>31</v>
      </c>
      <c r="BG356" s="117" t="s">
        <v>31</v>
      </c>
      <c r="BH356" s="123">
        <f t="shared" si="16"/>
        <v>4971.7530769230771</v>
      </c>
      <c r="BI356" s="162" t="s">
        <v>37</v>
      </c>
      <c r="BJ356" s="117" t="s">
        <v>38</v>
      </c>
      <c r="BK356" s="117">
        <v>7</v>
      </c>
      <c r="BL356" s="117" t="s">
        <v>39</v>
      </c>
      <c r="BM356" s="124" t="s">
        <v>228</v>
      </c>
      <c r="BN356" s="125" t="s">
        <v>41</v>
      </c>
      <c r="BO356" s="168" t="s">
        <v>507</v>
      </c>
    </row>
    <row r="357" spans="1:67" ht="30.75" hidden="1" thickTop="1" x14ac:dyDescent="0.25">
      <c r="A357" s="169" t="s">
        <v>506</v>
      </c>
      <c r="B357" s="117" t="s">
        <v>76</v>
      </c>
      <c r="C357" s="162">
        <v>2014</v>
      </c>
      <c r="D357" s="162" t="s">
        <v>505</v>
      </c>
      <c r="E357" s="162" t="s">
        <v>53</v>
      </c>
      <c r="F357" s="162" t="s">
        <v>504</v>
      </c>
      <c r="G357" s="166">
        <v>160</v>
      </c>
      <c r="H357" s="118"/>
      <c r="I357" s="118"/>
      <c r="J357" s="118"/>
      <c r="K357" s="177" t="s">
        <v>31</v>
      </c>
      <c r="L357" s="117"/>
      <c r="M357" s="117"/>
      <c r="N357" s="117"/>
      <c r="O357" s="117"/>
      <c r="P357" s="117"/>
      <c r="Q357" s="119"/>
      <c r="R357" s="119"/>
      <c r="S357" s="119"/>
      <c r="T357" s="119"/>
      <c r="U357" s="119"/>
      <c r="V357" s="119"/>
      <c r="W357" s="119"/>
      <c r="X357" s="119"/>
      <c r="Y357" s="119"/>
      <c r="Z357" s="119"/>
      <c r="AA357" s="119"/>
      <c r="AB357" s="119"/>
      <c r="AC357" s="119"/>
      <c r="AD357" s="176">
        <v>240</v>
      </c>
      <c r="AE357" s="119" t="s">
        <v>299</v>
      </c>
      <c r="AF357" s="119"/>
      <c r="AG357" s="119"/>
      <c r="AH357" s="119"/>
      <c r="AI357" s="119"/>
      <c r="AJ357" s="119"/>
      <c r="AK357" s="119"/>
      <c r="AL357" s="119"/>
      <c r="AM357" s="119"/>
      <c r="AN357" s="119"/>
      <c r="AO357" s="119"/>
      <c r="AP357" s="119"/>
      <c r="AQ357" s="119"/>
      <c r="AR357" s="119"/>
      <c r="AS357" s="166" t="s">
        <v>503</v>
      </c>
      <c r="AT357" s="162">
        <v>26</v>
      </c>
      <c r="AU357" s="162" t="s">
        <v>32</v>
      </c>
      <c r="AV357" s="117">
        <v>75</v>
      </c>
      <c r="AW357" s="117" t="s">
        <v>2051</v>
      </c>
      <c r="AX357" s="117"/>
      <c r="AY357" s="117" t="s">
        <v>1961</v>
      </c>
      <c r="AZ357" s="162" t="s">
        <v>502</v>
      </c>
      <c r="BA357" s="167">
        <v>77633.58</v>
      </c>
      <c r="BB357" s="189">
        <v>85396.91</v>
      </c>
      <c r="BC357" s="162">
        <v>160</v>
      </c>
      <c r="BD357" s="123">
        <f>BB357/G357</f>
        <v>533.73068750000004</v>
      </c>
      <c r="BE357" s="117" t="s">
        <v>35</v>
      </c>
      <c r="BF357" s="122" t="s">
        <v>31</v>
      </c>
      <c r="BG357" s="117" t="s">
        <v>31</v>
      </c>
      <c r="BH357" s="123">
        <f t="shared" si="16"/>
        <v>3284.4965384615384</v>
      </c>
      <c r="BI357" s="162" t="s">
        <v>37</v>
      </c>
      <c r="BJ357" s="117" t="s">
        <v>38</v>
      </c>
      <c r="BK357" s="117">
        <v>7</v>
      </c>
      <c r="BL357" s="117" t="s">
        <v>39</v>
      </c>
      <c r="BM357" s="124" t="s">
        <v>228</v>
      </c>
      <c r="BN357" s="125" t="s">
        <v>41</v>
      </c>
      <c r="BO357" s="168" t="s">
        <v>501</v>
      </c>
    </row>
    <row r="358" spans="1:67" ht="18" hidden="1" thickTop="1" x14ac:dyDescent="0.25">
      <c r="A358" s="169" t="s">
        <v>500</v>
      </c>
      <c r="B358" s="117" t="s">
        <v>51</v>
      </c>
      <c r="C358" s="162">
        <v>2011</v>
      </c>
      <c r="D358" s="162" t="s">
        <v>499</v>
      </c>
      <c r="E358" s="162" t="s">
        <v>53</v>
      </c>
      <c r="F358" s="162" t="s">
        <v>375</v>
      </c>
      <c r="G358" s="163" t="s">
        <v>31</v>
      </c>
      <c r="H358" s="118"/>
      <c r="I358" s="118"/>
      <c r="J358" s="118"/>
      <c r="K358" s="164" t="s">
        <v>31</v>
      </c>
      <c r="L358" s="117"/>
      <c r="M358" s="117"/>
      <c r="N358" s="117"/>
      <c r="O358" s="117"/>
      <c r="P358" s="117" t="s">
        <v>242</v>
      </c>
      <c r="Q358" s="119" t="s">
        <v>269</v>
      </c>
      <c r="R358" s="119" t="s">
        <v>228</v>
      </c>
      <c r="S358" s="119" t="s">
        <v>245</v>
      </c>
      <c r="T358" s="119" t="s">
        <v>259</v>
      </c>
      <c r="U358" s="119"/>
      <c r="V358" s="119"/>
      <c r="W358" s="119"/>
      <c r="X358" s="119"/>
      <c r="Y358" s="119"/>
      <c r="Z358" s="119"/>
      <c r="AA358" s="119"/>
      <c r="AB358" s="119"/>
      <c r="AC358" s="119"/>
      <c r="AD358" s="165"/>
      <c r="AE358" s="119"/>
      <c r="AF358" s="119"/>
      <c r="AG358" s="119"/>
      <c r="AH358" s="119"/>
      <c r="AI358" s="119"/>
      <c r="AJ358" s="119"/>
      <c r="AK358" s="119"/>
      <c r="AL358" s="119"/>
      <c r="AM358" s="119"/>
      <c r="AN358" s="119"/>
      <c r="AO358" s="119"/>
      <c r="AP358" s="119"/>
      <c r="AQ358" s="119"/>
      <c r="AR358" s="119"/>
      <c r="AS358" s="163" t="s">
        <v>31</v>
      </c>
      <c r="AT358" s="164" t="s">
        <v>31</v>
      </c>
      <c r="AU358" s="162" t="s">
        <v>440</v>
      </c>
      <c r="AV358" s="117">
        <v>92</v>
      </c>
      <c r="AW358" s="117"/>
      <c r="AX358" s="117"/>
      <c r="AY358" s="117"/>
      <c r="AZ358" s="164" t="s">
        <v>31</v>
      </c>
      <c r="BA358" s="189" t="s">
        <v>31</v>
      </c>
      <c r="BB358" s="189" t="s">
        <v>31</v>
      </c>
      <c r="BC358" s="164" t="s">
        <v>31</v>
      </c>
      <c r="BD358" s="123" t="s">
        <v>31</v>
      </c>
      <c r="BE358" s="117" t="s">
        <v>31</v>
      </c>
      <c r="BF358" s="122" t="s">
        <v>31</v>
      </c>
      <c r="BG358" s="117" t="s">
        <v>31</v>
      </c>
      <c r="BH358" s="123" t="e">
        <f t="shared" si="16"/>
        <v>#VALUE!</v>
      </c>
      <c r="BI358" s="162" t="s">
        <v>37</v>
      </c>
      <c r="BJ358" s="117" t="s">
        <v>31</v>
      </c>
      <c r="BK358" s="117" t="s">
        <v>31</v>
      </c>
      <c r="BL358" s="117" t="s">
        <v>31</v>
      </c>
      <c r="BM358" s="124" t="s">
        <v>31</v>
      </c>
      <c r="BN358" s="125" t="s">
        <v>41</v>
      </c>
      <c r="BO358" s="181" t="s">
        <v>31</v>
      </c>
    </row>
    <row r="359" spans="1:67" ht="18" hidden="1" thickTop="1" x14ac:dyDescent="0.25">
      <c r="A359" s="169" t="s">
        <v>498</v>
      </c>
      <c r="B359" s="117" t="s">
        <v>104</v>
      </c>
      <c r="C359" s="162">
        <v>2016</v>
      </c>
      <c r="D359" s="162" t="s">
        <v>424</v>
      </c>
      <c r="E359" s="162" t="s">
        <v>53</v>
      </c>
      <c r="F359" s="162" t="s">
        <v>497</v>
      </c>
      <c r="G359" s="163" t="s">
        <v>31</v>
      </c>
      <c r="H359" s="118"/>
      <c r="I359" s="118"/>
      <c r="J359" s="118"/>
      <c r="K359" s="177" t="s">
        <v>31</v>
      </c>
      <c r="L359" s="117"/>
      <c r="M359" s="117"/>
      <c r="N359" s="117"/>
      <c r="O359" s="117"/>
      <c r="P359" s="117"/>
      <c r="Q359" s="119"/>
      <c r="R359" s="119"/>
      <c r="S359" s="119"/>
      <c r="T359" s="119"/>
      <c r="U359" s="119"/>
      <c r="V359" s="119"/>
      <c r="W359" s="119"/>
      <c r="X359" s="119"/>
      <c r="Y359" s="119"/>
      <c r="Z359" s="119"/>
      <c r="AA359" s="119"/>
      <c r="AB359" s="119"/>
      <c r="AC359" s="119"/>
      <c r="AD359" s="176"/>
      <c r="AE359" s="119"/>
      <c r="AF359" s="119"/>
      <c r="AG359" s="119"/>
      <c r="AH359" s="119"/>
      <c r="AI359" s="119"/>
      <c r="AJ359" s="119"/>
      <c r="AK359" s="119"/>
      <c r="AL359" s="119"/>
      <c r="AM359" s="119"/>
      <c r="AN359" s="119"/>
      <c r="AO359" s="119"/>
      <c r="AP359" s="119"/>
      <c r="AQ359" s="119"/>
      <c r="AR359" s="119"/>
      <c r="AS359" s="166" t="s">
        <v>496</v>
      </c>
      <c r="AT359" s="162">
        <v>40</v>
      </c>
      <c r="AU359" s="162" t="s">
        <v>166</v>
      </c>
      <c r="AV359" s="117">
        <v>69</v>
      </c>
      <c r="AW359" s="117" t="s">
        <v>2052</v>
      </c>
      <c r="AX359" s="117"/>
      <c r="AY359" s="117" t="s">
        <v>1963</v>
      </c>
      <c r="AZ359" s="162" t="s">
        <v>495</v>
      </c>
      <c r="BA359" s="167">
        <v>10614.02</v>
      </c>
      <c r="BB359" s="167">
        <v>11675.42</v>
      </c>
      <c r="BC359" s="162">
        <v>1</v>
      </c>
      <c r="BD359" s="123" t="s">
        <v>31</v>
      </c>
      <c r="BE359" s="117" t="s">
        <v>31</v>
      </c>
      <c r="BF359" s="122" t="s">
        <v>31</v>
      </c>
      <c r="BG359" s="117" t="s">
        <v>31</v>
      </c>
      <c r="BH359" s="123">
        <f t="shared" si="16"/>
        <v>291.88549999999998</v>
      </c>
      <c r="BI359" s="162" t="s">
        <v>37</v>
      </c>
      <c r="BJ359" s="117" t="s">
        <v>220</v>
      </c>
      <c r="BK359" s="117">
        <v>8</v>
      </c>
      <c r="BL359" s="117" t="s">
        <v>39</v>
      </c>
      <c r="BM359" s="124" t="s">
        <v>228</v>
      </c>
      <c r="BN359" s="125" t="s">
        <v>155</v>
      </c>
      <c r="BO359" s="181" t="s">
        <v>31</v>
      </c>
    </row>
    <row r="360" spans="1:67" ht="30.75" hidden="1" thickTop="1" x14ac:dyDescent="0.25">
      <c r="A360" s="169" t="s">
        <v>494</v>
      </c>
      <c r="B360" s="117" t="s">
        <v>76</v>
      </c>
      <c r="C360" s="162">
        <v>2017</v>
      </c>
      <c r="D360" s="162" t="s">
        <v>493</v>
      </c>
      <c r="E360" s="162" t="s">
        <v>53</v>
      </c>
      <c r="F360" s="162" t="s">
        <v>492</v>
      </c>
      <c r="G360" s="166">
        <v>198</v>
      </c>
      <c r="H360" s="118"/>
      <c r="I360" s="118"/>
      <c r="J360" s="118"/>
      <c r="K360" s="177" t="s">
        <v>31</v>
      </c>
      <c r="L360" s="117"/>
      <c r="M360" s="117"/>
      <c r="N360" s="117"/>
      <c r="O360" s="117"/>
      <c r="P360" s="117"/>
      <c r="Q360" s="119"/>
      <c r="R360" s="119"/>
      <c r="S360" s="119"/>
      <c r="T360" s="119"/>
      <c r="U360" s="119"/>
      <c r="V360" s="119"/>
      <c r="W360" s="119"/>
      <c r="X360" s="119"/>
      <c r="Y360" s="119"/>
      <c r="Z360" s="119"/>
      <c r="AA360" s="119"/>
      <c r="AB360" s="119"/>
      <c r="AC360" s="119" t="s">
        <v>286</v>
      </c>
      <c r="AD360" s="176">
        <v>330</v>
      </c>
      <c r="AE360" s="119" t="s">
        <v>299</v>
      </c>
      <c r="AF360" s="119" t="s">
        <v>302</v>
      </c>
      <c r="AG360" s="119" t="s">
        <v>2043</v>
      </c>
      <c r="AH360" s="119"/>
      <c r="AI360" s="119"/>
      <c r="AJ360" s="119"/>
      <c r="AK360" s="119"/>
      <c r="AL360" s="119"/>
      <c r="AM360" s="119"/>
      <c r="AN360" s="119"/>
      <c r="AO360" s="119"/>
      <c r="AP360" s="119"/>
      <c r="AQ360" s="119"/>
      <c r="AR360" s="119"/>
      <c r="AS360" s="163" t="s">
        <v>31</v>
      </c>
      <c r="AT360" s="164" t="s">
        <v>31</v>
      </c>
      <c r="AU360" s="162" t="s">
        <v>481</v>
      </c>
      <c r="AV360" s="117">
        <v>31</v>
      </c>
      <c r="AW360" s="117"/>
      <c r="AX360" s="117"/>
      <c r="AY360" s="117"/>
      <c r="AZ360" s="162" t="s">
        <v>480</v>
      </c>
      <c r="BA360" s="167">
        <v>1863</v>
      </c>
      <c r="BB360" s="167">
        <v>1965.47</v>
      </c>
      <c r="BC360" s="162" t="s">
        <v>491</v>
      </c>
      <c r="BD360" s="123">
        <f>BB360/G360</f>
        <v>9.9266161616161614</v>
      </c>
      <c r="BE360" s="117" t="s">
        <v>35</v>
      </c>
      <c r="BF360" s="122" t="s">
        <v>31</v>
      </c>
      <c r="BG360" s="117" t="s">
        <v>31</v>
      </c>
      <c r="BH360" s="123" t="e">
        <f t="shared" si="16"/>
        <v>#VALUE!</v>
      </c>
      <c r="BI360" s="162" t="s">
        <v>37</v>
      </c>
      <c r="BJ360" s="117" t="s">
        <v>200</v>
      </c>
      <c r="BK360" s="117" t="s">
        <v>31</v>
      </c>
      <c r="BL360" s="117" t="s">
        <v>31</v>
      </c>
      <c r="BM360" s="124" t="s">
        <v>31</v>
      </c>
      <c r="BN360" s="125" t="s">
        <v>214</v>
      </c>
      <c r="BO360" s="168" t="s">
        <v>490</v>
      </c>
    </row>
    <row r="361" spans="1:67" ht="45.75" hidden="1" thickTop="1" x14ac:dyDescent="0.25">
      <c r="A361" s="169" t="s">
        <v>489</v>
      </c>
      <c r="B361" s="117" t="s">
        <v>76</v>
      </c>
      <c r="C361" s="162">
        <v>2017</v>
      </c>
      <c r="D361" s="162" t="s">
        <v>488</v>
      </c>
      <c r="E361" s="162" t="s">
        <v>53</v>
      </c>
      <c r="F361" s="162" t="s">
        <v>487</v>
      </c>
      <c r="G361" s="166">
        <v>816</v>
      </c>
      <c r="H361" s="118"/>
      <c r="I361" s="118"/>
      <c r="J361" s="118"/>
      <c r="K361" s="177" t="s">
        <v>31</v>
      </c>
      <c r="L361" s="117"/>
      <c r="M361" s="117"/>
      <c r="N361" s="117"/>
      <c r="O361" s="117"/>
      <c r="P361" s="117"/>
      <c r="Q361" s="119"/>
      <c r="R361" s="119"/>
      <c r="S361" s="119"/>
      <c r="T361" s="119"/>
      <c r="U361" s="119"/>
      <c r="V361" s="119"/>
      <c r="W361" s="119"/>
      <c r="X361" s="119"/>
      <c r="Y361" s="119"/>
      <c r="Z361" s="119"/>
      <c r="AA361" s="119"/>
      <c r="AB361" s="119"/>
      <c r="AC361" s="119" t="s">
        <v>289</v>
      </c>
      <c r="AD361" s="176">
        <v>30</v>
      </c>
      <c r="AE361" s="119" t="s">
        <v>299</v>
      </c>
      <c r="AF361" s="119" t="s">
        <v>2176</v>
      </c>
      <c r="AG361" s="119" t="s">
        <v>2047</v>
      </c>
      <c r="AH361" s="119"/>
      <c r="AI361" s="119"/>
      <c r="AJ361" s="119"/>
      <c r="AK361" s="119"/>
      <c r="AL361" s="119"/>
      <c r="AM361" s="119"/>
      <c r="AN361" s="119"/>
      <c r="AO361" s="119"/>
      <c r="AP361" s="119"/>
      <c r="AQ361" s="119"/>
      <c r="AR361" s="119"/>
      <c r="AS361" s="163" t="s">
        <v>31</v>
      </c>
      <c r="AT361" s="164" t="s">
        <v>31</v>
      </c>
      <c r="AU361" s="162" t="s">
        <v>481</v>
      </c>
      <c r="AV361" s="117">
        <v>31</v>
      </c>
      <c r="AW361" s="117"/>
      <c r="AX361" s="117"/>
      <c r="AY361" s="117"/>
      <c r="AZ361" s="162" t="s">
        <v>480</v>
      </c>
      <c r="BA361" s="167">
        <v>72423.12</v>
      </c>
      <c r="BB361" s="167">
        <v>86907.74</v>
      </c>
      <c r="BC361" s="162" t="s">
        <v>486</v>
      </c>
      <c r="BD361" s="123">
        <f>BB361/G361</f>
        <v>106.50458333333334</v>
      </c>
      <c r="BE361" s="117" t="s">
        <v>35</v>
      </c>
      <c r="BF361" s="122" t="s">
        <v>31</v>
      </c>
      <c r="BG361" s="117" t="s">
        <v>31</v>
      </c>
      <c r="BH361" s="123" t="e">
        <f t="shared" si="16"/>
        <v>#VALUE!</v>
      </c>
      <c r="BI361" s="162" t="s">
        <v>37</v>
      </c>
      <c r="BJ361" s="117" t="s">
        <v>200</v>
      </c>
      <c r="BK361" s="117" t="s">
        <v>31</v>
      </c>
      <c r="BL361" s="117" t="s">
        <v>31</v>
      </c>
      <c r="BM361" s="124" t="s">
        <v>31</v>
      </c>
      <c r="BN361" s="125" t="s">
        <v>214</v>
      </c>
      <c r="BO361" s="168" t="s">
        <v>485</v>
      </c>
    </row>
    <row r="362" spans="1:67" ht="30.75" hidden="1" thickTop="1" x14ac:dyDescent="0.25">
      <c r="A362" s="169" t="s">
        <v>484</v>
      </c>
      <c r="B362" s="117" t="s">
        <v>76</v>
      </c>
      <c r="C362" s="162">
        <v>2017</v>
      </c>
      <c r="D362" s="162" t="s">
        <v>483</v>
      </c>
      <c r="E362" s="162" t="s">
        <v>53</v>
      </c>
      <c r="F362" s="162" t="s">
        <v>482</v>
      </c>
      <c r="G362" s="166">
        <v>740</v>
      </c>
      <c r="H362" s="118"/>
      <c r="I362" s="118"/>
      <c r="J362" s="118"/>
      <c r="K362" s="177" t="s">
        <v>31</v>
      </c>
      <c r="L362" s="117"/>
      <c r="M362" s="117"/>
      <c r="N362" s="117"/>
      <c r="O362" s="117"/>
      <c r="P362" s="117"/>
      <c r="Q362" s="119"/>
      <c r="R362" s="119"/>
      <c r="S362" s="119"/>
      <c r="T362" s="119"/>
      <c r="U362" s="119"/>
      <c r="V362" s="119"/>
      <c r="W362" s="119"/>
      <c r="X362" s="119"/>
      <c r="Y362" s="119"/>
      <c r="Z362" s="119"/>
      <c r="AA362" s="119"/>
      <c r="AB362" s="119"/>
      <c r="AC362" s="119"/>
      <c r="AD362" s="176"/>
      <c r="AE362" s="119"/>
      <c r="AF362" s="119" t="s">
        <v>1645</v>
      </c>
      <c r="AG362" s="119"/>
      <c r="AH362" s="119"/>
      <c r="AI362" s="119"/>
      <c r="AJ362" s="119"/>
      <c r="AK362" s="119"/>
      <c r="AL362" s="119"/>
      <c r="AM362" s="119"/>
      <c r="AN362" s="119"/>
      <c r="AO362" s="119"/>
      <c r="AP362" s="119"/>
      <c r="AQ362" s="119"/>
      <c r="AR362" s="119"/>
      <c r="AS362" s="163" t="s">
        <v>31</v>
      </c>
      <c r="AT362" s="164" t="s">
        <v>31</v>
      </c>
      <c r="AU362" s="162" t="s">
        <v>481</v>
      </c>
      <c r="AV362" s="117">
        <v>31</v>
      </c>
      <c r="AW362" s="117"/>
      <c r="AX362" s="117"/>
      <c r="AY362" s="117"/>
      <c r="AZ362" s="162" t="s">
        <v>480</v>
      </c>
      <c r="BA362" s="167">
        <v>8195.6</v>
      </c>
      <c r="BB362" s="167">
        <v>9834.7199999999993</v>
      </c>
      <c r="BC362" s="162" t="s">
        <v>479</v>
      </c>
      <c r="BD362" s="123">
        <f>BB362/G362</f>
        <v>13.290162162162162</v>
      </c>
      <c r="BE362" s="117" t="s">
        <v>35</v>
      </c>
      <c r="BF362" s="122" t="s">
        <v>31</v>
      </c>
      <c r="BG362" s="117" t="s">
        <v>31</v>
      </c>
      <c r="BH362" s="123" t="e">
        <f t="shared" si="16"/>
        <v>#VALUE!</v>
      </c>
      <c r="BI362" s="162" t="s">
        <v>37</v>
      </c>
      <c r="BJ362" s="117" t="s">
        <v>200</v>
      </c>
      <c r="BK362" s="117" t="s">
        <v>31</v>
      </c>
      <c r="BL362" s="117" t="s">
        <v>31</v>
      </c>
      <c r="BM362" s="124" t="s">
        <v>31</v>
      </c>
      <c r="BN362" s="125" t="s">
        <v>214</v>
      </c>
      <c r="BO362" s="168" t="s">
        <v>478</v>
      </c>
    </row>
    <row r="363" spans="1:67" ht="45.75" hidden="1" thickTop="1" x14ac:dyDescent="0.25">
      <c r="A363" s="169" t="s">
        <v>477</v>
      </c>
      <c r="B363" s="117" t="s">
        <v>51</v>
      </c>
      <c r="C363" s="162">
        <v>2017</v>
      </c>
      <c r="D363" s="162" t="s">
        <v>331</v>
      </c>
      <c r="E363" s="162" t="s">
        <v>53</v>
      </c>
      <c r="F363" s="162" t="s">
        <v>476</v>
      </c>
      <c r="G363" s="163" t="s">
        <v>31</v>
      </c>
      <c r="H363" s="118"/>
      <c r="I363" s="118"/>
      <c r="J363" s="118"/>
      <c r="K363" s="164" t="s">
        <v>31</v>
      </c>
      <c r="L363" s="117"/>
      <c r="M363" s="117"/>
      <c r="N363" s="117"/>
      <c r="O363" s="117"/>
      <c r="P363" s="117" t="s">
        <v>242</v>
      </c>
      <c r="Q363" s="119" t="s">
        <v>266</v>
      </c>
      <c r="R363" s="119" t="s">
        <v>228</v>
      </c>
      <c r="S363" s="119" t="s">
        <v>245</v>
      </c>
      <c r="T363" s="119" t="s">
        <v>259</v>
      </c>
      <c r="U363" s="119"/>
      <c r="V363" s="119"/>
      <c r="W363" s="119"/>
      <c r="X363" s="119"/>
      <c r="Y363" s="119"/>
      <c r="Z363" s="119"/>
      <c r="AA363" s="119"/>
      <c r="AB363" s="119"/>
      <c r="AC363" s="119"/>
      <c r="AD363" s="165"/>
      <c r="AE363" s="119"/>
      <c r="AF363" s="119"/>
      <c r="AG363" s="119"/>
      <c r="AH363" s="119"/>
      <c r="AI363" s="119"/>
      <c r="AJ363" s="119"/>
      <c r="AK363" s="119"/>
      <c r="AL363" s="119"/>
      <c r="AM363" s="119"/>
      <c r="AN363" s="119"/>
      <c r="AO363" s="119"/>
      <c r="AP363" s="119"/>
      <c r="AQ363" s="119"/>
      <c r="AR363" s="119"/>
      <c r="AS363" s="163" t="s">
        <v>31</v>
      </c>
      <c r="AT363" s="164" t="s">
        <v>31</v>
      </c>
      <c r="AU363" s="162" t="s">
        <v>32</v>
      </c>
      <c r="AV363" s="117">
        <v>75</v>
      </c>
      <c r="AW363" s="117"/>
      <c r="AX363" s="117"/>
      <c r="AY363" s="117"/>
      <c r="AZ363" s="164" t="s">
        <v>31</v>
      </c>
      <c r="BA363" s="167">
        <v>6537.1</v>
      </c>
      <c r="BB363" s="167">
        <v>7844.52</v>
      </c>
      <c r="BC363" s="162">
        <v>1</v>
      </c>
      <c r="BD363" s="123" t="s">
        <v>31</v>
      </c>
      <c r="BE363" s="117" t="s">
        <v>31</v>
      </c>
      <c r="BF363" s="122" t="s">
        <v>31</v>
      </c>
      <c r="BG363" s="117" t="s">
        <v>31</v>
      </c>
      <c r="BH363" s="123" t="e">
        <f t="shared" si="16"/>
        <v>#VALUE!</v>
      </c>
      <c r="BI363" s="162" t="s">
        <v>37</v>
      </c>
      <c r="BJ363" s="117" t="s">
        <v>38</v>
      </c>
      <c r="BK363" s="117" t="s">
        <v>31</v>
      </c>
      <c r="BL363" s="117" t="s">
        <v>31</v>
      </c>
      <c r="BM363" s="124" t="s">
        <v>31</v>
      </c>
      <c r="BN363" s="125" t="s">
        <v>41</v>
      </c>
      <c r="BO363" s="168" t="s">
        <v>475</v>
      </c>
    </row>
    <row r="364" spans="1:67" ht="30.75" hidden="1" thickTop="1" x14ac:dyDescent="0.25">
      <c r="A364" s="169" t="s">
        <v>474</v>
      </c>
      <c r="B364" s="117" t="s">
        <v>51</v>
      </c>
      <c r="C364" s="162">
        <v>2017</v>
      </c>
      <c r="D364" s="162" t="s">
        <v>469</v>
      </c>
      <c r="E364" s="162" t="s">
        <v>53</v>
      </c>
      <c r="F364" s="162" t="s">
        <v>64</v>
      </c>
      <c r="G364" s="163" t="s">
        <v>31</v>
      </c>
      <c r="H364" s="118"/>
      <c r="I364" s="118"/>
      <c r="J364" s="118"/>
      <c r="K364" s="164" t="s">
        <v>31</v>
      </c>
      <c r="L364" s="117"/>
      <c r="M364" s="117"/>
      <c r="N364" s="117"/>
      <c r="O364" s="117"/>
      <c r="P364" s="117"/>
      <c r="Q364" s="119"/>
      <c r="R364" s="119" t="s">
        <v>228</v>
      </c>
      <c r="S364" s="119" t="s">
        <v>260</v>
      </c>
      <c r="T364" s="119" t="s">
        <v>259</v>
      </c>
      <c r="U364" s="119"/>
      <c r="V364" s="119"/>
      <c r="W364" s="119"/>
      <c r="X364" s="119"/>
      <c r="Y364" s="119"/>
      <c r="Z364" s="119"/>
      <c r="AA364" s="119"/>
      <c r="AB364" s="119"/>
      <c r="AC364" s="119"/>
      <c r="AD364" s="165"/>
      <c r="AE364" s="119"/>
      <c r="AF364" s="119"/>
      <c r="AG364" s="119"/>
      <c r="AH364" s="119"/>
      <c r="AI364" s="119"/>
      <c r="AJ364" s="119"/>
      <c r="AK364" s="119"/>
      <c r="AL364" s="119"/>
      <c r="AM364" s="119"/>
      <c r="AN364" s="119"/>
      <c r="AO364" s="119"/>
      <c r="AP364" s="119"/>
      <c r="AQ364" s="119"/>
      <c r="AR364" s="119"/>
      <c r="AS364" s="163">
        <v>4919</v>
      </c>
      <c r="AT364" s="164" t="s">
        <v>31</v>
      </c>
      <c r="AU364" s="162" t="s">
        <v>32</v>
      </c>
      <c r="AV364" s="117">
        <v>75</v>
      </c>
      <c r="AW364" s="117"/>
      <c r="AX364" s="117" t="s">
        <v>1952</v>
      </c>
      <c r="AY364" s="117" t="s">
        <v>1966</v>
      </c>
      <c r="AZ364" s="162" t="s">
        <v>467</v>
      </c>
      <c r="BA364" s="167">
        <v>153304.1</v>
      </c>
      <c r="BB364" s="167">
        <v>168634.51</v>
      </c>
      <c r="BC364" s="162">
        <v>1</v>
      </c>
      <c r="BD364" s="123" t="s">
        <v>31</v>
      </c>
      <c r="BE364" s="117" t="s">
        <v>31</v>
      </c>
      <c r="BF364" s="122" t="s">
        <v>31</v>
      </c>
      <c r="BG364" s="117" t="s">
        <v>31</v>
      </c>
      <c r="BH364" s="123" t="e">
        <f t="shared" si="16"/>
        <v>#VALUE!</v>
      </c>
      <c r="BI364" s="162" t="s">
        <v>37</v>
      </c>
      <c r="BJ364" s="117" t="s">
        <v>38</v>
      </c>
      <c r="BK364" s="117" t="s">
        <v>31</v>
      </c>
      <c r="BL364" s="117" t="s">
        <v>31</v>
      </c>
      <c r="BM364" s="124" t="s">
        <v>31</v>
      </c>
      <c r="BN364" s="125" t="s">
        <v>41</v>
      </c>
      <c r="BO364" s="168" t="s">
        <v>466</v>
      </c>
    </row>
    <row r="365" spans="1:67" ht="30.75" hidden="1" thickTop="1" x14ac:dyDescent="0.25">
      <c r="A365" s="169" t="s">
        <v>473</v>
      </c>
      <c r="B365" s="117" t="s">
        <v>51</v>
      </c>
      <c r="C365" s="162">
        <v>2017</v>
      </c>
      <c r="D365" s="162" t="s">
        <v>472</v>
      </c>
      <c r="E365" s="162" t="s">
        <v>53</v>
      </c>
      <c r="F365" s="162" t="s">
        <v>471</v>
      </c>
      <c r="G365" s="163" t="s">
        <v>31</v>
      </c>
      <c r="H365" s="118"/>
      <c r="I365" s="118"/>
      <c r="J365" s="118"/>
      <c r="K365" s="164" t="s">
        <v>31</v>
      </c>
      <c r="L365" s="117"/>
      <c r="M365" s="117"/>
      <c r="N365" s="117"/>
      <c r="O365" s="117"/>
      <c r="P365" s="117"/>
      <c r="Q365" s="119"/>
      <c r="R365" s="119" t="s">
        <v>228</v>
      </c>
      <c r="S365" s="119" t="s">
        <v>260</v>
      </c>
      <c r="T365" s="119" t="s">
        <v>259</v>
      </c>
      <c r="U365" s="119"/>
      <c r="V365" s="119"/>
      <c r="W365" s="119"/>
      <c r="X365" s="119"/>
      <c r="Y365" s="119"/>
      <c r="Z365" s="119"/>
      <c r="AA365" s="119"/>
      <c r="AB365" s="119"/>
      <c r="AC365" s="119"/>
      <c r="AD365" s="165"/>
      <c r="AE365" s="119"/>
      <c r="AF365" s="119"/>
      <c r="AG365" s="119"/>
      <c r="AH365" s="119"/>
      <c r="AI365" s="119"/>
      <c r="AJ365" s="119"/>
      <c r="AK365" s="119"/>
      <c r="AL365" s="119"/>
      <c r="AM365" s="119"/>
      <c r="AN365" s="119"/>
      <c r="AO365" s="119"/>
      <c r="AP365" s="119"/>
      <c r="AQ365" s="119"/>
      <c r="AR365" s="119"/>
      <c r="AS365" s="163">
        <v>4919</v>
      </c>
      <c r="AT365" s="164" t="s">
        <v>31</v>
      </c>
      <c r="AU365" s="162" t="s">
        <v>32</v>
      </c>
      <c r="AV365" s="117">
        <v>75</v>
      </c>
      <c r="AW365" s="117"/>
      <c r="AX365" s="117" t="s">
        <v>1952</v>
      </c>
      <c r="AY365" s="117" t="s">
        <v>1966</v>
      </c>
      <c r="AZ365" s="162" t="s">
        <v>467</v>
      </c>
      <c r="BA365" s="167">
        <v>169728</v>
      </c>
      <c r="BB365" s="167">
        <v>186700.79999999999</v>
      </c>
      <c r="BC365" s="162">
        <v>1</v>
      </c>
      <c r="BD365" s="123" t="s">
        <v>31</v>
      </c>
      <c r="BE365" s="117" t="s">
        <v>31</v>
      </c>
      <c r="BF365" s="122" t="s">
        <v>31</v>
      </c>
      <c r="BG365" s="117" t="s">
        <v>31</v>
      </c>
      <c r="BH365" s="123" t="e">
        <f t="shared" si="16"/>
        <v>#VALUE!</v>
      </c>
      <c r="BI365" s="162" t="s">
        <v>37</v>
      </c>
      <c r="BJ365" s="117" t="s">
        <v>38</v>
      </c>
      <c r="BK365" s="117" t="s">
        <v>31</v>
      </c>
      <c r="BL365" s="117" t="s">
        <v>31</v>
      </c>
      <c r="BM365" s="124" t="s">
        <v>31</v>
      </c>
      <c r="BN365" s="125" t="s">
        <v>41</v>
      </c>
      <c r="BO365" s="168" t="s">
        <v>466</v>
      </c>
    </row>
    <row r="366" spans="1:67" ht="30.75" hidden="1" thickTop="1" x14ac:dyDescent="0.25">
      <c r="A366" s="169" t="s">
        <v>470</v>
      </c>
      <c r="B366" s="117" t="s">
        <v>51</v>
      </c>
      <c r="C366" s="162">
        <v>2017</v>
      </c>
      <c r="D366" s="162" t="s">
        <v>469</v>
      </c>
      <c r="E366" s="162" t="s">
        <v>53</v>
      </c>
      <c r="F366" s="162" t="s">
        <v>468</v>
      </c>
      <c r="G366" s="163" t="s">
        <v>31</v>
      </c>
      <c r="H366" s="118"/>
      <c r="I366" s="118"/>
      <c r="J366" s="118"/>
      <c r="K366" s="164" t="s">
        <v>31</v>
      </c>
      <c r="L366" s="117"/>
      <c r="M366" s="117"/>
      <c r="N366" s="117"/>
      <c r="O366" s="117"/>
      <c r="P366" s="117"/>
      <c r="Q366" s="119"/>
      <c r="R366" s="119" t="s">
        <v>228</v>
      </c>
      <c r="S366" s="119" t="s">
        <v>260</v>
      </c>
      <c r="T366" s="119" t="s">
        <v>259</v>
      </c>
      <c r="U366" s="119"/>
      <c r="V366" s="119"/>
      <c r="W366" s="119"/>
      <c r="X366" s="119"/>
      <c r="Y366" s="119"/>
      <c r="Z366" s="119"/>
      <c r="AA366" s="119"/>
      <c r="AB366" s="119"/>
      <c r="AC366" s="119"/>
      <c r="AD366" s="165"/>
      <c r="AE366" s="119"/>
      <c r="AF366" s="119"/>
      <c r="AG366" s="119"/>
      <c r="AH366" s="119"/>
      <c r="AI366" s="119"/>
      <c r="AJ366" s="119"/>
      <c r="AK366" s="119"/>
      <c r="AL366" s="119"/>
      <c r="AM366" s="119"/>
      <c r="AN366" s="119"/>
      <c r="AO366" s="119"/>
      <c r="AP366" s="119"/>
      <c r="AQ366" s="119"/>
      <c r="AR366" s="119"/>
      <c r="AS366" s="163">
        <v>4919</v>
      </c>
      <c r="AT366" s="164" t="s">
        <v>31</v>
      </c>
      <c r="AU366" s="162" t="s">
        <v>32</v>
      </c>
      <c r="AV366" s="117">
        <v>75</v>
      </c>
      <c r="AW366" s="117"/>
      <c r="AX366" s="117" t="s">
        <v>1952</v>
      </c>
      <c r="AY366" s="117" t="s">
        <v>1966</v>
      </c>
      <c r="AZ366" s="162" t="s">
        <v>467</v>
      </c>
      <c r="BA366" s="167">
        <v>144492.79999999999</v>
      </c>
      <c r="BB366" s="167">
        <v>158942.07999999999</v>
      </c>
      <c r="BC366" s="162">
        <v>1</v>
      </c>
      <c r="BD366" s="123" t="s">
        <v>31</v>
      </c>
      <c r="BE366" s="117" t="s">
        <v>31</v>
      </c>
      <c r="BF366" s="122" t="s">
        <v>31</v>
      </c>
      <c r="BG366" s="117" t="s">
        <v>31</v>
      </c>
      <c r="BH366" s="123" t="e">
        <f t="shared" si="16"/>
        <v>#VALUE!</v>
      </c>
      <c r="BI366" s="162" t="s">
        <v>37</v>
      </c>
      <c r="BJ366" s="117" t="s">
        <v>38</v>
      </c>
      <c r="BK366" s="117" t="s">
        <v>31</v>
      </c>
      <c r="BL366" s="117" t="s">
        <v>31</v>
      </c>
      <c r="BM366" s="124" t="s">
        <v>31</v>
      </c>
      <c r="BN366" s="125" t="s">
        <v>41</v>
      </c>
      <c r="BO366" s="168" t="s">
        <v>466</v>
      </c>
    </row>
    <row r="367" spans="1:67" ht="18" hidden="1" thickTop="1" x14ac:dyDescent="0.25">
      <c r="A367" s="169" t="s">
        <v>465</v>
      </c>
      <c r="B367" s="117" t="s">
        <v>51</v>
      </c>
      <c r="C367" s="162">
        <v>2016</v>
      </c>
      <c r="D367" s="162" t="s">
        <v>331</v>
      </c>
      <c r="E367" s="162" t="s">
        <v>53</v>
      </c>
      <c r="F367" s="162" t="s">
        <v>464</v>
      </c>
      <c r="G367" s="163" t="s">
        <v>31</v>
      </c>
      <c r="H367" s="118"/>
      <c r="I367" s="118"/>
      <c r="J367" s="118"/>
      <c r="K367" s="164" t="s">
        <v>31</v>
      </c>
      <c r="L367" s="117"/>
      <c r="M367" s="117"/>
      <c r="N367" s="117"/>
      <c r="O367" s="117"/>
      <c r="P367" s="117" t="s">
        <v>242</v>
      </c>
      <c r="Q367" s="119" t="s">
        <v>266</v>
      </c>
      <c r="R367" s="119" t="s">
        <v>228</v>
      </c>
      <c r="S367" s="119" t="s">
        <v>245</v>
      </c>
      <c r="T367" s="119" t="s">
        <v>259</v>
      </c>
      <c r="U367" s="119"/>
      <c r="V367" s="119"/>
      <c r="W367" s="119"/>
      <c r="X367" s="119"/>
      <c r="Y367" s="119"/>
      <c r="Z367" s="119"/>
      <c r="AA367" s="119"/>
      <c r="AB367" s="119"/>
      <c r="AC367" s="119"/>
      <c r="AD367" s="165"/>
      <c r="AE367" s="119"/>
      <c r="AF367" s="119"/>
      <c r="AG367" s="119"/>
      <c r="AH367" s="119"/>
      <c r="AI367" s="119"/>
      <c r="AJ367" s="119"/>
      <c r="AK367" s="119"/>
      <c r="AL367" s="119"/>
      <c r="AM367" s="119"/>
      <c r="AN367" s="119"/>
      <c r="AO367" s="119"/>
      <c r="AP367" s="119"/>
      <c r="AQ367" s="119"/>
      <c r="AR367" s="119"/>
      <c r="AS367" s="163" t="s">
        <v>31</v>
      </c>
      <c r="AT367" s="164" t="s">
        <v>31</v>
      </c>
      <c r="AU367" s="162" t="s">
        <v>32</v>
      </c>
      <c r="AV367" s="117">
        <v>75</v>
      </c>
      <c r="AW367" s="117"/>
      <c r="AX367" s="117"/>
      <c r="AY367" s="117"/>
      <c r="AZ367" s="162" t="s">
        <v>463</v>
      </c>
      <c r="BA367" s="167">
        <v>60676</v>
      </c>
      <c r="BB367" s="167">
        <v>64013.19</v>
      </c>
      <c r="BC367" s="162">
        <v>1</v>
      </c>
      <c r="BD367" s="123" t="s">
        <v>31</v>
      </c>
      <c r="BE367" s="117" t="s">
        <v>31</v>
      </c>
      <c r="BF367" s="122" t="s">
        <v>31</v>
      </c>
      <c r="BG367" s="117" t="s">
        <v>31</v>
      </c>
      <c r="BH367" s="123" t="e">
        <f t="shared" si="16"/>
        <v>#VALUE!</v>
      </c>
      <c r="BI367" s="162" t="s">
        <v>37</v>
      </c>
      <c r="BJ367" s="117" t="s">
        <v>38</v>
      </c>
      <c r="BK367" s="117" t="s">
        <v>31</v>
      </c>
      <c r="BL367" s="117" t="s">
        <v>31</v>
      </c>
      <c r="BM367" s="124" t="s">
        <v>31</v>
      </c>
      <c r="BN367" s="125" t="s">
        <v>41</v>
      </c>
      <c r="BO367" s="168" t="s">
        <v>462</v>
      </c>
    </row>
    <row r="368" spans="1:67" ht="18" hidden="1" thickTop="1" x14ac:dyDescent="0.25">
      <c r="A368" s="169" t="s">
        <v>461</v>
      </c>
      <c r="B368" s="117" t="s">
        <v>51</v>
      </c>
      <c r="C368" s="162">
        <v>2017</v>
      </c>
      <c r="D368" s="162" t="s">
        <v>460</v>
      </c>
      <c r="E368" s="162" t="s">
        <v>53</v>
      </c>
      <c r="F368" s="162" t="s">
        <v>447</v>
      </c>
      <c r="G368" s="163" t="s">
        <v>31</v>
      </c>
      <c r="H368" s="118"/>
      <c r="I368" s="118"/>
      <c r="J368" s="118"/>
      <c r="K368" s="164" t="s">
        <v>31</v>
      </c>
      <c r="L368" s="117"/>
      <c r="M368" s="117"/>
      <c r="N368" s="117"/>
      <c r="O368" s="117"/>
      <c r="P368" s="117"/>
      <c r="Q368" s="119"/>
      <c r="R368" s="119"/>
      <c r="S368" s="119"/>
      <c r="T368" s="119"/>
      <c r="U368" s="119"/>
      <c r="V368" s="119"/>
      <c r="W368" s="119"/>
      <c r="X368" s="119"/>
      <c r="Y368" s="119"/>
      <c r="Z368" s="119"/>
      <c r="AA368" s="119"/>
      <c r="AB368" s="119"/>
      <c r="AC368" s="119"/>
      <c r="AD368" s="165"/>
      <c r="AE368" s="119"/>
      <c r="AF368" s="119"/>
      <c r="AG368" s="119"/>
      <c r="AH368" s="119"/>
      <c r="AI368" s="119"/>
      <c r="AJ368" s="119"/>
      <c r="AK368" s="119"/>
      <c r="AL368" s="119"/>
      <c r="AM368" s="119"/>
      <c r="AN368" s="119"/>
      <c r="AO368" s="119"/>
      <c r="AP368" s="119"/>
      <c r="AQ368" s="119"/>
      <c r="AR368" s="119"/>
      <c r="AS368" s="163" t="s">
        <v>31</v>
      </c>
      <c r="AT368" s="164" t="s">
        <v>31</v>
      </c>
      <c r="AU368" s="162" t="s">
        <v>32</v>
      </c>
      <c r="AV368" s="117">
        <v>75</v>
      </c>
      <c r="AW368" s="117" t="s">
        <v>2056</v>
      </c>
      <c r="AX368" s="117"/>
      <c r="AY368" s="117"/>
      <c r="AZ368" s="162" t="s">
        <v>453</v>
      </c>
      <c r="BA368" s="167">
        <v>1568</v>
      </c>
      <c r="BB368" s="167">
        <v>1568</v>
      </c>
      <c r="BC368" s="162">
        <v>1</v>
      </c>
      <c r="BD368" s="123" t="s">
        <v>31</v>
      </c>
      <c r="BE368" s="117" t="s">
        <v>31</v>
      </c>
      <c r="BF368" s="122" t="s">
        <v>31</v>
      </c>
      <c r="BG368" s="117" t="s">
        <v>31</v>
      </c>
      <c r="BH368" s="123" t="e">
        <f t="shared" si="16"/>
        <v>#VALUE!</v>
      </c>
      <c r="BI368" s="162" t="s">
        <v>37</v>
      </c>
      <c r="BJ368" s="117" t="s">
        <v>38</v>
      </c>
      <c r="BK368" s="117" t="s">
        <v>31</v>
      </c>
      <c r="BL368" s="117" t="s">
        <v>31</v>
      </c>
      <c r="BM368" s="124" t="s">
        <v>31</v>
      </c>
      <c r="BN368" s="125" t="s">
        <v>41</v>
      </c>
      <c r="BO368" s="168" t="s">
        <v>459</v>
      </c>
    </row>
    <row r="369" spans="1:67" ht="30.75" hidden="1" thickTop="1" x14ac:dyDescent="0.25">
      <c r="A369" s="169" t="s">
        <v>458</v>
      </c>
      <c r="B369" s="117" t="s">
        <v>51</v>
      </c>
      <c r="C369" s="162">
        <v>2017</v>
      </c>
      <c r="D369" s="162" t="s">
        <v>457</v>
      </c>
      <c r="E369" s="162" t="s">
        <v>53</v>
      </c>
      <c r="F369" s="162" t="s">
        <v>447</v>
      </c>
      <c r="G369" s="163" t="s">
        <v>31</v>
      </c>
      <c r="H369" s="118"/>
      <c r="I369" s="118"/>
      <c r="J369" s="118"/>
      <c r="K369" s="164" t="s">
        <v>31</v>
      </c>
      <c r="L369" s="117"/>
      <c r="M369" s="117"/>
      <c r="N369" s="117"/>
      <c r="O369" s="117"/>
      <c r="P369" s="117"/>
      <c r="Q369" s="119"/>
      <c r="R369" s="119" t="s">
        <v>40</v>
      </c>
      <c r="S369" s="119"/>
      <c r="T369" s="119"/>
      <c r="U369" s="119"/>
      <c r="V369" s="119"/>
      <c r="W369" s="119"/>
      <c r="X369" s="119"/>
      <c r="Y369" s="119"/>
      <c r="Z369" s="119"/>
      <c r="AA369" s="119"/>
      <c r="AB369" s="119"/>
      <c r="AC369" s="119"/>
      <c r="AD369" s="165"/>
      <c r="AE369" s="119"/>
      <c r="AF369" s="119"/>
      <c r="AG369" s="119"/>
      <c r="AH369" s="119"/>
      <c r="AI369" s="119"/>
      <c r="AJ369" s="119"/>
      <c r="AK369" s="119"/>
      <c r="AL369" s="119"/>
      <c r="AM369" s="119"/>
      <c r="AN369" s="119"/>
      <c r="AO369" s="119"/>
      <c r="AP369" s="119"/>
      <c r="AQ369" s="119"/>
      <c r="AR369" s="119"/>
      <c r="AS369" s="163" t="s">
        <v>31</v>
      </c>
      <c r="AT369" s="164" t="s">
        <v>31</v>
      </c>
      <c r="AU369" s="162" t="s">
        <v>32</v>
      </c>
      <c r="AV369" s="117">
        <v>75</v>
      </c>
      <c r="AW369" s="117" t="s">
        <v>2056</v>
      </c>
      <c r="AX369" s="117"/>
      <c r="AY369" s="117"/>
      <c r="AZ369" s="162" t="s">
        <v>453</v>
      </c>
      <c r="BA369" s="167">
        <v>7766</v>
      </c>
      <c r="BB369" s="167">
        <v>7766</v>
      </c>
      <c r="BC369" s="162">
        <v>1</v>
      </c>
      <c r="BD369" s="123" t="s">
        <v>31</v>
      </c>
      <c r="BE369" s="117" t="s">
        <v>31</v>
      </c>
      <c r="BF369" s="122" t="s">
        <v>31</v>
      </c>
      <c r="BG369" s="117" t="s">
        <v>31</v>
      </c>
      <c r="BH369" s="123" t="e">
        <f t="shared" si="16"/>
        <v>#VALUE!</v>
      </c>
      <c r="BI369" s="162" t="s">
        <v>37</v>
      </c>
      <c r="BJ369" s="117" t="s">
        <v>38</v>
      </c>
      <c r="BK369" s="117" t="s">
        <v>31</v>
      </c>
      <c r="BL369" s="117" t="s">
        <v>31</v>
      </c>
      <c r="BM369" s="124" t="s">
        <v>31</v>
      </c>
      <c r="BN369" s="125" t="s">
        <v>41</v>
      </c>
      <c r="BO369" s="168" t="s">
        <v>456</v>
      </c>
    </row>
    <row r="370" spans="1:67" ht="18" hidden="1" thickTop="1" x14ac:dyDescent="0.25">
      <c r="A370" s="169" t="s">
        <v>455</v>
      </c>
      <c r="B370" s="150" t="s">
        <v>192</v>
      </c>
      <c r="C370" s="162">
        <v>2017</v>
      </c>
      <c r="D370" s="162" t="s">
        <v>454</v>
      </c>
      <c r="E370" s="162" t="s">
        <v>53</v>
      </c>
      <c r="F370" s="162" t="s">
        <v>447</v>
      </c>
      <c r="G370" s="163" t="s">
        <v>31</v>
      </c>
      <c r="H370" s="118"/>
      <c r="I370" s="118"/>
      <c r="J370" s="118"/>
      <c r="K370" s="164" t="s">
        <v>31</v>
      </c>
      <c r="L370" s="117"/>
      <c r="M370" s="117"/>
      <c r="N370" s="117"/>
      <c r="O370" s="117"/>
      <c r="P370" s="117"/>
      <c r="Q370" s="119"/>
      <c r="R370" s="119"/>
      <c r="S370" s="119"/>
      <c r="T370" s="119"/>
      <c r="U370" s="119"/>
      <c r="V370" s="119"/>
      <c r="W370" s="119"/>
      <c r="X370" s="119"/>
      <c r="Y370" s="119"/>
      <c r="Z370" s="119"/>
      <c r="AA370" s="119"/>
      <c r="AB370" s="119"/>
      <c r="AC370" s="119"/>
      <c r="AD370" s="176"/>
      <c r="AE370" s="119"/>
      <c r="AF370" s="119"/>
      <c r="AG370" s="119"/>
      <c r="AH370" s="119"/>
      <c r="AI370" s="119"/>
      <c r="AJ370" s="119"/>
      <c r="AK370" s="119"/>
      <c r="AL370" s="119"/>
      <c r="AM370" s="119"/>
      <c r="AN370" s="119"/>
      <c r="AO370" s="119"/>
      <c r="AP370" s="119"/>
      <c r="AQ370" s="119"/>
      <c r="AR370" s="119"/>
      <c r="AS370" s="166">
        <v>4198</v>
      </c>
      <c r="AT370" s="162">
        <v>72</v>
      </c>
      <c r="AU370" s="162" t="s">
        <v>32</v>
      </c>
      <c r="AV370" s="117">
        <v>75</v>
      </c>
      <c r="AW370" s="117" t="s">
        <v>2056</v>
      </c>
      <c r="AX370" s="117"/>
      <c r="AY370" s="117" t="s">
        <v>1965</v>
      </c>
      <c r="AZ370" s="162" t="s">
        <v>453</v>
      </c>
      <c r="BA370" s="167">
        <v>1760</v>
      </c>
      <c r="BB370" s="167">
        <v>1936</v>
      </c>
      <c r="BC370" s="162">
        <v>1</v>
      </c>
      <c r="BD370" s="123" t="s">
        <v>31</v>
      </c>
      <c r="BE370" s="117" t="s">
        <v>31</v>
      </c>
      <c r="BF370" s="122" t="s">
        <v>31</v>
      </c>
      <c r="BG370" s="117" t="s">
        <v>31</v>
      </c>
      <c r="BH370" s="123">
        <f t="shared" si="16"/>
        <v>26.888888888888889</v>
      </c>
      <c r="BI370" s="162" t="s">
        <v>37</v>
      </c>
      <c r="BJ370" s="117" t="s">
        <v>38</v>
      </c>
      <c r="BK370" s="117">
        <v>13</v>
      </c>
      <c r="BL370" s="117" t="s">
        <v>205</v>
      </c>
      <c r="BM370" s="124" t="s">
        <v>228</v>
      </c>
      <c r="BN370" s="125" t="s">
        <v>41</v>
      </c>
      <c r="BO370" s="181" t="s">
        <v>31</v>
      </c>
    </row>
    <row r="371" spans="1:67" ht="30.75" hidden="1" thickTop="1" x14ac:dyDescent="0.25">
      <c r="A371" s="169" t="s">
        <v>452</v>
      </c>
      <c r="B371" s="117" t="s">
        <v>51</v>
      </c>
      <c r="C371" s="162">
        <v>2017</v>
      </c>
      <c r="D371" s="162" t="s">
        <v>451</v>
      </c>
      <c r="E371" s="162" t="s">
        <v>53</v>
      </c>
      <c r="F371" s="162" t="s">
        <v>447</v>
      </c>
      <c r="G371" s="163" t="s">
        <v>31</v>
      </c>
      <c r="H371" s="118"/>
      <c r="I371" s="118"/>
      <c r="J371" s="118"/>
      <c r="K371" s="164" t="s">
        <v>31</v>
      </c>
      <c r="L371" s="117"/>
      <c r="M371" s="117"/>
      <c r="N371" s="117"/>
      <c r="O371" s="117"/>
      <c r="P371" s="117"/>
      <c r="Q371" s="119"/>
      <c r="R371" s="119"/>
      <c r="S371" s="119"/>
      <c r="T371" s="119"/>
      <c r="U371" s="119"/>
      <c r="V371" s="119"/>
      <c r="W371" s="119"/>
      <c r="X371" s="119"/>
      <c r="Y371" s="119"/>
      <c r="Z371" s="119"/>
      <c r="AA371" s="119"/>
      <c r="AB371" s="119"/>
      <c r="AC371" s="119"/>
      <c r="AD371" s="165"/>
      <c r="AE371" s="119"/>
      <c r="AF371" s="119"/>
      <c r="AG371" s="119"/>
      <c r="AH371" s="119"/>
      <c r="AI371" s="119"/>
      <c r="AJ371" s="119"/>
      <c r="AK371" s="119"/>
      <c r="AL371" s="119"/>
      <c r="AM371" s="119"/>
      <c r="AN371" s="119"/>
      <c r="AO371" s="119"/>
      <c r="AP371" s="119"/>
      <c r="AQ371" s="119"/>
      <c r="AR371" s="119"/>
      <c r="AS371" s="163" t="s">
        <v>31</v>
      </c>
      <c r="AT371" s="164" t="s">
        <v>31</v>
      </c>
      <c r="AU371" s="162" t="s">
        <v>32</v>
      </c>
      <c r="AV371" s="117">
        <v>75</v>
      </c>
      <c r="AW371" s="117" t="s">
        <v>2056</v>
      </c>
      <c r="AX371" s="117"/>
      <c r="AY371" s="117"/>
      <c r="AZ371" s="162" t="s">
        <v>446</v>
      </c>
      <c r="BA371" s="167">
        <v>10400.74</v>
      </c>
      <c r="BB371" s="167">
        <v>10400.74</v>
      </c>
      <c r="BC371" s="162">
        <v>1</v>
      </c>
      <c r="BD371" s="123" t="s">
        <v>31</v>
      </c>
      <c r="BE371" s="117" t="s">
        <v>31</v>
      </c>
      <c r="BF371" s="122" t="s">
        <v>31</v>
      </c>
      <c r="BG371" s="117" t="s">
        <v>31</v>
      </c>
      <c r="BH371" s="123" t="e">
        <f t="shared" si="16"/>
        <v>#VALUE!</v>
      </c>
      <c r="BI371" s="162" t="s">
        <v>37</v>
      </c>
      <c r="BJ371" s="117" t="s">
        <v>38</v>
      </c>
      <c r="BK371" s="117" t="s">
        <v>31</v>
      </c>
      <c r="BL371" s="117" t="s">
        <v>31</v>
      </c>
      <c r="BM371" s="124" t="s">
        <v>31</v>
      </c>
      <c r="BN371" s="125" t="s">
        <v>41</v>
      </c>
      <c r="BO371" s="181" t="s">
        <v>450</v>
      </c>
    </row>
    <row r="372" spans="1:67" ht="30.75" hidden="1" thickTop="1" x14ac:dyDescent="0.25">
      <c r="A372" s="169" t="s">
        <v>449</v>
      </c>
      <c r="B372" s="117" t="s">
        <v>51</v>
      </c>
      <c r="C372" s="162">
        <v>2017</v>
      </c>
      <c r="D372" s="162" t="s">
        <v>448</v>
      </c>
      <c r="E372" s="162" t="s">
        <v>53</v>
      </c>
      <c r="F372" s="162" t="s">
        <v>447</v>
      </c>
      <c r="G372" s="163" t="s">
        <v>31</v>
      </c>
      <c r="H372" s="118"/>
      <c r="I372" s="118"/>
      <c r="J372" s="118"/>
      <c r="K372" s="164" t="s">
        <v>31</v>
      </c>
      <c r="L372" s="117"/>
      <c r="M372" s="117"/>
      <c r="N372" s="117"/>
      <c r="O372" s="117"/>
      <c r="P372" s="117"/>
      <c r="Q372" s="119"/>
      <c r="R372" s="119"/>
      <c r="S372" s="119"/>
      <c r="T372" s="119"/>
      <c r="U372" s="119"/>
      <c r="V372" s="119"/>
      <c r="W372" s="119"/>
      <c r="X372" s="119"/>
      <c r="Y372" s="119"/>
      <c r="Z372" s="119"/>
      <c r="AA372" s="119"/>
      <c r="AB372" s="119"/>
      <c r="AC372" s="119"/>
      <c r="AD372" s="165"/>
      <c r="AE372" s="119"/>
      <c r="AF372" s="119"/>
      <c r="AG372" s="119"/>
      <c r="AH372" s="119"/>
      <c r="AI372" s="119"/>
      <c r="AJ372" s="119"/>
      <c r="AK372" s="119"/>
      <c r="AL372" s="119"/>
      <c r="AM372" s="119"/>
      <c r="AN372" s="119"/>
      <c r="AO372" s="119"/>
      <c r="AP372" s="119"/>
      <c r="AQ372" s="119"/>
      <c r="AR372" s="119"/>
      <c r="AS372" s="163" t="s">
        <v>31</v>
      </c>
      <c r="AT372" s="164">
        <v>72</v>
      </c>
      <c r="AU372" s="162" t="s">
        <v>32</v>
      </c>
      <c r="AV372" s="117">
        <v>75</v>
      </c>
      <c r="AW372" s="117" t="s">
        <v>2056</v>
      </c>
      <c r="AX372" s="117"/>
      <c r="AY372" s="117"/>
      <c r="AZ372" s="162" t="s">
        <v>446</v>
      </c>
      <c r="BA372" s="167">
        <v>10422.469999999999</v>
      </c>
      <c r="BB372" s="167">
        <v>11464.72</v>
      </c>
      <c r="BC372" s="162">
        <v>1</v>
      </c>
      <c r="BD372" s="123" t="s">
        <v>31</v>
      </c>
      <c r="BE372" s="117" t="s">
        <v>31</v>
      </c>
      <c r="BF372" s="122" t="s">
        <v>31</v>
      </c>
      <c r="BG372" s="117" t="s">
        <v>31</v>
      </c>
      <c r="BH372" s="123">
        <f t="shared" ref="BH372:BH410" si="18">BB372/AT372</f>
        <v>159.23222222222222</v>
      </c>
      <c r="BI372" s="162" t="s">
        <v>37</v>
      </c>
      <c r="BJ372" s="117" t="s">
        <v>38</v>
      </c>
      <c r="BK372" s="117" t="s">
        <v>31</v>
      </c>
      <c r="BL372" s="117" t="s">
        <v>31</v>
      </c>
      <c r="BM372" s="124" t="s">
        <v>31</v>
      </c>
      <c r="BN372" s="125" t="s">
        <v>41</v>
      </c>
      <c r="BO372" s="168" t="s">
        <v>445</v>
      </c>
    </row>
    <row r="373" spans="1:67" ht="30.75" hidden="1" thickTop="1" x14ac:dyDescent="0.25">
      <c r="A373" s="169" t="s">
        <v>444</v>
      </c>
      <c r="B373" s="117" t="s">
        <v>104</v>
      </c>
      <c r="C373" s="162">
        <v>2013</v>
      </c>
      <c r="D373" s="162" t="s">
        <v>443</v>
      </c>
      <c r="E373" s="162" t="s">
        <v>53</v>
      </c>
      <c r="F373" s="162" t="s">
        <v>442</v>
      </c>
      <c r="G373" s="166">
        <v>250</v>
      </c>
      <c r="H373" s="118"/>
      <c r="I373" s="118"/>
      <c r="J373" s="118"/>
      <c r="K373" s="177" t="s">
        <v>31</v>
      </c>
      <c r="L373" s="117"/>
      <c r="M373" s="117"/>
      <c r="N373" s="117"/>
      <c r="O373" s="117"/>
      <c r="P373" s="117"/>
      <c r="Q373" s="119"/>
      <c r="R373" s="119"/>
      <c r="S373" s="119"/>
      <c r="T373" s="119"/>
      <c r="U373" s="119"/>
      <c r="V373" s="119"/>
      <c r="W373" s="119"/>
      <c r="X373" s="119"/>
      <c r="Y373" s="119"/>
      <c r="Z373" s="119"/>
      <c r="AA373" s="119"/>
      <c r="AB373" s="119"/>
      <c r="AC373" s="119" t="s">
        <v>294</v>
      </c>
      <c r="AD373" s="176">
        <v>150</v>
      </c>
      <c r="AE373" s="119" t="s">
        <v>300</v>
      </c>
      <c r="AF373" s="119"/>
      <c r="AG373" s="119" t="s">
        <v>2045</v>
      </c>
      <c r="AH373" s="119" t="s">
        <v>2035</v>
      </c>
      <c r="AI373" s="119"/>
      <c r="AJ373" s="119"/>
      <c r="AK373" s="119"/>
      <c r="AL373" s="119"/>
      <c r="AM373" s="119"/>
      <c r="AN373" s="119"/>
      <c r="AO373" s="119"/>
      <c r="AP373" s="119"/>
      <c r="AQ373" s="119"/>
      <c r="AR373" s="119"/>
      <c r="AS373" s="166" t="s">
        <v>441</v>
      </c>
      <c r="AT373" s="162">
        <v>66</v>
      </c>
      <c r="AU373" s="162" t="s">
        <v>440</v>
      </c>
      <c r="AV373" s="117">
        <v>92</v>
      </c>
      <c r="AW373" s="117" t="s">
        <v>2055</v>
      </c>
      <c r="AX373" s="117"/>
      <c r="AY373" s="117" t="s">
        <v>1966</v>
      </c>
      <c r="AZ373" s="162" t="s">
        <v>439</v>
      </c>
      <c r="BA373" s="167">
        <v>156984</v>
      </c>
      <c r="BB373" s="167">
        <v>167972.88</v>
      </c>
      <c r="BC373" s="162">
        <v>1</v>
      </c>
      <c r="BD373" s="123">
        <f>BB373/G373</f>
        <v>671.89152000000001</v>
      </c>
      <c r="BE373" s="117" t="s">
        <v>35</v>
      </c>
      <c r="BF373" s="122" t="s">
        <v>31</v>
      </c>
      <c r="BG373" s="117" t="s">
        <v>31</v>
      </c>
      <c r="BH373" s="123">
        <f t="shared" si="18"/>
        <v>2545.0436363636363</v>
      </c>
      <c r="BI373" s="162" t="s">
        <v>37</v>
      </c>
      <c r="BJ373" s="117" t="s">
        <v>92</v>
      </c>
      <c r="BK373" s="117">
        <v>11</v>
      </c>
      <c r="BL373" s="117" t="s">
        <v>205</v>
      </c>
      <c r="BM373" s="124" t="s">
        <v>40</v>
      </c>
      <c r="BN373" s="125" t="s">
        <v>41</v>
      </c>
      <c r="BO373" s="168" t="s">
        <v>438</v>
      </c>
    </row>
    <row r="374" spans="1:67" ht="18" hidden="1" thickTop="1" x14ac:dyDescent="0.25">
      <c r="A374" s="169" t="s">
        <v>437</v>
      </c>
      <c r="B374" s="117" t="s">
        <v>76</v>
      </c>
      <c r="C374" s="162">
        <v>2016</v>
      </c>
      <c r="D374" s="162" t="s">
        <v>436</v>
      </c>
      <c r="E374" s="162" t="s">
        <v>53</v>
      </c>
      <c r="F374" s="162" t="s">
        <v>435</v>
      </c>
      <c r="G374" s="166">
        <v>226</v>
      </c>
      <c r="H374" s="118"/>
      <c r="I374" s="118"/>
      <c r="J374" s="118"/>
      <c r="K374" s="177" t="s">
        <v>31</v>
      </c>
      <c r="L374" s="117"/>
      <c r="M374" s="117"/>
      <c r="N374" s="117"/>
      <c r="O374" s="117"/>
      <c r="P374" s="117"/>
      <c r="Q374" s="119"/>
      <c r="R374" s="119"/>
      <c r="S374" s="119"/>
      <c r="T374" s="119"/>
      <c r="U374" s="119"/>
      <c r="V374" s="119"/>
      <c r="W374" s="119"/>
      <c r="X374" s="119"/>
      <c r="Y374" s="119"/>
      <c r="Z374" s="119"/>
      <c r="AA374" s="119"/>
      <c r="AB374" s="119"/>
      <c r="AC374" s="119" t="s">
        <v>286</v>
      </c>
      <c r="AD374" s="176">
        <v>345</v>
      </c>
      <c r="AE374" s="119" t="s">
        <v>299</v>
      </c>
      <c r="AF374" s="119" t="s">
        <v>302</v>
      </c>
      <c r="AG374" s="119" t="s">
        <v>2043</v>
      </c>
      <c r="AH374" s="119"/>
      <c r="AI374" s="119"/>
      <c r="AJ374" s="119"/>
      <c r="AK374" s="119"/>
      <c r="AL374" s="119"/>
      <c r="AM374" s="119"/>
      <c r="AN374" s="119"/>
      <c r="AO374" s="119"/>
      <c r="AP374" s="119"/>
      <c r="AQ374" s="119"/>
      <c r="AR374" s="119"/>
      <c r="AS374" s="166" t="s">
        <v>434</v>
      </c>
      <c r="AT374" s="162">
        <v>31</v>
      </c>
      <c r="AU374" s="162" t="s">
        <v>166</v>
      </c>
      <c r="AV374" s="117">
        <v>69</v>
      </c>
      <c r="AW374" s="117" t="s">
        <v>2052</v>
      </c>
      <c r="AX374" s="117"/>
      <c r="AY374" s="117" t="s">
        <v>1961</v>
      </c>
      <c r="AZ374" s="162" t="s">
        <v>433</v>
      </c>
      <c r="BA374" s="167">
        <v>4750</v>
      </c>
      <c r="BB374" s="167">
        <v>5225</v>
      </c>
      <c r="BC374" s="162" t="s">
        <v>432</v>
      </c>
      <c r="BD374" s="123">
        <f>BB374/G374</f>
        <v>23.119469026548671</v>
      </c>
      <c r="BE374" s="117" t="s">
        <v>35</v>
      </c>
      <c r="BF374" s="122" t="s">
        <v>31</v>
      </c>
      <c r="BG374" s="117" t="s">
        <v>31</v>
      </c>
      <c r="BH374" s="123">
        <f t="shared" si="18"/>
        <v>168.54838709677421</v>
      </c>
      <c r="BI374" s="162" t="s">
        <v>37</v>
      </c>
      <c r="BJ374" s="117" t="s">
        <v>220</v>
      </c>
      <c r="BK374" s="117">
        <v>8</v>
      </c>
      <c r="BL374" s="117" t="s">
        <v>39</v>
      </c>
      <c r="BM374" s="124" t="s">
        <v>228</v>
      </c>
      <c r="BN374" s="125" t="s">
        <v>155</v>
      </c>
      <c r="BO374" s="168" t="s">
        <v>431</v>
      </c>
    </row>
    <row r="375" spans="1:67" ht="30.75" hidden="1" thickTop="1" x14ac:dyDescent="0.25">
      <c r="A375" s="169" t="s">
        <v>430</v>
      </c>
      <c r="B375" s="117" t="s">
        <v>51</v>
      </c>
      <c r="C375" s="162">
        <v>2015</v>
      </c>
      <c r="D375" s="162" t="s">
        <v>429</v>
      </c>
      <c r="E375" s="162" t="s">
        <v>53</v>
      </c>
      <c r="F375" s="162" t="s">
        <v>428</v>
      </c>
      <c r="G375" s="163" t="s">
        <v>31</v>
      </c>
      <c r="H375" s="118"/>
      <c r="I375" s="118"/>
      <c r="J375" s="118"/>
      <c r="K375" s="164" t="s">
        <v>31</v>
      </c>
      <c r="L375" s="117"/>
      <c r="M375" s="117"/>
      <c r="N375" s="117"/>
      <c r="O375" s="117"/>
      <c r="P375" s="117"/>
      <c r="Q375" s="119"/>
      <c r="R375" s="119"/>
      <c r="S375" s="119"/>
      <c r="T375" s="119"/>
      <c r="U375" s="119"/>
      <c r="V375" s="119"/>
      <c r="W375" s="119"/>
      <c r="X375" s="119"/>
      <c r="Y375" s="119"/>
      <c r="Z375" s="119"/>
      <c r="AA375" s="119"/>
      <c r="AB375" s="119"/>
      <c r="AC375" s="119"/>
      <c r="AD375" s="165"/>
      <c r="AE375" s="119"/>
      <c r="AF375" s="119"/>
      <c r="AG375" s="119"/>
      <c r="AH375" s="119"/>
      <c r="AI375" s="119"/>
      <c r="AJ375" s="119"/>
      <c r="AK375" s="119"/>
      <c r="AL375" s="119"/>
      <c r="AM375" s="119"/>
      <c r="AN375" s="119"/>
      <c r="AO375" s="119"/>
      <c r="AP375" s="119"/>
      <c r="AQ375" s="119"/>
      <c r="AR375" s="119"/>
      <c r="AS375" s="163" t="s">
        <v>31</v>
      </c>
      <c r="AT375" s="164" t="s">
        <v>31</v>
      </c>
      <c r="AU375" s="162" t="s">
        <v>427</v>
      </c>
      <c r="AV375" s="117">
        <v>51</v>
      </c>
      <c r="AW375" s="117"/>
      <c r="AX375" s="117"/>
      <c r="AY375" s="117"/>
      <c r="AZ375" s="162" t="s">
        <v>426</v>
      </c>
      <c r="BA375" s="167">
        <v>6859.5</v>
      </c>
      <c r="BB375" s="167">
        <v>8231.4</v>
      </c>
      <c r="BC375" s="162">
        <v>1</v>
      </c>
      <c r="BD375" s="123" t="s">
        <v>31</v>
      </c>
      <c r="BE375" s="117" t="s">
        <v>31</v>
      </c>
      <c r="BF375" s="122" t="s">
        <v>31</v>
      </c>
      <c r="BG375" s="117" t="s">
        <v>31</v>
      </c>
      <c r="BH375" s="123" t="e">
        <f t="shared" si="18"/>
        <v>#VALUE!</v>
      </c>
      <c r="BI375" s="162" t="s">
        <v>37</v>
      </c>
      <c r="BJ375" s="117" t="s">
        <v>203</v>
      </c>
      <c r="BK375" s="117" t="s">
        <v>31</v>
      </c>
      <c r="BL375" s="117" t="s">
        <v>31</v>
      </c>
      <c r="BM375" s="124" t="s">
        <v>31</v>
      </c>
      <c r="BN375" s="125" t="s">
        <v>225</v>
      </c>
      <c r="BO375" s="181" t="s">
        <v>31</v>
      </c>
    </row>
    <row r="376" spans="1:67" ht="18" thickTop="1" x14ac:dyDescent="0.25">
      <c r="A376" s="169" t="s">
        <v>425</v>
      </c>
      <c r="B376" s="117" t="s">
        <v>104</v>
      </c>
      <c r="C376" s="162">
        <v>2012</v>
      </c>
      <c r="D376" s="162" t="s">
        <v>424</v>
      </c>
      <c r="E376" s="162" t="s">
        <v>53</v>
      </c>
      <c r="F376" s="164" t="s">
        <v>31</v>
      </c>
      <c r="G376" s="163" t="s">
        <v>31</v>
      </c>
      <c r="H376" s="118"/>
      <c r="I376" s="118"/>
      <c r="J376" s="118"/>
      <c r="K376" s="177" t="s">
        <v>31</v>
      </c>
      <c r="L376" s="117"/>
      <c r="M376" s="117"/>
      <c r="N376" s="117"/>
      <c r="O376" s="117"/>
      <c r="P376" s="117"/>
      <c r="Q376" s="119"/>
      <c r="R376" s="119"/>
      <c r="S376" s="119"/>
      <c r="T376" s="119"/>
      <c r="U376" s="119"/>
      <c r="V376" s="119"/>
      <c r="W376" s="119"/>
      <c r="X376" s="119"/>
      <c r="Y376" s="119"/>
      <c r="Z376" s="119"/>
      <c r="AA376" s="119"/>
      <c r="AB376" s="119"/>
      <c r="AC376" s="119"/>
      <c r="AD376" s="176"/>
      <c r="AE376" s="119"/>
      <c r="AF376" s="119"/>
      <c r="AG376" s="119"/>
      <c r="AH376" s="119"/>
      <c r="AI376" s="119"/>
      <c r="AJ376" s="119"/>
      <c r="AK376" s="119"/>
      <c r="AL376" s="119"/>
      <c r="AM376" s="119"/>
      <c r="AN376" s="119"/>
      <c r="AO376" s="119"/>
      <c r="AP376" s="119"/>
      <c r="AQ376" s="119"/>
      <c r="AR376" s="119"/>
      <c r="AS376" s="166" t="s">
        <v>423</v>
      </c>
      <c r="AT376" s="162">
        <v>42</v>
      </c>
      <c r="AU376" s="162" t="s">
        <v>422</v>
      </c>
      <c r="AV376" s="117">
        <v>69</v>
      </c>
      <c r="AW376" s="117" t="s">
        <v>2053</v>
      </c>
      <c r="AX376" s="117"/>
      <c r="AY376" s="117" t="s">
        <v>1963</v>
      </c>
      <c r="AZ376" s="162" t="s">
        <v>421</v>
      </c>
      <c r="BA376" s="167">
        <v>154444.47</v>
      </c>
      <c r="BB376" s="167">
        <v>165255.57999999999</v>
      </c>
      <c r="BC376" s="162">
        <v>1</v>
      </c>
      <c r="BD376" s="123" t="s">
        <v>31</v>
      </c>
      <c r="BE376" s="117" t="s">
        <v>31</v>
      </c>
      <c r="BF376" s="131"/>
      <c r="BG376" s="117" t="s">
        <v>31</v>
      </c>
      <c r="BH376" s="123">
        <f t="shared" si="18"/>
        <v>3934.6566666666663</v>
      </c>
      <c r="BI376" s="162" t="s">
        <v>37</v>
      </c>
      <c r="BJ376" s="117" t="s">
        <v>220</v>
      </c>
      <c r="BK376" s="117">
        <v>10</v>
      </c>
      <c r="BL376" s="117" t="s">
        <v>207</v>
      </c>
      <c r="BM376" s="124" t="s">
        <v>228</v>
      </c>
      <c r="BN376" s="125" t="s">
        <v>155</v>
      </c>
      <c r="BO376" s="181" t="s">
        <v>31</v>
      </c>
    </row>
    <row r="377" spans="1:67" ht="17.25" x14ac:dyDescent="0.25">
      <c r="A377" s="169" t="s">
        <v>425</v>
      </c>
      <c r="B377" s="117" t="s">
        <v>104</v>
      </c>
      <c r="C377" s="162">
        <v>2012</v>
      </c>
      <c r="D377" s="162" t="s">
        <v>424</v>
      </c>
      <c r="E377" s="162" t="s">
        <v>53</v>
      </c>
      <c r="F377" s="164" t="s">
        <v>31</v>
      </c>
      <c r="G377" s="163" t="s">
        <v>31</v>
      </c>
      <c r="H377" s="118"/>
      <c r="I377" s="118"/>
      <c r="J377" s="118"/>
      <c r="K377" s="177" t="s">
        <v>31</v>
      </c>
      <c r="L377" s="117"/>
      <c r="M377" s="117"/>
      <c r="N377" s="117"/>
      <c r="O377" s="117"/>
      <c r="P377" s="117"/>
      <c r="Q377" s="119"/>
      <c r="R377" s="119"/>
      <c r="S377" s="119"/>
      <c r="T377" s="119"/>
      <c r="U377" s="119"/>
      <c r="V377" s="119"/>
      <c r="W377" s="119"/>
      <c r="X377" s="119"/>
      <c r="Y377" s="119"/>
      <c r="Z377" s="119"/>
      <c r="AA377" s="119"/>
      <c r="AB377" s="119"/>
      <c r="AC377" s="119"/>
      <c r="AD377" s="176"/>
      <c r="AE377" s="119"/>
      <c r="AF377" s="119"/>
      <c r="AG377" s="119"/>
      <c r="AH377" s="119"/>
      <c r="AI377" s="119"/>
      <c r="AJ377" s="119"/>
      <c r="AK377" s="119"/>
      <c r="AL377" s="119"/>
      <c r="AM377" s="119"/>
      <c r="AN377" s="119"/>
      <c r="AO377" s="119"/>
      <c r="AP377" s="119"/>
      <c r="AQ377" s="119"/>
      <c r="AR377" s="119"/>
      <c r="AS377" s="166" t="s">
        <v>423</v>
      </c>
      <c r="AT377" s="162">
        <v>42</v>
      </c>
      <c r="AU377" s="162" t="s">
        <v>422</v>
      </c>
      <c r="AV377" s="117">
        <v>69</v>
      </c>
      <c r="AW377" s="117" t="s">
        <v>2053</v>
      </c>
      <c r="AX377" s="117"/>
      <c r="AY377" s="117" t="s">
        <v>1963</v>
      </c>
      <c r="AZ377" s="162" t="s">
        <v>421</v>
      </c>
      <c r="BA377" s="167">
        <v>168337.12</v>
      </c>
      <c r="BB377" s="167">
        <v>180120.72</v>
      </c>
      <c r="BC377" s="162">
        <v>1</v>
      </c>
      <c r="BD377" s="123" t="s">
        <v>31</v>
      </c>
      <c r="BE377" s="117" t="s">
        <v>31</v>
      </c>
      <c r="BF377" s="122" t="s">
        <v>31</v>
      </c>
      <c r="BG377" s="117" t="s">
        <v>31</v>
      </c>
      <c r="BH377" s="123">
        <f t="shared" si="18"/>
        <v>4288.5885714285714</v>
      </c>
      <c r="BI377" s="162" t="s">
        <v>37</v>
      </c>
      <c r="BJ377" s="117" t="s">
        <v>220</v>
      </c>
      <c r="BK377" s="117">
        <v>10</v>
      </c>
      <c r="BL377" s="117" t="s">
        <v>207</v>
      </c>
      <c r="BM377" s="124" t="s">
        <v>228</v>
      </c>
      <c r="BN377" s="125" t="s">
        <v>155</v>
      </c>
      <c r="BO377" s="181" t="s">
        <v>31</v>
      </c>
    </row>
    <row r="378" spans="1:67" ht="17.25" x14ac:dyDescent="0.25">
      <c r="A378" s="169" t="s">
        <v>425</v>
      </c>
      <c r="B378" s="117" t="s">
        <v>104</v>
      </c>
      <c r="C378" s="162">
        <v>2012</v>
      </c>
      <c r="D378" s="162" t="s">
        <v>424</v>
      </c>
      <c r="E378" s="162" t="s">
        <v>53</v>
      </c>
      <c r="F378" s="164" t="s">
        <v>31</v>
      </c>
      <c r="G378" s="163" t="s">
        <v>31</v>
      </c>
      <c r="H378" s="118"/>
      <c r="I378" s="118"/>
      <c r="J378" s="118"/>
      <c r="K378" s="177" t="s">
        <v>31</v>
      </c>
      <c r="L378" s="117"/>
      <c r="M378" s="117"/>
      <c r="N378" s="117"/>
      <c r="O378" s="117"/>
      <c r="P378" s="117"/>
      <c r="Q378" s="119"/>
      <c r="R378" s="119"/>
      <c r="S378" s="119"/>
      <c r="T378" s="119"/>
      <c r="U378" s="119"/>
      <c r="V378" s="119"/>
      <c r="W378" s="119"/>
      <c r="X378" s="119"/>
      <c r="Y378" s="119"/>
      <c r="Z378" s="119"/>
      <c r="AA378" s="119"/>
      <c r="AB378" s="119"/>
      <c r="AC378" s="119"/>
      <c r="AD378" s="176"/>
      <c r="AE378" s="119"/>
      <c r="AF378" s="119"/>
      <c r="AG378" s="119"/>
      <c r="AH378" s="119"/>
      <c r="AI378" s="119"/>
      <c r="AJ378" s="119"/>
      <c r="AK378" s="119"/>
      <c r="AL378" s="119"/>
      <c r="AM378" s="119"/>
      <c r="AN378" s="119"/>
      <c r="AO378" s="119"/>
      <c r="AP378" s="119"/>
      <c r="AQ378" s="119"/>
      <c r="AR378" s="119"/>
      <c r="AS378" s="166" t="s">
        <v>423</v>
      </c>
      <c r="AT378" s="162">
        <v>42</v>
      </c>
      <c r="AU378" s="162" t="s">
        <v>422</v>
      </c>
      <c r="AV378" s="117">
        <v>69</v>
      </c>
      <c r="AW378" s="117" t="s">
        <v>2053</v>
      </c>
      <c r="AX378" s="117"/>
      <c r="AY378" s="117" t="s">
        <v>1963</v>
      </c>
      <c r="AZ378" s="162" t="s">
        <v>421</v>
      </c>
      <c r="BA378" s="189" t="s">
        <v>31</v>
      </c>
      <c r="BB378" s="189" t="s">
        <v>31</v>
      </c>
      <c r="BC378" s="164" t="s">
        <v>31</v>
      </c>
      <c r="BD378" s="123" t="s">
        <v>31</v>
      </c>
      <c r="BE378" s="117" t="s">
        <v>31</v>
      </c>
      <c r="BF378" s="122" t="s">
        <v>31</v>
      </c>
      <c r="BG378" s="117" t="s">
        <v>31</v>
      </c>
      <c r="BH378" s="123" t="e">
        <f t="shared" si="18"/>
        <v>#VALUE!</v>
      </c>
      <c r="BI378" s="162" t="s">
        <v>37</v>
      </c>
      <c r="BJ378" s="117" t="s">
        <v>220</v>
      </c>
      <c r="BK378" s="117">
        <v>10</v>
      </c>
      <c r="BL378" s="117" t="s">
        <v>207</v>
      </c>
      <c r="BM378" s="124" t="s">
        <v>228</v>
      </c>
      <c r="BN378" s="125" t="s">
        <v>155</v>
      </c>
      <c r="BO378" s="181" t="s">
        <v>31</v>
      </c>
    </row>
    <row r="379" spans="1:67" ht="17.25" x14ac:dyDescent="0.25">
      <c r="A379" s="169" t="s">
        <v>425</v>
      </c>
      <c r="B379" s="117" t="s">
        <v>104</v>
      </c>
      <c r="C379" s="162">
        <v>2012</v>
      </c>
      <c r="D379" s="162" t="s">
        <v>424</v>
      </c>
      <c r="E379" s="162" t="s">
        <v>53</v>
      </c>
      <c r="F379" s="164" t="s">
        <v>31</v>
      </c>
      <c r="G379" s="163" t="s">
        <v>31</v>
      </c>
      <c r="H379" s="118"/>
      <c r="I379" s="118"/>
      <c r="J379" s="118"/>
      <c r="K379" s="177" t="s">
        <v>31</v>
      </c>
      <c r="L379" s="117"/>
      <c r="M379" s="117"/>
      <c r="N379" s="117"/>
      <c r="O379" s="117"/>
      <c r="P379" s="117"/>
      <c r="Q379" s="119"/>
      <c r="R379" s="119"/>
      <c r="S379" s="119"/>
      <c r="T379" s="119"/>
      <c r="U379" s="119"/>
      <c r="V379" s="119"/>
      <c r="W379" s="119"/>
      <c r="X379" s="119"/>
      <c r="Y379" s="119"/>
      <c r="Z379" s="119"/>
      <c r="AA379" s="119"/>
      <c r="AB379" s="119"/>
      <c r="AC379" s="119"/>
      <c r="AD379" s="176"/>
      <c r="AE379" s="119"/>
      <c r="AF379" s="119"/>
      <c r="AG379" s="119"/>
      <c r="AH379" s="119"/>
      <c r="AI379" s="119"/>
      <c r="AJ379" s="119"/>
      <c r="AK379" s="119"/>
      <c r="AL379" s="119"/>
      <c r="AM379" s="119"/>
      <c r="AN379" s="119"/>
      <c r="AO379" s="119"/>
      <c r="AP379" s="119"/>
      <c r="AQ379" s="119"/>
      <c r="AR379" s="119"/>
      <c r="AS379" s="166" t="s">
        <v>423</v>
      </c>
      <c r="AT379" s="162">
        <v>42</v>
      </c>
      <c r="AU379" s="162" t="s">
        <v>422</v>
      </c>
      <c r="AV379" s="117">
        <v>69</v>
      </c>
      <c r="AW379" s="117" t="s">
        <v>2053</v>
      </c>
      <c r="AX379" s="117"/>
      <c r="AY379" s="117" t="s">
        <v>1963</v>
      </c>
      <c r="AZ379" s="162" t="s">
        <v>421</v>
      </c>
      <c r="BA379" s="189" t="s">
        <v>31</v>
      </c>
      <c r="BB379" s="189" t="s">
        <v>31</v>
      </c>
      <c r="BC379" s="164" t="s">
        <v>31</v>
      </c>
      <c r="BD379" s="123" t="s">
        <v>31</v>
      </c>
      <c r="BE379" s="117" t="s">
        <v>31</v>
      </c>
      <c r="BF379" s="122" t="s">
        <v>31</v>
      </c>
      <c r="BG379" s="117" t="s">
        <v>31</v>
      </c>
      <c r="BH379" s="123" t="e">
        <f t="shared" si="18"/>
        <v>#VALUE!</v>
      </c>
      <c r="BI379" s="162" t="s">
        <v>37</v>
      </c>
      <c r="BJ379" s="117" t="s">
        <v>220</v>
      </c>
      <c r="BK379" s="117">
        <v>10</v>
      </c>
      <c r="BL379" s="117" t="s">
        <v>207</v>
      </c>
      <c r="BM379" s="124" t="s">
        <v>228</v>
      </c>
      <c r="BN379" s="125" t="s">
        <v>155</v>
      </c>
      <c r="BO379" s="181" t="s">
        <v>31</v>
      </c>
    </row>
    <row r="380" spans="1:67" ht="30" hidden="1" x14ac:dyDescent="0.25">
      <c r="A380" s="169" t="s">
        <v>420</v>
      </c>
      <c r="B380" s="117" t="s">
        <v>76</v>
      </c>
      <c r="C380" s="162">
        <v>2015</v>
      </c>
      <c r="D380" s="162" t="s">
        <v>419</v>
      </c>
      <c r="E380" s="162" t="s">
        <v>53</v>
      </c>
      <c r="F380" s="162" t="s">
        <v>418</v>
      </c>
      <c r="G380" s="166">
        <v>135</v>
      </c>
      <c r="H380" s="118"/>
      <c r="I380" s="118"/>
      <c r="J380" s="118"/>
      <c r="K380" s="177" t="s">
        <v>31</v>
      </c>
      <c r="L380" s="117"/>
      <c r="M380" s="117"/>
      <c r="N380" s="117"/>
      <c r="O380" s="117"/>
      <c r="P380" s="117"/>
      <c r="Q380" s="119"/>
      <c r="R380" s="119"/>
      <c r="S380" s="119"/>
      <c r="T380" s="119"/>
      <c r="U380" s="119"/>
      <c r="V380" s="119"/>
      <c r="W380" s="119"/>
      <c r="X380" s="119"/>
      <c r="Y380" s="119"/>
      <c r="Z380" s="119"/>
      <c r="AA380" s="119"/>
      <c r="AB380" s="119"/>
      <c r="AC380" s="119" t="s">
        <v>290</v>
      </c>
      <c r="AD380" s="176">
        <v>341</v>
      </c>
      <c r="AE380" s="119" t="s">
        <v>300</v>
      </c>
      <c r="AF380" s="119" t="s">
        <v>302</v>
      </c>
      <c r="AG380" s="119" t="s">
        <v>2043</v>
      </c>
      <c r="AH380" s="119"/>
      <c r="AI380" s="119"/>
      <c r="AJ380" s="119"/>
      <c r="AK380" s="119"/>
      <c r="AL380" s="119"/>
      <c r="AM380" s="119"/>
      <c r="AN380" s="119"/>
      <c r="AO380" s="119"/>
      <c r="AP380" s="119"/>
      <c r="AQ380" s="119"/>
      <c r="AR380" s="119"/>
      <c r="AS380" s="163" t="s">
        <v>31</v>
      </c>
      <c r="AT380" s="164" t="s">
        <v>31</v>
      </c>
      <c r="AU380" s="162" t="s">
        <v>417</v>
      </c>
      <c r="AV380" s="117">
        <v>13</v>
      </c>
      <c r="AW380" s="117"/>
      <c r="AX380" s="117"/>
      <c r="AY380" s="117"/>
      <c r="AZ380" s="162" t="s">
        <v>416</v>
      </c>
      <c r="BA380" s="167">
        <v>3362.4</v>
      </c>
      <c r="BB380" s="167">
        <v>3630.36</v>
      </c>
      <c r="BC380" s="162" t="s">
        <v>415</v>
      </c>
      <c r="BD380" s="123">
        <f>BB380/G380</f>
        <v>26.891555555555556</v>
      </c>
      <c r="BE380" s="117" t="s">
        <v>35</v>
      </c>
      <c r="BF380" s="122" t="s">
        <v>31</v>
      </c>
      <c r="BG380" s="117" t="s">
        <v>31</v>
      </c>
      <c r="BH380" s="123" t="e">
        <f t="shared" si="18"/>
        <v>#VALUE!</v>
      </c>
      <c r="BI380" s="162" t="s">
        <v>37</v>
      </c>
      <c r="BJ380" s="117" t="s">
        <v>206</v>
      </c>
      <c r="BK380" s="117" t="s">
        <v>31</v>
      </c>
      <c r="BL380" s="117" t="s">
        <v>31</v>
      </c>
      <c r="BM380" s="124" t="s">
        <v>31</v>
      </c>
      <c r="BN380" s="125" t="s">
        <v>209</v>
      </c>
      <c r="BO380" s="168" t="s">
        <v>414</v>
      </c>
    </row>
    <row r="381" spans="1:67" ht="30" hidden="1" x14ac:dyDescent="0.25">
      <c r="A381" s="162" t="s">
        <v>413</v>
      </c>
      <c r="B381" s="117" t="s">
        <v>76</v>
      </c>
      <c r="C381" s="162"/>
      <c r="D381" s="162" t="s">
        <v>412</v>
      </c>
      <c r="E381" s="162" t="s">
        <v>53</v>
      </c>
      <c r="F381" s="162" t="s">
        <v>411</v>
      </c>
      <c r="G381" s="166">
        <v>437</v>
      </c>
      <c r="H381" s="118"/>
      <c r="I381" s="118"/>
      <c r="J381" s="118"/>
      <c r="K381" s="177" t="s">
        <v>31</v>
      </c>
      <c r="L381" s="117"/>
      <c r="M381" s="117"/>
      <c r="N381" s="117"/>
      <c r="O381" s="117"/>
      <c r="P381" s="117"/>
      <c r="Q381" s="119"/>
      <c r="R381" s="119"/>
      <c r="S381" s="119"/>
      <c r="T381" s="119"/>
      <c r="U381" s="119"/>
      <c r="V381" s="119"/>
      <c r="W381" s="119"/>
      <c r="X381" s="119"/>
      <c r="Y381" s="119"/>
      <c r="Z381" s="119"/>
      <c r="AA381" s="119"/>
      <c r="AB381" s="119"/>
      <c r="AC381" s="119"/>
      <c r="AD381" s="176"/>
      <c r="AE381" s="119"/>
      <c r="AF381" s="119"/>
      <c r="AG381" s="119"/>
      <c r="AH381" s="119"/>
      <c r="AI381" s="119"/>
      <c r="AJ381" s="119"/>
      <c r="AK381" s="119"/>
      <c r="AL381" s="119"/>
      <c r="AM381" s="119"/>
      <c r="AN381" s="119"/>
      <c r="AO381" s="119"/>
      <c r="AP381" s="119"/>
      <c r="AQ381" s="119"/>
      <c r="AR381" s="119"/>
      <c r="AS381" s="166" t="s">
        <v>410</v>
      </c>
      <c r="AT381" s="162">
        <v>37</v>
      </c>
      <c r="AU381" s="162" t="s">
        <v>335</v>
      </c>
      <c r="AV381" s="117">
        <v>44</v>
      </c>
      <c r="AW381" s="117" t="s">
        <v>2052</v>
      </c>
      <c r="AX381" s="117"/>
      <c r="AY381" s="117" t="s">
        <v>1963</v>
      </c>
      <c r="AZ381" s="162" t="s">
        <v>334</v>
      </c>
      <c r="BA381" s="167">
        <v>52690.48</v>
      </c>
      <c r="BB381" s="167">
        <v>55588.46</v>
      </c>
      <c r="BC381" s="162" t="s">
        <v>409</v>
      </c>
      <c r="BD381" s="123">
        <f>BB381/G381</f>
        <v>127.20471395881006</v>
      </c>
      <c r="BE381" s="117" t="s">
        <v>35</v>
      </c>
      <c r="BF381" s="122" t="s">
        <v>31</v>
      </c>
      <c r="BG381" s="117" t="s">
        <v>31</v>
      </c>
      <c r="BH381" s="123">
        <f t="shared" si="18"/>
        <v>1502.3908108108108</v>
      </c>
      <c r="BI381" s="162" t="s">
        <v>37</v>
      </c>
      <c r="BJ381" s="117" t="s">
        <v>211</v>
      </c>
      <c r="BK381" s="117">
        <v>6</v>
      </c>
      <c r="BL381" s="117" t="s">
        <v>81</v>
      </c>
      <c r="BM381" s="124" t="s">
        <v>228</v>
      </c>
      <c r="BN381" s="125" t="s">
        <v>215</v>
      </c>
      <c r="BO381" s="168" t="s">
        <v>408</v>
      </c>
    </row>
    <row r="382" spans="1:67" ht="17.25" hidden="1" x14ac:dyDescent="0.25">
      <c r="A382" s="169" t="s">
        <v>407</v>
      </c>
      <c r="B382" s="117" t="s">
        <v>51</v>
      </c>
      <c r="C382" s="162">
        <v>2015</v>
      </c>
      <c r="D382" s="162" t="s">
        <v>331</v>
      </c>
      <c r="E382" s="162" t="s">
        <v>53</v>
      </c>
      <c r="F382" s="162" t="s">
        <v>403</v>
      </c>
      <c r="G382" s="163" t="s">
        <v>31</v>
      </c>
      <c r="H382" s="118"/>
      <c r="I382" s="118"/>
      <c r="J382" s="118"/>
      <c r="K382" s="164" t="s">
        <v>31</v>
      </c>
      <c r="L382" s="117"/>
      <c r="M382" s="117"/>
      <c r="N382" s="117"/>
      <c r="O382" s="117"/>
      <c r="P382" s="117" t="s">
        <v>242</v>
      </c>
      <c r="Q382" s="119" t="s">
        <v>269</v>
      </c>
      <c r="R382" s="119" t="s">
        <v>228</v>
      </c>
      <c r="S382" s="119" t="s">
        <v>245</v>
      </c>
      <c r="T382" s="119" t="s">
        <v>259</v>
      </c>
      <c r="U382" s="119"/>
      <c r="V382" s="119"/>
      <c r="W382" s="119"/>
      <c r="X382" s="119"/>
      <c r="Y382" s="119"/>
      <c r="Z382" s="119"/>
      <c r="AA382" s="119"/>
      <c r="AB382" s="119"/>
      <c r="AC382" s="119"/>
      <c r="AD382" s="165"/>
      <c r="AE382" s="119"/>
      <c r="AF382" s="119"/>
      <c r="AG382" s="119"/>
      <c r="AH382" s="119"/>
      <c r="AI382" s="119"/>
      <c r="AJ382" s="119"/>
      <c r="AK382" s="119"/>
      <c r="AL382" s="119"/>
      <c r="AM382" s="119"/>
      <c r="AN382" s="119"/>
      <c r="AO382" s="119"/>
      <c r="AP382" s="119"/>
      <c r="AQ382" s="119"/>
      <c r="AR382" s="119"/>
      <c r="AS382" s="163" t="s">
        <v>31</v>
      </c>
      <c r="AT382" s="164" t="s">
        <v>31</v>
      </c>
      <c r="AU382" s="162" t="s">
        <v>151</v>
      </c>
      <c r="AV382" s="117">
        <v>69</v>
      </c>
      <c r="AW382" s="117"/>
      <c r="AX382" s="117"/>
      <c r="AY382" s="117"/>
      <c r="AZ382" s="162" t="s">
        <v>402</v>
      </c>
      <c r="BA382" s="167">
        <v>53132</v>
      </c>
      <c r="BB382" s="167">
        <v>56054.26</v>
      </c>
      <c r="BC382" s="162">
        <v>1</v>
      </c>
      <c r="BD382" s="123" t="s">
        <v>31</v>
      </c>
      <c r="BE382" s="117" t="s">
        <v>31</v>
      </c>
      <c r="BF382" s="122" t="s">
        <v>31</v>
      </c>
      <c r="BG382" s="117" t="s">
        <v>31</v>
      </c>
      <c r="BH382" s="123" t="e">
        <f t="shared" si="18"/>
        <v>#VALUE!</v>
      </c>
      <c r="BI382" s="162" t="s">
        <v>37</v>
      </c>
      <c r="BJ382" s="117" t="s">
        <v>220</v>
      </c>
      <c r="BK382" s="117" t="s">
        <v>31</v>
      </c>
      <c r="BL382" s="117" t="s">
        <v>31</v>
      </c>
      <c r="BM382" s="124" t="s">
        <v>31</v>
      </c>
      <c r="BN382" s="125" t="s">
        <v>155</v>
      </c>
      <c r="BO382" s="168" t="s">
        <v>406</v>
      </c>
    </row>
    <row r="383" spans="1:67" ht="17.25" hidden="1" x14ac:dyDescent="0.25">
      <c r="A383" s="169" t="s">
        <v>405</v>
      </c>
      <c r="B383" s="117" t="s">
        <v>51</v>
      </c>
      <c r="C383" s="162">
        <v>2015</v>
      </c>
      <c r="D383" s="162" t="s">
        <v>404</v>
      </c>
      <c r="E383" s="162" t="s">
        <v>53</v>
      </c>
      <c r="F383" s="162" t="s">
        <v>403</v>
      </c>
      <c r="G383" s="163" t="s">
        <v>31</v>
      </c>
      <c r="H383" s="118"/>
      <c r="I383" s="118"/>
      <c r="J383" s="118"/>
      <c r="K383" s="164" t="s">
        <v>31</v>
      </c>
      <c r="L383" s="117"/>
      <c r="M383" s="117"/>
      <c r="N383" s="117"/>
      <c r="O383" s="117"/>
      <c r="P383" s="117"/>
      <c r="Q383" s="119"/>
      <c r="R383" s="119"/>
      <c r="S383" s="119"/>
      <c r="T383" s="119"/>
      <c r="U383" s="119"/>
      <c r="V383" s="119"/>
      <c r="W383" s="119"/>
      <c r="X383" s="119"/>
      <c r="Y383" s="119"/>
      <c r="Z383" s="119"/>
      <c r="AA383" s="119"/>
      <c r="AB383" s="119"/>
      <c r="AC383" s="119"/>
      <c r="AD383" s="165"/>
      <c r="AE383" s="119"/>
      <c r="AF383" s="119"/>
      <c r="AG383" s="119"/>
      <c r="AH383" s="119"/>
      <c r="AI383" s="119"/>
      <c r="AJ383" s="119"/>
      <c r="AK383" s="119"/>
      <c r="AL383" s="119"/>
      <c r="AM383" s="119"/>
      <c r="AN383" s="119"/>
      <c r="AO383" s="119"/>
      <c r="AP383" s="119"/>
      <c r="AQ383" s="119"/>
      <c r="AR383" s="119"/>
      <c r="AS383" s="163" t="s">
        <v>31</v>
      </c>
      <c r="AT383" s="164" t="s">
        <v>31</v>
      </c>
      <c r="AU383" s="162" t="s">
        <v>151</v>
      </c>
      <c r="AV383" s="117">
        <v>69</v>
      </c>
      <c r="AW383" s="117"/>
      <c r="AX383" s="117"/>
      <c r="AY383" s="117"/>
      <c r="AZ383" s="162" t="s">
        <v>402</v>
      </c>
      <c r="BA383" s="167">
        <v>12898.65</v>
      </c>
      <c r="BB383" s="167">
        <v>13608.08</v>
      </c>
      <c r="BC383" s="162">
        <v>1</v>
      </c>
      <c r="BD383" s="123" t="s">
        <v>31</v>
      </c>
      <c r="BE383" s="117" t="s">
        <v>31</v>
      </c>
      <c r="BF383" s="122" t="s">
        <v>31</v>
      </c>
      <c r="BG383" s="117" t="s">
        <v>31</v>
      </c>
      <c r="BH383" s="123" t="e">
        <f t="shared" si="18"/>
        <v>#VALUE!</v>
      </c>
      <c r="BI383" s="162" t="s">
        <v>37</v>
      </c>
      <c r="BJ383" s="117" t="s">
        <v>220</v>
      </c>
      <c r="BK383" s="117" t="s">
        <v>31</v>
      </c>
      <c r="BL383" s="117" t="s">
        <v>31</v>
      </c>
      <c r="BM383" s="124" t="s">
        <v>31</v>
      </c>
      <c r="BN383" s="125" t="s">
        <v>155</v>
      </c>
      <c r="BO383" s="181" t="s">
        <v>31</v>
      </c>
    </row>
    <row r="384" spans="1:67" ht="30" hidden="1" x14ac:dyDescent="0.25">
      <c r="A384" s="169" t="s">
        <v>401</v>
      </c>
      <c r="B384" s="117" t="s">
        <v>76</v>
      </c>
      <c r="C384" s="162">
        <v>2016</v>
      </c>
      <c r="D384" s="162" t="s">
        <v>400</v>
      </c>
      <c r="E384" s="162" t="s">
        <v>53</v>
      </c>
      <c r="F384" s="164" t="s">
        <v>31</v>
      </c>
      <c r="G384" s="166">
        <v>1600</v>
      </c>
      <c r="H384" s="118"/>
      <c r="I384" s="118"/>
      <c r="J384" s="118"/>
      <c r="K384" s="177" t="s">
        <v>31</v>
      </c>
      <c r="L384" s="117"/>
      <c r="M384" s="117"/>
      <c r="N384" s="117"/>
      <c r="O384" s="117"/>
      <c r="P384" s="117"/>
      <c r="Q384" s="119"/>
      <c r="R384" s="119"/>
      <c r="S384" s="119"/>
      <c r="T384" s="119"/>
      <c r="U384" s="119"/>
      <c r="V384" s="119"/>
      <c r="W384" s="119"/>
      <c r="X384" s="119"/>
      <c r="Y384" s="119"/>
      <c r="Z384" s="119"/>
      <c r="AA384" s="119"/>
      <c r="AB384" s="119"/>
      <c r="AC384" s="119" t="s">
        <v>289</v>
      </c>
      <c r="AD384" s="176">
        <v>104</v>
      </c>
      <c r="AE384" s="119" t="s">
        <v>300</v>
      </c>
      <c r="AF384" s="119" t="s">
        <v>1645</v>
      </c>
      <c r="AG384" s="119"/>
      <c r="AH384" s="119"/>
      <c r="AI384" s="119"/>
      <c r="AJ384" s="119"/>
      <c r="AK384" s="119"/>
      <c r="AL384" s="119"/>
      <c r="AM384" s="119"/>
      <c r="AN384" s="119"/>
      <c r="AO384" s="119"/>
      <c r="AP384" s="119"/>
      <c r="AQ384" s="119"/>
      <c r="AR384" s="119"/>
      <c r="AS384" s="166" t="s">
        <v>396</v>
      </c>
      <c r="AT384" s="162">
        <v>48</v>
      </c>
      <c r="AU384" s="162" t="s">
        <v>395</v>
      </c>
      <c r="AV384" s="117">
        <v>13</v>
      </c>
      <c r="AW384" s="117" t="s">
        <v>2053</v>
      </c>
      <c r="AX384" s="117"/>
      <c r="AY384" s="117" t="s">
        <v>1965</v>
      </c>
      <c r="AZ384" s="162" t="s">
        <v>394</v>
      </c>
      <c r="BA384" s="167">
        <v>122617</v>
      </c>
      <c r="BB384" s="167">
        <v>129360.94</v>
      </c>
      <c r="BC384" s="162" t="s">
        <v>399</v>
      </c>
      <c r="BD384" s="123">
        <f>BB384/G384</f>
        <v>80.850587500000003</v>
      </c>
      <c r="BE384" s="117" t="s">
        <v>35</v>
      </c>
      <c r="BF384" s="122" t="s">
        <v>31</v>
      </c>
      <c r="BG384" s="117" t="s">
        <v>31</v>
      </c>
      <c r="BH384" s="123">
        <f t="shared" si="18"/>
        <v>2695.0195833333332</v>
      </c>
      <c r="BI384" s="162" t="s">
        <v>37</v>
      </c>
      <c r="BJ384" s="117" t="s">
        <v>206</v>
      </c>
      <c r="BK384" s="117">
        <v>4</v>
      </c>
      <c r="BL384" s="117" t="s">
        <v>219</v>
      </c>
      <c r="BM384" s="124" t="s">
        <v>228</v>
      </c>
      <c r="BN384" s="125" t="s">
        <v>209</v>
      </c>
      <c r="BO384" s="168" t="s">
        <v>398</v>
      </c>
    </row>
    <row r="385" spans="1:67" ht="105" hidden="1" x14ac:dyDescent="0.25">
      <c r="A385" s="169" t="s">
        <v>397</v>
      </c>
      <c r="B385" s="117" t="s">
        <v>76</v>
      </c>
      <c r="C385" s="162">
        <v>2016</v>
      </c>
      <c r="D385" s="162" t="s">
        <v>1644</v>
      </c>
      <c r="E385" s="162" t="s">
        <v>53</v>
      </c>
      <c r="F385" s="164" t="s">
        <v>31</v>
      </c>
      <c r="G385" s="166">
        <v>130</v>
      </c>
      <c r="H385" s="118"/>
      <c r="I385" s="118"/>
      <c r="J385" s="118"/>
      <c r="K385" s="177" t="s">
        <v>31</v>
      </c>
      <c r="L385" s="117"/>
      <c r="M385" s="117"/>
      <c r="N385" s="117"/>
      <c r="O385" s="117"/>
      <c r="P385" s="117"/>
      <c r="Q385" s="119"/>
      <c r="R385" s="119"/>
      <c r="S385" s="119"/>
      <c r="T385" s="119"/>
      <c r="U385" s="119"/>
      <c r="V385" s="119"/>
      <c r="W385" s="119"/>
      <c r="X385" s="119"/>
      <c r="Y385" s="119"/>
      <c r="Z385" s="119"/>
      <c r="AA385" s="119"/>
      <c r="AB385" s="119"/>
      <c r="AC385" s="119"/>
      <c r="AD385" s="176"/>
      <c r="AE385" s="119"/>
      <c r="AF385" s="119" t="s">
        <v>1645</v>
      </c>
      <c r="AG385" s="119"/>
      <c r="AH385" s="119"/>
      <c r="AI385" s="119"/>
      <c r="AJ385" s="119"/>
      <c r="AK385" s="119"/>
      <c r="AL385" s="119"/>
      <c r="AM385" s="119"/>
      <c r="AN385" s="119"/>
      <c r="AO385" s="119"/>
      <c r="AP385" s="119"/>
      <c r="AQ385" s="119"/>
      <c r="AR385" s="119"/>
      <c r="AS385" s="166" t="s">
        <v>396</v>
      </c>
      <c r="AT385" s="162">
        <v>48</v>
      </c>
      <c r="AU385" s="162" t="s">
        <v>395</v>
      </c>
      <c r="AV385" s="117">
        <v>13</v>
      </c>
      <c r="AW385" s="117" t="s">
        <v>2053</v>
      </c>
      <c r="AX385" s="117"/>
      <c r="AY385" s="117" t="s">
        <v>1965</v>
      </c>
      <c r="AZ385" s="162" t="s">
        <v>394</v>
      </c>
      <c r="BA385" s="167">
        <v>14787</v>
      </c>
      <c r="BB385" s="167">
        <v>15600.29</v>
      </c>
      <c r="BC385" s="162" t="s">
        <v>393</v>
      </c>
      <c r="BD385" s="123">
        <f>BB385/G385</f>
        <v>120.00223076923078</v>
      </c>
      <c r="BE385" s="117" t="s">
        <v>35</v>
      </c>
      <c r="BF385" s="122" t="s">
        <v>31</v>
      </c>
      <c r="BG385" s="117" t="s">
        <v>31</v>
      </c>
      <c r="BH385" s="123">
        <f t="shared" si="18"/>
        <v>325.0060416666667</v>
      </c>
      <c r="BI385" s="162" t="s">
        <v>37</v>
      </c>
      <c r="BJ385" s="117" t="s">
        <v>206</v>
      </c>
      <c r="BK385" s="117">
        <v>4</v>
      </c>
      <c r="BL385" s="117" t="s">
        <v>219</v>
      </c>
      <c r="BM385" s="124" t="s">
        <v>228</v>
      </c>
      <c r="BN385" s="125" t="s">
        <v>209</v>
      </c>
      <c r="BO385" s="168" t="s">
        <v>392</v>
      </c>
    </row>
    <row r="386" spans="1:67" ht="45" hidden="1" x14ac:dyDescent="0.25">
      <c r="A386" s="169" t="s">
        <v>391</v>
      </c>
      <c r="B386" s="117" t="s">
        <v>51</v>
      </c>
      <c r="C386" s="162">
        <v>2015</v>
      </c>
      <c r="D386" s="162" t="s">
        <v>390</v>
      </c>
      <c r="E386" s="162" t="s">
        <v>53</v>
      </c>
      <c r="F386" s="162" t="s">
        <v>382</v>
      </c>
      <c r="G386" s="163" t="s">
        <v>31</v>
      </c>
      <c r="H386" s="118"/>
      <c r="I386" s="118"/>
      <c r="J386" s="118"/>
      <c r="K386" s="164" t="s">
        <v>31</v>
      </c>
      <c r="L386" s="117"/>
      <c r="M386" s="117"/>
      <c r="N386" s="117"/>
      <c r="O386" s="117"/>
      <c r="P386" s="117" t="s">
        <v>242</v>
      </c>
      <c r="Q386" s="119" t="s">
        <v>268</v>
      </c>
      <c r="R386" s="119" t="s">
        <v>40</v>
      </c>
      <c r="S386" s="119" t="s">
        <v>245</v>
      </c>
      <c r="T386" s="119" t="s">
        <v>259</v>
      </c>
      <c r="U386" s="119"/>
      <c r="V386" s="119"/>
      <c r="W386" s="119"/>
      <c r="X386" s="119"/>
      <c r="Y386" s="119"/>
      <c r="Z386" s="119"/>
      <c r="AA386" s="119"/>
      <c r="AB386" s="119"/>
      <c r="AC386" s="119"/>
      <c r="AD386" s="165"/>
      <c r="AE386" s="119"/>
      <c r="AF386" s="119"/>
      <c r="AG386" s="119"/>
      <c r="AH386" s="119"/>
      <c r="AI386" s="119"/>
      <c r="AJ386" s="119"/>
      <c r="AK386" s="119"/>
      <c r="AL386" s="119"/>
      <c r="AM386" s="119"/>
      <c r="AN386" s="119"/>
      <c r="AO386" s="119"/>
      <c r="AP386" s="119"/>
      <c r="AQ386" s="119"/>
      <c r="AR386" s="119"/>
      <c r="AS386" s="163" t="s">
        <v>31</v>
      </c>
      <c r="AT386" s="164" t="s">
        <v>31</v>
      </c>
      <c r="AU386" s="162" t="s">
        <v>381</v>
      </c>
      <c r="AV386" s="117">
        <v>34</v>
      </c>
      <c r="AW386" s="117"/>
      <c r="AX386" s="117"/>
      <c r="AY386" s="117"/>
      <c r="AZ386" s="162" t="s">
        <v>386</v>
      </c>
      <c r="BA386" s="167">
        <v>53860.45</v>
      </c>
      <c r="BB386" s="167">
        <v>56822.77</v>
      </c>
      <c r="BC386" s="162">
        <v>1</v>
      </c>
      <c r="BD386" s="123" t="s">
        <v>31</v>
      </c>
      <c r="BE386" s="117" t="s">
        <v>31</v>
      </c>
      <c r="BF386" s="122" t="s">
        <v>31</v>
      </c>
      <c r="BG386" s="117" t="s">
        <v>31</v>
      </c>
      <c r="BH386" s="123" t="e">
        <f t="shared" si="18"/>
        <v>#VALUE!</v>
      </c>
      <c r="BI386" s="162" t="s">
        <v>37</v>
      </c>
      <c r="BJ386" s="117" t="s">
        <v>200</v>
      </c>
      <c r="BK386" s="117" t="s">
        <v>31</v>
      </c>
      <c r="BL386" s="117" t="s">
        <v>31</v>
      </c>
      <c r="BM386" s="124" t="s">
        <v>31</v>
      </c>
      <c r="BN386" s="125" t="s">
        <v>209</v>
      </c>
      <c r="BO386" s="168" t="s">
        <v>389</v>
      </c>
    </row>
    <row r="387" spans="1:67" ht="28.5" hidden="1" x14ac:dyDescent="0.25">
      <c r="A387" s="169" t="s">
        <v>388</v>
      </c>
      <c r="B387" s="117" t="s">
        <v>51</v>
      </c>
      <c r="C387" s="162">
        <v>2016</v>
      </c>
      <c r="D387" s="162" t="s">
        <v>387</v>
      </c>
      <c r="E387" s="162" t="s">
        <v>53</v>
      </c>
      <c r="F387" s="162" t="s">
        <v>382</v>
      </c>
      <c r="G387" s="163" t="s">
        <v>31</v>
      </c>
      <c r="H387" s="118"/>
      <c r="I387" s="118"/>
      <c r="J387" s="118"/>
      <c r="K387" s="164" t="s">
        <v>31</v>
      </c>
      <c r="L387" s="117"/>
      <c r="M387" s="117"/>
      <c r="N387" s="117"/>
      <c r="O387" s="117"/>
      <c r="P387" s="117" t="s">
        <v>242</v>
      </c>
      <c r="Q387" s="119" t="s">
        <v>268</v>
      </c>
      <c r="R387" s="119" t="s">
        <v>40</v>
      </c>
      <c r="S387" s="119" t="s">
        <v>245</v>
      </c>
      <c r="T387" s="119" t="s">
        <v>259</v>
      </c>
      <c r="U387" s="119"/>
      <c r="V387" s="119"/>
      <c r="W387" s="119"/>
      <c r="X387" s="119"/>
      <c r="Y387" s="119"/>
      <c r="Z387" s="119"/>
      <c r="AA387" s="119"/>
      <c r="AB387" s="119"/>
      <c r="AC387" s="119"/>
      <c r="AD387" s="165"/>
      <c r="AE387" s="119"/>
      <c r="AF387" s="119"/>
      <c r="AG387" s="119"/>
      <c r="AH387" s="119"/>
      <c r="AI387" s="119"/>
      <c r="AJ387" s="119"/>
      <c r="AK387" s="119"/>
      <c r="AL387" s="119"/>
      <c r="AM387" s="119"/>
      <c r="AN387" s="119"/>
      <c r="AO387" s="119"/>
      <c r="AP387" s="119"/>
      <c r="AQ387" s="119"/>
      <c r="AR387" s="119"/>
      <c r="AS387" s="163" t="s">
        <v>31</v>
      </c>
      <c r="AT387" s="164" t="s">
        <v>31</v>
      </c>
      <c r="AU387" s="162" t="s">
        <v>381</v>
      </c>
      <c r="AV387" s="117">
        <v>34</v>
      </c>
      <c r="AW387" s="117"/>
      <c r="AX387" s="117"/>
      <c r="AY387" s="117"/>
      <c r="AZ387" s="162" t="s">
        <v>386</v>
      </c>
      <c r="BA387" s="167">
        <v>23696.69</v>
      </c>
      <c r="BB387" s="167">
        <v>25000.01</v>
      </c>
      <c r="BC387" s="162">
        <v>1</v>
      </c>
      <c r="BD387" s="123" t="s">
        <v>31</v>
      </c>
      <c r="BE387" s="117" t="s">
        <v>31</v>
      </c>
      <c r="BF387" s="122" t="s">
        <v>31</v>
      </c>
      <c r="BG387" s="117" t="s">
        <v>31</v>
      </c>
      <c r="BH387" s="123" t="e">
        <f t="shared" si="18"/>
        <v>#VALUE!</v>
      </c>
      <c r="BI387" s="162" t="s">
        <v>37</v>
      </c>
      <c r="BJ387" s="117" t="s">
        <v>200</v>
      </c>
      <c r="BK387" s="117" t="s">
        <v>31</v>
      </c>
      <c r="BL387" s="117" t="s">
        <v>31</v>
      </c>
      <c r="BM387" s="124" t="s">
        <v>31</v>
      </c>
      <c r="BN387" s="125" t="s">
        <v>209</v>
      </c>
      <c r="BO387" s="192" t="s">
        <v>385</v>
      </c>
    </row>
    <row r="388" spans="1:67" ht="34.5" hidden="1" x14ac:dyDescent="0.25">
      <c r="A388" s="169" t="s">
        <v>384</v>
      </c>
      <c r="B388" s="150" t="s">
        <v>192</v>
      </c>
      <c r="C388" s="162">
        <v>2016</v>
      </c>
      <c r="D388" s="162" t="s">
        <v>383</v>
      </c>
      <c r="E388" s="162" t="s">
        <v>53</v>
      </c>
      <c r="F388" s="162" t="s">
        <v>382</v>
      </c>
      <c r="G388" s="163" t="s">
        <v>31</v>
      </c>
      <c r="H388" s="118"/>
      <c r="I388" s="118"/>
      <c r="J388" s="118"/>
      <c r="K388" s="164" t="s">
        <v>31</v>
      </c>
      <c r="L388" s="117"/>
      <c r="M388" s="117"/>
      <c r="N388" s="117"/>
      <c r="O388" s="117"/>
      <c r="P388" s="117"/>
      <c r="Q388" s="119"/>
      <c r="R388" s="119"/>
      <c r="S388" s="119"/>
      <c r="T388" s="119"/>
      <c r="U388" s="119"/>
      <c r="V388" s="119"/>
      <c r="W388" s="119"/>
      <c r="X388" s="119"/>
      <c r="Y388" s="119"/>
      <c r="Z388" s="119"/>
      <c r="AA388" s="119"/>
      <c r="AB388" s="119"/>
      <c r="AC388" s="119"/>
      <c r="AD388" s="176"/>
      <c r="AE388" s="119"/>
      <c r="AF388" s="119"/>
      <c r="AG388" s="119"/>
      <c r="AH388" s="119"/>
      <c r="AI388" s="119"/>
      <c r="AJ388" s="119"/>
      <c r="AK388" s="119"/>
      <c r="AL388" s="119"/>
      <c r="AM388" s="119"/>
      <c r="AN388" s="119"/>
      <c r="AO388" s="119"/>
      <c r="AP388" s="119"/>
      <c r="AQ388" s="119"/>
      <c r="AR388" s="119"/>
      <c r="AS388" s="163" t="s">
        <v>31</v>
      </c>
      <c r="AT388" s="164" t="s">
        <v>31</v>
      </c>
      <c r="AU388" s="162" t="s">
        <v>381</v>
      </c>
      <c r="AV388" s="117">
        <v>34</v>
      </c>
      <c r="AW388" s="117"/>
      <c r="AX388" s="117"/>
      <c r="AY388" s="117"/>
      <c r="AZ388" s="162" t="s">
        <v>380</v>
      </c>
      <c r="BA388" s="167">
        <v>1681.69</v>
      </c>
      <c r="BB388" s="167">
        <v>1849.86</v>
      </c>
      <c r="BC388" s="162">
        <v>1</v>
      </c>
      <c r="BD388" s="123" t="s">
        <v>31</v>
      </c>
      <c r="BE388" s="117" t="s">
        <v>31</v>
      </c>
      <c r="BF388" s="122" t="s">
        <v>31</v>
      </c>
      <c r="BG388" s="117" t="s">
        <v>31</v>
      </c>
      <c r="BH388" s="123" t="e">
        <f t="shared" si="18"/>
        <v>#VALUE!</v>
      </c>
      <c r="BI388" s="162" t="s">
        <v>37</v>
      </c>
      <c r="BJ388" s="117" t="s">
        <v>200</v>
      </c>
      <c r="BK388" s="117" t="s">
        <v>31</v>
      </c>
      <c r="BL388" s="117" t="s">
        <v>31</v>
      </c>
      <c r="BM388" s="124" t="s">
        <v>31</v>
      </c>
      <c r="BN388" s="125" t="s">
        <v>379</v>
      </c>
      <c r="BO388" s="168" t="s">
        <v>378</v>
      </c>
    </row>
    <row r="389" spans="1:67" ht="30" hidden="1" x14ac:dyDescent="0.25">
      <c r="A389" s="169" t="s">
        <v>377</v>
      </c>
      <c r="B389" s="117" t="s">
        <v>51</v>
      </c>
      <c r="C389" s="162">
        <v>2016</v>
      </c>
      <c r="D389" s="162" t="s">
        <v>376</v>
      </c>
      <c r="E389" s="162" t="s">
        <v>53</v>
      </c>
      <c r="F389" s="162" t="s">
        <v>375</v>
      </c>
      <c r="G389" s="163" t="s">
        <v>31</v>
      </c>
      <c r="H389" s="118"/>
      <c r="I389" s="118"/>
      <c r="J389" s="118"/>
      <c r="K389" s="164" t="s">
        <v>31</v>
      </c>
      <c r="L389" s="117"/>
      <c r="M389" s="117"/>
      <c r="N389" s="117"/>
      <c r="O389" s="117"/>
      <c r="P389" s="117"/>
      <c r="Q389" s="119"/>
      <c r="R389" s="119"/>
      <c r="S389" s="119"/>
      <c r="T389" s="119"/>
      <c r="U389" s="119"/>
      <c r="V389" s="119"/>
      <c r="W389" s="119"/>
      <c r="X389" s="119"/>
      <c r="Y389" s="119"/>
      <c r="Z389" s="119"/>
      <c r="AA389" s="119"/>
      <c r="AB389" s="119"/>
      <c r="AC389" s="119"/>
      <c r="AD389" s="165"/>
      <c r="AE389" s="119"/>
      <c r="AF389" s="119"/>
      <c r="AG389" s="119"/>
      <c r="AH389" s="119"/>
      <c r="AI389" s="119"/>
      <c r="AJ389" s="119"/>
      <c r="AK389" s="119"/>
      <c r="AL389" s="119"/>
      <c r="AM389" s="119"/>
      <c r="AN389" s="119"/>
      <c r="AO389" s="119"/>
      <c r="AP389" s="119"/>
      <c r="AQ389" s="119"/>
      <c r="AR389" s="119"/>
      <c r="AS389" s="163" t="s">
        <v>31</v>
      </c>
      <c r="AT389" s="164" t="s">
        <v>31</v>
      </c>
      <c r="AU389" s="162" t="s">
        <v>32</v>
      </c>
      <c r="AV389" s="117">
        <v>75</v>
      </c>
      <c r="AW389" s="117"/>
      <c r="AX389" s="117"/>
      <c r="AY389" s="117"/>
      <c r="AZ389" s="162" t="s">
        <v>374</v>
      </c>
      <c r="BA389" s="167">
        <v>12263</v>
      </c>
      <c r="BB389" s="167">
        <v>13489.3</v>
      </c>
      <c r="BC389" s="162">
        <v>1</v>
      </c>
      <c r="BD389" s="123" t="s">
        <v>31</v>
      </c>
      <c r="BE389" s="117" t="s">
        <v>31</v>
      </c>
      <c r="BF389" s="122" t="s">
        <v>31</v>
      </c>
      <c r="BG389" s="117" t="s">
        <v>31</v>
      </c>
      <c r="BH389" s="123" t="e">
        <f t="shared" si="18"/>
        <v>#VALUE!</v>
      </c>
      <c r="BI389" s="162" t="s">
        <v>37</v>
      </c>
      <c r="BJ389" s="117" t="s">
        <v>38</v>
      </c>
      <c r="BK389" s="117" t="s">
        <v>31</v>
      </c>
      <c r="BL389" s="117" t="s">
        <v>31</v>
      </c>
      <c r="BM389" s="124" t="s">
        <v>31</v>
      </c>
      <c r="BN389" s="125" t="s">
        <v>41</v>
      </c>
      <c r="BO389" s="168" t="s">
        <v>373</v>
      </c>
    </row>
    <row r="390" spans="1:67" ht="30" hidden="1" x14ac:dyDescent="0.25">
      <c r="A390" s="169" t="s">
        <v>372</v>
      </c>
      <c r="B390" s="117" t="s">
        <v>76</v>
      </c>
      <c r="C390" s="162"/>
      <c r="D390" s="162" t="s">
        <v>371</v>
      </c>
      <c r="E390" s="162" t="s">
        <v>53</v>
      </c>
      <c r="F390" s="162" t="s">
        <v>370</v>
      </c>
      <c r="G390" s="166">
        <v>509</v>
      </c>
      <c r="H390" s="118"/>
      <c r="I390" s="118"/>
      <c r="J390" s="118"/>
      <c r="K390" s="177" t="s">
        <v>31</v>
      </c>
      <c r="L390" s="117"/>
      <c r="M390" s="117"/>
      <c r="N390" s="117"/>
      <c r="O390" s="117"/>
      <c r="P390" s="117"/>
      <c r="Q390" s="119"/>
      <c r="R390" s="119"/>
      <c r="S390" s="119"/>
      <c r="T390" s="119"/>
      <c r="U390" s="119"/>
      <c r="V390" s="119"/>
      <c r="W390" s="119"/>
      <c r="X390" s="119"/>
      <c r="Y390" s="119"/>
      <c r="Z390" s="119"/>
      <c r="AA390" s="119"/>
      <c r="AB390" s="119"/>
      <c r="AC390" s="119" t="s">
        <v>289</v>
      </c>
      <c r="AD390" s="176">
        <v>100</v>
      </c>
      <c r="AE390" s="119" t="s">
        <v>300</v>
      </c>
      <c r="AF390" s="119" t="s">
        <v>1645</v>
      </c>
      <c r="AG390" s="119"/>
      <c r="AH390" s="119"/>
      <c r="AI390" s="119"/>
      <c r="AJ390" s="119"/>
      <c r="AK390" s="119"/>
      <c r="AL390" s="119"/>
      <c r="AM390" s="119"/>
      <c r="AN390" s="119"/>
      <c r="AO390" s="119"/>
      <c r="AP390" s="119"/>
      <c r="AQ390" s="119"/>
      <c r="AR390" s="119"/>
      <c r="AS390" s="163" t="s">
        <v>31</v>
      </c>
      <c r="AT390" s="164" t="s">
        <v>31</v>
      </c>
      <c r="AU390" s="164" t="s">
        <v>31</v>
      </c>
      <c r="AV390" s="117"/>
      <c r="AW390" s="117"/>
      <c r="AX390" s="117"/>
      <c r="AY390" s="117"/>
      <c r="AZ390" s="164" t="s">
        <v>31</v>
      </c>
      <c r="BA390" s="167">
        <v>75254.69</v>
      </c>
      <c r="BB390" s="167">
        <v>79393.7</v>
      </c>
      <c r="BC390" s="162">
        <v>508.97</v>
      </c>
      <c r="BD390" s="123">
        <f>BB390/G390</f>
        <v>155.97976424361494</v>
      </c>
      <c r="BE390" s="117" t="s">
        <v>35</v>
      </c>
      <c r="BF390" s="122" t="s">
        <v>31</v>
      </c>
      <c r="BG390" s="117" t="s">
        <v>31</v>
      </c>
      <c r="BH390" s="123" t="e">
        <f t="shared" si="18"/>
        <v>#VALUE!</v>
      </c>
      <c r="BI390" s="162" t="s">
        <v>37</v>
      </c>
      <c r="BJ390" s="117" t="s">
        <v>31</v>
      </c>
      <c r="BK390" s="117" t="s">
        <v>31</v>
      </c>
      <c r="BL390" s="117" t="s">
        <v>31</v>
      </c>
      <c r="BM390" s="124" t="s">
        <v>31</v>
      </c>
      <c r="BN390" s="125" t="s">
        <v>31</v>
      </c>
      <c r="BO390" s="168" t="s">
        <v>369</v>
      </c>
    </row>
    <row r="391" spans="1:67" ht="30" hidden="1" x14ac:dyDescent="0.25">
      <c r="A391" s="169" t="s">
        <v>368</v>
      </c>
      <c r="B391" s="117" t="s">
        <v>27</v>
      </c>
      <c r="C391" s="162">
        <v>2009</v>
      </c>
      <c r="D391" s="162" t="s">
        <v>367</v>
      </c>
      <c r="E391" s="162" t="s">
        <v>359</v>
      </c>
      <c r="F391" s="162" t="s">
        <v>366</v>
      </c>
      <c r="G391" s="166">
        <v>19</v>
      </c>
      <c r="H391" s="118" t="s">
        <v>239</v>
      </c>
      <c r="I391" s="118" t="s">
        <v>306</v>
      </c>
      <c r="J391" s="118" t="s">
        <v>250</v>
      </c>
      <c r="K391" s="162">
        <v>7</v>
      </c>
      <c r="L391" s="117" t="s">
        <v>1993</v>
      </c>
      <c r="M391" s="117" t="s">
        <v>1995</v>
      </c>
      <c r="N391" s="117"/>
      <c r="O391" s="117"/>
      <c r="P391" s="117"/>
      <c r="Q391" s="119"/>
      <c r="R391" s="119"/>
      <c r="S391" s="119"/>
      <c r="T391" s="119"/>
      <c r="U391" s="119"/>
      <c r="V391" s="119"/>
      <c r="W391" s="119"/>
      <c r="X391" s="119"/>
      <c r="Y391" s="119"/>
      <c r="Z391" s="119"/>
      <c r="AA391" s="119"/>
      <c r="AB391" s="119"/>
      <c r="AC391" s="119"/>
      <c r="AD391" s="176"/>
      <c r="AE391" s="119"/>
      <c r="AF391" s="119"/>
      <c r="AG391" s="119"/>
      <c r="AH391" s="119"/>
      <c r="AI391" s="119"/>
      <c r="AJ391" s="119"/>
      <c r="AK391" s="119"/>
      <c r="AL391" s="119"/>
      <c r="AM391" s="119"/>
      <c r="AN391" s="119"/>
      <c r="AO391" s="119"/>
      <c r="AP391" s="119"/>
      <c r="AQ391" s="119"/>
      <c r="AR391" s="119"/>
      <c r="AS391" s="166">
        <v>729</v>
      </c>
      <c r="AT391" s="162">
        <v>8</v>
      </c>
      <c r="AU391" s="162" t="s">
        <v>357</v>
      </c>
      <c r="AV391" s="117">
        <v>92</v>
      </c>
      <c r="AW391" s="117" t="s">
        <v>2050</v>
      </c>
      <c r="AX391" s="117"/>
      <c r="AY391" s="117" t="s">
        <v>1958</v>
      </c>
      <c r="AZ391" s="162" t="s">
        <v>356</v>
      </c>
      <c r="BA391" s="167">
        <v>6284.48</v>
      </c>
      <c r="BB391" s="167">
        <v>6630.12</v>
      </c>
      <c r="BC391" s="162">
        <v>7</v>
      </c>
      <c r="BD391" s="123">
        <f>BB391/G391</f>
        <v>348.95368421052632</v>
      </c>
      <c r="BE391" s="117" t="s">
        <v>35</v>
      </c>
      <c r="BF391" s="122" t="s">
        <v>31</v>
      </c>
      <c r="BG391" s="117" t="s">
        <v>31</v>
      </c>
      <c r="BH391" s="123">
        <f t="shared" si="18"/>
        <v>828.76499999999999</v>
      </c>
      <c r="BI391" s="162" t="s">
        <v>37</v>
      </c>
      <c r="BJ391" s="117" t="s">
        <v>92</v>
      </c>
      <c r="BK391" s="117">
        <v>3</v>
      </c>
      <c r="BL391" s="117" t="s">
        <v>222</v>
      </c>
      <c r="BM391" s="124" t="s">
        <v>228</v>
      </c>
      <c r="BN391" s="125" t="s">
        <v>41</v>
      </c>
      <c r="BO391" s="168" t="s">
        <v>365</v>
      </c>
    </row>
    <row r="392" spans="1:67" ht="45" hidden="1" x14ac:dyDescent="0.25">
      <c r="A392" s="169" t="s">
        <v>364</v>
      </c>
      <c r="B392" s="117" t="s">
        <v>51</v>
      </c>
      <c r="C392" s="162">
        <v>2016</v>
      </c>
      <c r="D392" s="162" t="s">
        <v>363</v>
      </c>
      <c r="E392" s="162" t="s">
        <v>359</v>
      </c>
      <c r="F392" s="162" t="s">
        <v>358</v>
      </c>
      <c r="G392" s="163" t="s">
        <v>31</v>
      </c>
      <c r="H392" s="118"/>
      <c r="I392" s="118"/>
      <c r="J392" s="118"/>
      <c r="K392" s="164" t="s">
        <v>31</v>
      </c>
      <c r="L392" s="117"/>
      <c r="M392" s="117"/>
      <c r="N392" s="117"/>
      <c r="O392" s="117"/>
      <c r="P392" s="117"/>
      <c r="Q392" s="119"/>
      <c r="R392" s="119"/>
      <c r="S392" s="119"/>
      <c r="T392" s="119" t="s">
        <v>261</v>
      </c>
      <c r="U392" s="119"/>
      <c r="V392" s="119"/>
      <c r="W392" s="119"/>
      <c r="X392" s="119"/>
      <c r="Y392" s="119"/>
      <c r="Z392" s="119"/>
      <c r="AA392" s="119"/>
      <c r="AB392" s="119"/>
      <c r="AC392" s="119"/>
      <c r="AD392" s="165"/>
      <c r="AE392" s="119"/>
      <c r="AF392" s="119"/>
      <c r="AG392" s="119"/>
      <c r="AH392" s="119"/>
      <c r="AI392" s="119"/>
      <c r="AJ392" s="119"/>
      <c r="AK392" s="119"/>
      <c r="AL392" s="119"/>
      <c r="AM392" s="119"/>
      <c r="AN392" s="119"/>
      <c r="AO392" s="119"/>
      <c r="AP392" s="119"/>
      <c r="AQ392" s="119"/>
      <c r="AR392" s="119"/>
      <c r="AS392" s="163" t="s">
        <v>31</v>
      </c>
      <c r="AT392" s="164" t="s">
        <v>31</v>
      </c>
      <c r="AU392" s="162" t="s">
        <v>357</v>
      </c>
      <c r="AV392" s="117">
        <v>92</v>
      </c>
      <c r="AW392" s="117"/>
      <c r="AX392" s="117"/>
      <c r="AY392" s="117"/>
      <c r="AZ392" s="162" t="s">
        <v>356</v>
      </c>
      <c r="BA392" s="167">
        <v>1808</v>
      </c>
      <c r="BB392" s="167">
        <v>1988.8</v>
      </c>
      <c r="BC392" s="162">
        <v>1</v>
      </c>
      <c r="BD392" s="123" t="s">
        <v>31</v>
      </c>
      <c r="BE392" s="117" t="s">
        <v>31</v>
      </c>
      <c r="BF392" s="122" t="s">
        <v>31</v>
      </c>
      <c r="BG392" s="117" t="s">
        <v>31</v>
      </c>
      <c r="BH392" s="123" t="e">
        <f t="shared" si="18"/>
        <v>#VALUE!</v>
      </c>
      <c r="BI392" s="162" t="s">
        <v>37</v>
      </c>
      <c r="BJ392" s="117" t="s">
        <v>92</v>
      </c>
      <c r="BK392" s="117" t="s">
        <v>31</v>
      </c>
      <c r="BL392" s="117" t="s">
        <v>31</v>
      </c>
      <c r="BM392" s="124" t="s">
        <v>31</v>
      </c>
      <c r="BN392" s="125" t="s">
        <v>41</v>
      </c>
      <c r="BO392" s="168" t="s">
        <v>362</v>
      </c>
    </row>
    <row r="393" spans="1:67" ht="28.5" hidden="1" x14ac:dyDescent="0.25">
      <c r="A393" s="169" t="s">
        <v>361</v>
      </c>
      <c r="B393" s="117" t="s">
        <v>104</v>
      </c>
      <c r="C393" s="162">
        <v>2016</v>
      </c>
      <c r="D393" s="162" t="s">
        <v>360</v>
      </c>
      <c r="E393" s="162" t="s">
        <v>359</v>
      </c>
      <c r="F393" s="162" t="s">
        <v>358</v>
      </c>
      <c r="G393" s="166">
        <v>37</v>
      </c>
      <c r="H393" s="118"/>
      <c r="I393" s="118"/>
      <c r="J393" s="118"/>
      <c r="K393" s="177" t="s">
        <v>31</v>
      </c>
      <c r="L393" s="117"/>
      <c r="M393" s="117"/>
      <c r="N393" s="117"/>
      <c r="O393" s="117"/>
      <c r="P393" s="117"/>
      <c r="Q393" s="119"/>
      <c r="R393" s="119"/>
      <c r="S393" s="119"/>
      <c r="T393" s="119"/>
      <c r="U393" s="119"/>
      <c r="V393" s="119"/>
      <c r="W393" s="119"/>
      <c r="X393" s="119"/>
      <c r="Y393" s="119"/>
      <c r="Z393" s="119"/>
      <c r="AA393" s="119"/>
      <c r="AB393" s="119"/>
      <c r="AC393" s="119" t="s">
        <v>286</v>
      </c>
      <c r="AD393" s="176"/>
      <c r="AE393" s="119" t="s">
        <v>299</v>
      </c>
      <c r="AF393" s="119"/>
      <c r="AG393" s="119" t="s">
        <v>2175</v>
      </c>
      <c r="AH393" s="119"/>
      <c r="AI393" s="119"/>
      <c r="AJ393" s="119"/>
      <c r="AK393" s="119"/>
      <c r="AL393" s="119"/>
      <c r="AM393" s="119"/>
      <c r="AN393" s="119"/>
      <c r="AO393" s="119"/>
      <c r="AP393" s="119"/>
      <c r="AQ393" s="119"/>
      <c r="AR393" s="119"/>
      <c r="AS393" s="166">
        <v>729</v>
      </c>
      <c r="AT393" s="162">
        <v>8</v>
      </c>
      <c r="AU393" s="162" t="s">
        <v>357</v>
      </c>
      <c r="AV393" s="117">
        <v>92</v>
      </c>
      <c r="AW393" s="117" t="s">
        <v>2050</v>
      </c>
      <c r="AX393" s="117"/>
      <c r="AY393" s="117" t="s">
        <v>1958</v>
      </c>
      <c r="AZ393" s="162" t="s">
        <v>356</v>
      </c>
      <c r="BA393" s="167">
        <v>2960</v>
      </c>
      <c r="BB393" s="167">
        <v>3256</v>
      </c>
      <c r="BC393" s="162" t="s">
        <v>355</v>
      </c>
      <c r="BD393" s="123">
        <f>BB393/G393</f>
        <v>88</v>
      </c>
      <c r="BE393" s="117" t="s">
        <v>35</v>
      </c>
      <c r="BF393" s="122" t="s">
        <v>31</v>
      </c>
      <c r="BG393" s="117" t="s">
        <v>31</v>
      </c>
      <c r="BH393" s="123">
        <f t="shared" si="18"/>
        <v>407</v>
      </c>
      <c r="BI393" s="162" t="s">
        <v>37</v>
      </c>
      <c r="BJ393" s="117" t="s">
        <v>92</v>
      </c>
      <c r="BK393" s="117">
        <v>3</v>
      </c>
      <c r="BL393" s="117" t="s">
        <v>222</v>
      </c>
      <c r="BM393" s="124" t="s">
        <v>228</v>
      </c>
      <c r="BN393" s="125" t="s">
        <v>41</v>
      </c>
      <c r="BO393" s="192" t="s">
        <v>354</v>
      </c>
    </row>
    <row r="394" spans="1:67" ht="30" hidden="1" x14ac:dyDescent="0.25">
      <c r="A394" s="169" t="s">
        <v>353</v>
      </c>
      <c r="B394" s="117" t="s">
        <v>76</v>
      </c>
      <c r="C394" s="162">
        <v>2016</v>
      </c>
      <c r="D394" s="162" t="s">
        <v>352</v>
      </c>
      <c r="E394" s="162" t="s">
        <v>53</v>
      </c>
      <c r="F394" s="162" t="s">
        <v>336</v>
      </c>
      <c r="G394" s="163" t="s">
        <v>31</v>
      </c>
      <c r="H394" s="118"/>
      <c r="I394" s="118"/>
      <c r="J394" s="118"/>
      <c r="K394" s="177" t="s">
        <v>31</v>
      </c>
      <c r="L394" s="117"/>
      <c r="M394" s="117"/>
      <c r="N394" s="117"/>
      <c r="O394" s="117"/>
      <c r="P394" s="117"/>
      <c r="Q394" s="119"/>
      <c r="R394" s="119"/>
      <c r="S394" s="119"/>
      <c r="T394" s="119"/>
      <c r="U394" s="119"/>
      <c r="V394" s="119"/>
      <c r="W394" s="119"/>
      <c r="X394" s="119"/>
      <c r="Y394" s="119"/>
      <c r="Z394" s="119"/>
      <c r="AA394" s="119"/>
      <c r="AB394" s="119"/>
      <c r="AC394" s="119"/>
      <c r="AD394" s="176"/>
      <c r="AE394" s="119"/>
      <c r="AF394" s="119"/>
      <c r="AG394" s="119"/>
      <c r="AH394" s="119"/>
      <c r="AI394" s="119"/>
      <c r="AJ394" s="119"/>
      <c r="AK394" s="119"/>
      <c r="AL394" s="119"/>
      <c r="AM394" s="119"/>
      <c r="AN394" s="119"/>
      <c r="AO394" s="119"/>
      <c r="AP394" s="119"/>
      <c r="AQ394" s="119"/>
      <c r="AR394" s="119"/>
      <c r="AS394" s="163" t="s">
        <v>31</v>
      </c>
      <c r="AT394" s="164" t="s">
        <v>31</v>
      </c>
      <c r="AU394" s="162" t="s">
        <v>351</v>
      </c>
      <c r="AV394" s="117">
        <v>38</v>
      </c>
      <c r="AW394" s="117"/>
      <c r="AX394" s="117"/>
      <c r="AY394" s="117"/>
      <c r="AZ394" s="162" t="s">
        <v>350</v>
      </c>
      <c r="BA394" s="167">
        <v>5235.2</v>
      </c>
      <c r="BB394" s="167">
        <v>5523.14</v>
      </c>
      <c r="BC394" s="162">
        <v>1</v>
      </c>
      <c r="BD394" s="123" t="s">
        <v>31</v>
      </c>
      <c r="BE394" s="117" t="s">
        <v>31</v>
      </c>
      <c r="BF394" s="122" t="s">
        <v>31</v>
      </c>
      <c r="BG394" s="117" t="s">
        <v>31</v>
      </c>
      <c r="BH394" s="123" t="e">
        <f t="shared" si="18"/>
        <v>#VALUE!</v>
      </c>
      <c r="BI394" s="162" t="s">
        <v>37</v>
      </c>
      <c r="BJ394" s="117" t="s">
        <v>220</v>
      </c>
      <c r="BK394" s="117">
        <v>4</v>
      </c>
      <c r="BL394" s="117" t="s">
        <v>219</v>
      </c>
      <c r="BM394" s="124" t="s">
        <v>228</v>
      </c>
      <c r="BN394" s="125" t="s">
        <v>155</v>
      </c>
      <c r="BO394" s="168" t="s">
        <v>349</v>
      </c>
    </row>
    <row r="395" spans="1:67" ht="105" hidden="1" x14ac:dyDescent="0.25">
      <c r="A395" s="169" t="s">
        <v>348</v>
      </c>
      <c r="B395" s="117" t="s">
        <v>76</v>
      </c>
      <c r="C395" s="162">
        <v>2010</v>
      </c>
      <c r="D395" s="162" t="s">
        <v>347</v>
      </c>
      <c r="E395" s="162" t="s">
        <v>53</v>
      </c>
      <c r="F395" s="162" t="s">
        <v>346</v>
      </c>
      <c r="G395" s="166">
        <v>168</v>
      </c>
      <c r="H395" s="118"/>
      <c r="I395" s="118"/>
      <c r="J395" s="118"/>
      <c r="K395" s="177" t="s">
        <v>31</v>
      </c>
      <c r="L395" s="117"/>
      <c r="M395" s="117"/>
      <c r="N395" s="117"/>
      <c r="O395" s="117"/>
      <c r="P395" s="117"/>
      <c r="Q395" s="119"/>
      <c r="R395" s="119"/>
      <c r="S395" s="119"/>
      <c r="T395" s="119"/>
      <c r="U395" s="119"/>
      <c r="V395" s="119"/>
      <c r="W395" s="119"/>
      <c r="X395" s="119"/>
      <c r="Y395" s="119"/>
      <c r="Z395" s="119"/>
      <c r="AA395" s="119"/>
      <c r="AB395" s="119"/>
      <c r="AC395" s="119" t="s">
        <v>289</v>
      </c>
      <c r="AD395" s="176">
        <v>60</v>
      </c>
      <c r="AE395" s="119" t="s">
        <v>300</v>
      </c>
      <c r="AF395" s="119" t="s">
        <v>1645</v>
      </c>
      <c r="AG395" s="119"/>
      <c r="AH395" s="119"/>
      <c r="AI395" s="119"/>
      <c r="AJ395" s="119"/>
      <c r="AK395" s="119"/>
      <c r="AL395" s="119"/>
      <c r="AM395" s="119"/>
      <c r="AN395" s="119"/>
      <c r="AO395" s="119"/>
      <c r="AP395" s="119"/>
      <c r="AQ395" s="119"/>
      <c r="AR395" s="119"/>
      <c r="AS395" s="163" t="s">
        <v>31</v>
      </c>
      <c r="AT395" s="164" t="s">
        <v>31</v>
      </c>
      <c r="AU395" s="162" t="s">
        <v>345</v>
      </c>
      <c r="AV395" s="117">
        <v>27</v>
      </c>
      <c r="AW395" s="117"/>
      <c r="AX395" s="117"/>
      <c r="AY395" s="117"/>
      <c r="AZ395" s="162" t="s">
        <v>344</v>
      </c>
      <c r="BA395" s="167">
        <v>50908.7</v>
      </c>
      <c r="BB395" s="167">
        <v>54472.31</v>
      </c>
      <c r="BC395" s="162" t="s">
        <v>343</v>
      </c>
      <c r="BD395" s="123">
        <f>BB395/G395</f>
        <v>324.23994047619044</v>
      </c>
      <c r="BE395" s="117" t="s">
        <v>35</v>
      </c>
      <c r="BF395" s="122" t="s">
        <v>31</v>
      </c>
      <c r="BG395" s="117" t="s">
        <v>31</v>
      </c>
      <c r="BH395" s="123" t="e">
        <f t="shared" si="18"/>
        <v>#VALUE!</v>
      </c>
      <c r="BI395" s="162" t="s">
        <v>37</v>
      </c>
      <c r="BJ395" s="162" t="s">
        <v>59</v>
      </c>
      <c r="BK395" s="117" t="s">
        <v>31</v>
      </c>
      <c r="BL395" s="117" t="s">
        <v>31</v>
      </c>
      <c r="BM395" s="124" t="s">
        <v>31</v>
      </c>
      <c r="BN395" s="125" t="s">
        <v>41</v>
      </c>
      <c r="BO395" s="168" t="s">
        <v>342</v>
      </c>
    </row>
    <row r="396" spans="1:67" ht="60" hidden="1" x14ac:dyDescent="0.25">
      <c r="A396" s="169" t="s">
        <v>341</v>
      </c>
      <c r="B396" s="117" t="s">
        <v>51</v>
      </c>
      <c r="C396" s="162">
        <v>2017</v>
      </c>
      <c r="D396" s="162" t="s">
        <v>340</v>
      </c>
      <c r="E396" s="162" t="s">
        <v>53</v>
      </c>
      <c r="F396" s="162" t="s">
        <v>64</v>
      </c>
      <c r="G396" s="163" t="s">
        <v>31</v>
      </c>
      <c r="H396" s="118"/>
      <c r="I396" s="118"/>
      <c r="J396" s="118"/>
      <c r="K396" s="164" t="s">
        <v>31</v>
      </c>
      <c r="L396" s="117"/>
      <c r="M396" s="117"/>
      <c r="N396" s="117"/>
      <c r="O396" s="117"/>
      <c r="P396" s="117"/>
      <c r="Q396" s="119"/>
      <c r="R396" s="119"/>
      <c r="S396" s="119"/>
      <c r="T396" s="119"/>
      <c r="U396" s="119"/>
      <c r="V396" s="119"/>
      <c r="W396" s="119"/>
      <c r="X396" s="119"/>
      <c r="Y396" s="119"/>
      <c r="Z396" s="119"/>
      <c r="AA396" s="119"/>
      <c r="AB396" s="119"/>
      <c r="AC396" s="119"/>
      <c r="AD396" s="165"/>
      <c r="AE396" s="119"/>
      <c r="AF396" s="119"/>
      <c r="AG396" s="119"/>
      <c r="AH396" s="119"/>
      <c r="AI396" s="119"/>
      <c r="AJ396" s="119"/>
      <c r="AK396" s="119"/>
      <c r="AL396" s="119"/>
      <c r="AM396" s="119"/>
      <c r="AN396" s="119"/>
      <c r="AO396" s="119"/>
      <c r="AP396" s="119"/>
      <c r="AQ396" s="119"/>
      <c r="AR396" s="119"/>
      <c r="AS396" s="163" t="s">
        <v>31</v>
      </c>
      <c r="AT396" s="164" t="s">
        <v>31</v>
      </c>
      <c r="AU396" s="162" t="s">
        <v>166</v>
      </c>
      <c r="AV396" s="117">
        <v>69</v>
      </c>
      <c r="AW396" s="117"/>
      <c r="AX396" s="117"/>
      <c r="AY396" s="117"/>
      <c r="AZ396" s="164" t="s">
        <v>31</v>
      </c>
      <c r="BA396" s="167">
        <v>109118.9</v>
      </c>
      <c r="BB396" s="167">
        <v>120030.79</v>
      </c>
      <c r="BC396" s="162" t="s">
        <v>339</v>
      </c>
      <c r="BD396" s="123" t="s">
        <v>31</v>
      </c>
      <c r="BE396" s="117" t="s">
        <v>31</v>
      </c>
      <c r="BF396" s="122" t="s">
        <v>31</v>
      </c>
      <c r="BG396" s="117" t="s">
        <v>31</v>
      </c>
      <c r="BH396" s="123" t="e">
        <f t="shared" si="18"/>
        <v>#VALUE!</v>
      </c>
      <c r="BI396" s="162" t="s">
        <v>37</v>
      </c>
      <c r="BJ396" s="117" t="s">
        <v>220</v>
      </c>
      <c r="BK396" s="117" t="s">
        <v>31</v>
      </c>
      <c r="BL396" s="117" t="s">
        <v>31</v>
      </c>
      <c r="BM396" s="124" t="s">
        <v>31</v>
      </c>
      <c r="BN396" s="125" t="s">
        <v>155</v>
      </c>
      <c r="BO396" s="168" t="s">
        <v>338</v>
      </c>
    </row>
    <row r="397" spans="1:67" ht="30" hidden="1" x14ac:dyDescent="0.25">
      <c r="A397" s="169" t="s">
        <v>337</v>
      </c>
      <c r="B397" s="117" t="s">
        <v>51</v>
      </c>
      <c r="C397" s="162">
        <v>2016</v>
      </c>
      <c r="D397" s="162" t="s">
        <v>331</v>
      </c>
      <c r="E397" s="162" t="s">
        <v>53</v>
      </c>
      <c r="F397" s="162" t="s">
        <v>336</v>
      </c>
      <c r="G397" s="163" t="s">
        <v>31</v>
      </c>
      <c r="H397" s="118"/>
      <c r="I397" s="118"/>
      <c r="J397" s="118"/>
      <c r="K397" s="164" t="s">
        <v>31</v>
      </c>
      <c r="L397" s="117"/>
      <c r="M397" s="117"/>
      <c r="N397" s="117"/>
      <c r="O397" s="117"/>
      <c r="P397" s="117" t="s">
        <v>242</v>
      </c>
      <c r="Q397" s="119" t="s">
        <v>268</v>
      </c>
      <c r="R397" s="119"/>
      <c r="S397" s="119"/>
      <c r="T397" s="119"/>
      <c r="U397" s="119"/>
      <c r="V397" s="119"/>
      <c r="W397" s="119"/>
      <c r="X397" s="119"/>
      <c r="Y397" s="119"/>
      <c r="Z397" s="119"/>
      <c r="AA397" s="119"/>
      <c r="AB397" s="119"/>
      <c r="AC397" s="119"/>
      <c r="AD397" s="165"/>
      <c r="AE397" s="119"/>
      <c r="AF397" s="119"/>
      <c r="AG397" s="119"/>
      <c r="AH397" s="119"/>
      <c r="AI397" s="119"/>
      <c r="AJ397" s="119"/>
      <c r="AK397" s="119"/>
      <c r="AL397" s="119"/>
      <c r="AM397" s="119"/>
      <c r="AN397" s="119"/>
      <c r="AO397" s="119"/>
      <c r="AP397" s="119"/>
      <c r="AQ397" s="119"/>
      <c r="AR397" s="119"/>
      <c r="AS397" s="163" t="s">
        <v>31</v>
      </c>
      <c r="AT397" s="164" t="s">
        <v>31</v>
      </c>
      <c r="AU397" s="162" t="s">
        <v>335</v>
      </c>
      <c r="AV397" s="117">
        <v>44</v>
      </c>
      <c r="AW397" s="117" t="s">
        <v>2052</v>
      </c>
      <c r="AX397" s="117" t="s">
        <v>1951</v>
      </c>
      <c r="AY397" s="117" t="s">
        <v>1963</v>
      </c>
      <c r="AZ397" s="162" t="s">
        <v>334</v>
      </c>
      <c r="BA397" s="167">
        <v>79719.600000000006</v>
      </c>
      <c r="BB397" s="167">
        <v>84104.18</v>
      </c>
      <c r="BC397" s="162">
        <v>1</v>
      </c>
      <c r="BD397" s="123" t="s">
        <v>31</v>
      </c>
      <c r="BE397" s="117" t="s">
        <v>31</v>
      </c>
      <c r="BF397" s="122" t="s">
        <v>31</v>
      </c>
      <c r="BG397" s="117" t="s">
        <v>31</v>
      </c>
      <c r="BH397" s="123" t="e">
        <f t="shared" si="18"/>
        <v>#VALUE!</v>
      </c>
      <c r="BI397" s="162" t="s">
        <v>37</v>
      </c>
      <c r="BJ397" s="117" t="s">
        <v>211</v>
      </c>
      <c r="BK397" s="117" t="s">
        <v>31</v>
      </c>
      <c r="BL397" s="117" t="s">
        <v>31</v>
      </c>
      <c r="BM397" s="124" t="s">
        <v>31</v>
      </c>
      <c r="BN397" s="125" t="s">
        <v>215</v>
      </c>
      <c r="BO397" s="168" t="s">
        <v>333</v>
      </c>
    </row>
    <row r="398" spans="1:67" ht="45" hidden="1" x14ac:dyDescent="0.25">
      <c r="A398" s="169" t="s">
        <v>332</v>
      </c>
      <c r="B398" s="117" t="s">
        <v>51</v>
      </c>
      <c r="C398" s="162">
        <v>2007</v>
      </c>
      <c r="D398" s="162" t="s">
        <v>331</v>
      </c>
      <c r="E398" s="162" t="s">
        <v>53</v>
      </c>
      <c r="F398" s="162" t="s">
        <v>158</v>
      </c>
      <c r="G398" s="163" t="s">
        <v>31</v>
      </c>
      <c r="H398" s="118"/>
      <c r="I398" s="118"/>
      <c r="J398" s="118"/>
      <c r="K398" s="164" t="s">
        <v>31</v>
      </c>
      <c r="L398" s="117"/>
      <c r="M398" s="117"/>
      <c r="N398" s="117"/>
      <c r="O398" s="117"/>
      <c r="P398" s="117" t="s">
        <v>242</v>
      </c>
      <c r="Q398" s="119" t="s">
        <v>268</v>
      </c>
      <c r="R398" s="119" t="s">
        <v>40</v>
      </c>
      <c r="S398" s="119" t="s">
        <v>245</v>
      </c>
      <c r="T398" s="119" t="s">
        <v>259</v>
      </c>
      <c r="U398" s="119"/>
      <c r="V398" s="119"/>
      <c r="W398" s="119"/>
      <c r="X398" s="119"/>
      <c r="Y398" s="119"/>
      <c r="Z398" s="119"/>
      <c r="AA398" s="119"/>
      <c r="AB398" s="119"/>
      <c r="AC398" s="119"/>
      <c r="AD398" s="165"/>
      <c r="AE398" s="119"/>
      <c r="AF398" s="119"/>
      <c r="AG398" s="119"/>
      <c r="AH398" s="119"/>
      <c r="AI398" s="119"/>
      <c r="AJ398" s="119"/>
      <c r="AK398" s="119"/>
      <c r="AL398" s="119"/>
      <c r="AM398" s="119"/>
      <c r="AN398" s="119"/>
      <c r="AO398" s="119"/>
      <c r="AP398" s="119"/>
      <c r="AQ398" s="119"/>
      <c r="AR398" s="119"/>
      <c r="AS398" s="163" t="s">
        <v>31</v>
      </c>
      <c r="AT398" s="164" t="s">
        <v>31</v>
      </c>
      <c r="AU398" s="162" t="s">
        <v>330</v>
      </c>
      <c r="AV398" s="117">
        <v>69</v>
      </c>
      <c r="AW398" s="117"/>
      <c r="AX398" s="117"/>
      <c r="AY398" s="117"/>
      <c r="AZ398" s="162" t="s">
        <v>329</v>
      </c>
      <c r="BA398" s="167">
        <v>26889.200000000001</v>
      </c>
      <c r="BB398" s="167">
        <v>28368.11</v>
      </c>
      <c r="BC398" s="162">
        <v>1</v>
      </c>
      <c r="BD398" s="123" t="s">
        <v>31</v>
      </c>
      <c r="BE398" s="117" t="s">
        <v>31</v>
      </c>
      <c r="BF398" s="122" t="s">
        <v>31</v>
      </c>
      <c r="BG398" s="117" t="s">
        <v>31</v>
      </c>
      <c r="BH398" s="123" t="e">
        <f t="shared" si="18"/>
        <v>#VALUE!</v>
      </c>
      <c r="BI398" s="162" t="s">
        <v>37</v>
      </c>
      <c r="BJ398" s="117" t="s">
        <v>220</v>
      </c>
      <c r="BK398" s="117" t="s">
        <v>31</v>
      </c>
      <c r="BL398" s="117" t="s">
        <v>31</v>
      </c>
      <c r="BM398" s="124" t="s">
        <v>31</v>
      </c>
      <c r="BN398" s="125" t="s">
        <v>155</v>
      </c>
      <c r="BO398" s="168" t="s">
        <v>328</v>
      </c>
    </row>
    <row r="399" spans="1:67" ht="27" hidden="1" customHeight="1" x14ac:dyDescent="0.25">
      <c r="A399" s="169" t="s">
        <v>327</v>
      </c>
      <c r="B399" s="117" t="s">
        <v>104</v>
      </c>
      <c r="C399" s="162">
        <v>2016</v>
      </c>
      <c r="D399" s="162" t="s">
        <v>326</v>
      </c>
      <c r="E399" s="162" t="s">
        <v>53</v>
      </c>
      <c r="F399" s="162" t="s">
        <v>325</v>
      </c>
      <c r="G399" s="163" t="s">
        <v>31</v>
      </c>
      <c r="H399" s="118"/>
      <c r="I399" s="118"/>
      <c r="J399" s="118"/>
      <c r="K399" s="177" t="s">
        <v>31</v>
      </c>
      <c r="L399" s="117"/>
      <c r="M399" s="117"/>
      <c r="N399" s="117"/>
      <c r="O399" s="117"/>
      <c r="P399" s="117"/>
      <c r="Q399" s="119"/>
      <c r="R399" s="119"/>
      <c r="S399" s="119"/>
      <c r="T399" s="119"/>
      <c r="U399" s="119"/>
      <c r="V399" s="119"/>
      <c r="W399" s="119"/>
      <c r="X399" s="119"/>
      <c r="Y399" s="119"/>
      <c r="Z399" s="119"/>
      <c r="AA399" s="119"/>
      <c r="AB399" s="119"/>
      <c r="AC399" s="119"/>
      <c r="AD399" s="176"/>
      <c r="AE399" s="119"/>
      <c r="AF399" s="119"/>
      <c r="AG399" s="119"/>
      <c r="AH399" s="119"/>
      <c r="AI399" s="119"/>
      <c r="AJ399" s="119"/>
      <c r="AK399" s="119"/>
      <c r="AL399" s="119"/>
      <c r="AM399" s="119"/>
      <c r="AN399" s="119"/>
      <c r="AO399" s="119"/>
      <c r="AP399" s="119"/>
      <c r="AQ399" s="119"/>
      <c r="AR399" s="119"/>
      <c r="AS399" s="163" t="s">
        <v>31</v>
      </c>
      <c r="AT399" s="164" t="s">
        <v>31</v>
      </c>
      <c r="AU399" s="162" t="s">
        <v>324</v>
      </c>
      <c r="AV399" s="117">
        <v>77</v>
      </c>
      <c r="AW399" s="117"/>
      <c r="AX399" s="117"/>
      <c r="AY399" s="117"/>
      <c r="AZ399" s="162" t="s">
        <v>323</v>
      </c>
      <c r="BA399" s="167">
        <v>119784.1</v>
      </c>
      <c r="BB399" s="167">
        <v>131762.51</v>
      </c>
      <c r="BC399" s="162">
        <v>1</v>
      </c>
      <c r="BD399" s="123" t="s">
        <v>31</v>
      </c>
      <c r="BE399" s="117" t="s">
        <v>31</v>
      </c>
      <c r="BF399" s="122" t="s">
        <v>31</v>
      </c>
      <c r="BG399" s="117" t="s">
        <v>31</v>
      </c>
      <c r="BH399" s="123" t="e">
        <f t="shared" si="18"/>
        <v>#VALUE!</v>
      </c>
      <c r="BI399" s="162" t="s">
        <v>37</v>
      </c>
      <c r="BJ399" s="117" t="s">
        <v>92</v>
      </c>
      <c r="BK399" s="117">
        <v>3</v>
      </c>
      <c r="BL399" s="117" t="s">
        <v>222</v>
      </c>
      <c r="BM399" s="124" t="s">
        <v>228</v>
      </c>
      <c r="BN399" s="125" t="s">
        <v>41</v>
      </c>
      <c r="BO399" s="181" t="s">
        <v>31</v>
      </c>
    </row>
    <row r="400" spans="1:67" ht="17.25" hidden="1" x14ac:dyDescent="0.25">
      <c r="A400" s="169" t="s">
        <v>322</v>
      </c>
      <c r="B400" s="117" t="s">
        <v>51</v>
      </c>
      <c r="C400" s="148">
        <v>2017</v>
      </c>
      <c r="D400" s="164" t="s">
        <v>331</v>
      </c>
      <c r="E400" s="164" t="s">
        <v>53</v>
      </c>
      <c r="F400" s="164" t="s">
        <v>468</v>
      </c>
      <c r="G400" s="163" t="s">
        <v>31</v>
      </c>
      <c r="H400" s="118"/>
      <c r="I400" s="118"/>
      <c r="J400" s="118"/>
      <c r="K400" s="164" t="s">
        <v>31</v>
      </c>
      <c r="L400" s="117"/>
      <c r="M400" s="117"/>
      <c r="N400" s="117"/>
      <c r="O400" s="117"/>
      <c r="P400" s="117"/>
      <c r="Q400" s="119"/>
      <c r="R400" s="119" t="s">
        <v>228</v>
      </c>
      <c r="S400" s="119" t="s">
        <v>245</v>
      </c>
      <c r="T400" s="119" t="s">
        <v>259</v>
      </c>
      <c r="U400" s="119"/>
      <c r="V400" s="119"/>
      <c r="W400" s="119"/>
      <c r="X400" s="119"/>
      <c r="Y400" s="119"/>
      <c r="Z400" s="119"/>
      <c r="AA400" s="119"/>
      <c r="AB400" s="119"/>
      <c r="AC400" s="119"/>
      <c r="AD400" s="176"/>
      <c r="AE400" s="119"/>
      <c r="AF400" s="119"/>
      <c r="AG400" s="119"/>
      <c r="AH400" s="119"/>
      <c r="AI400" s="119"/>
      <c r="AJ400" s="119"/>
      <c r="AK400" s="119"/>
      <c r="AL400" s="119"/>
      <c r="AM400" s="119"/>
      <c r="AN400" s="119"/>
      <c r="AO400" s="119"/>
      <c r="AP400" s="119"/>
      <c r="AQ400" s="119"/>
      <c r="AR400" s="119"/>
      <c r="AS400" s="163">
        <v>1603</v>
      </c>
      <c r="AT400" s="164">
        <v>21</v>
      </c>
      <c r="AU400" s="164" t="s">
        <v>32</v>
      </c>
      <c r="AV400" s="117">
        <v>75</v>
      </c>
      <c r="AW400" s="117" t="s">
        <v>2051</v>
      </c>
      <c r="AX400" s="117" t="s">
        <v>1953</v>
      </c>
      <c r="AY400" s="117" t="s">
        <v>1960</v>
      </c>
      <c r="AZ400" s="164" t="s">
        <v>1941</v>
      </c>
      <c r="BA400" s="189">
        <v>81861</v>
      </c>
      <c r="BB400" s="189">
        <v>86363.36</v>
      </c>
      <c r="BC400" s="164">
        <v>1</v>
      </c>
      <c r="BD400" s="123" t="s">
        <v>31</v>
      </c>
      <c r="BE400" s="117" t="s">
        <v>31</v>
      </c>
      <c r="BF400" s="122" t="s">
        <v>31</v>
      </c>
      <c r="BG400" s="117" t="s">
        <v>31</v>
      </c>
      <c r="BH400" s="123">
        <f t="shared" si="18"/>
        <v>4112.5409523809521</v>
      </c>
      <c r="BI400" s="162" t="s">
        <v>37</v>
      </c>
      <c r="BJ400" s="117" t="s">
        <v>38</v>
      </c>
      <c r="BK400" s="117">
        <v>7</v>
      </c>
      <c r="BL400" s="117" t="s">
        <v>81</v>
      </c>
      <c r="BM400" s="124" t="s">
        <v>40</v>
      </c>
      <c r="BN400" s="125" t="s">
        <v>41</v>
      </c>
      <c r="BO400" s="181" t="s">
        <v>31</v>
      </c>
    </row>
    <row r="401" spans="1:67" ht="30" hidden="1" x14ac:dyDescent="0.25">
      <c r="A401" s="169" t="s">
        <v>321</v>
      </c>
      <c r="B401" s="117" t="s">
        <v>27</v>
      </c>
      <c r="C401" s="148">
        <v>2017</v>
      </c>
      <c r="D401" s="164" t="s">
        <v>1942</v>
      </c>
      <c r="E401" s="164" t="s">
        <v>53</v>
      </c>
      <c r="F401" s="164" t="s">
        <v>1131</v>
      </c>
      <c r="G401" s="163" t="s">
        <v>31</v>
      </c>
      <c r="H401" s="118" t="s">
        <v>239</v>
      </c>
      <c r="I401" s="118"/>
      <c r="J401" s="118" t="s">
        <v>252</v>
      </c>
      <c r="K401" s="164">
        <v>18</v>
      </c>
      <c r="L401" s="117"/>
      <c r="M401" s="117" t="s">
        <v>1996</v>
      </c>
      <c r="N401" s="117"/>
      <c r="O401" s="117"/>
      <c r="P401" s="117"/>
      <c r="Q401" s="119"/>
      <c r="R401" s="119"/>
      <c r="S401" s="119"/>
      <c r="T401" s="119"/>
      <c r="U401" s="119"/>
      <c r="V401" s="119"/>
      <c r="W401" s="119"/>
      <c r="X401" s="119"/>
      <c r="Y401" s="119"/>
      <c r="Z401" s="119"/>
      <c r="AA401" s="119"/>
      <c r="AB401" s="119"/>
      <c r="AC401" s="119"/>
      <c r="AD401" s="176"/>
      <c r="AE401" s="119"/>
      <c r="AF401" s="119"/>
      <c r="AG401" s="119"/>
      <c r="AH401" s="119"/>
      <c r="AI401" s="119"/>
      <c r="AJ401" s="119"/>
      <c r="AK401" s="119"/>
      <c r="AL401" s="119"/>
      <c r="AM401" s="119"/>
      <c r="AN401" s="119"/>
      <c r="AO401" s="119"/>
      <c r="AP401" s="119"/>
      <c r="AQ401" s="119"/>
      <c r="AR401" s="119"/>
      <c r="AS401" s="163">
        <v>5206</v>
      </c>
      <c r="AT401" s="164">
        <v>51</v>
      </c>
      <c r="AU401" s="164" t="s">
        <v>655</v>
      </c>
      <c r="AV401" s="117">
        <v>91</v>
      </c>
      <c r="AW401" s="117" t="s">
        <v>2054</v>
      </c>
      <c r="AX401" s="117"/>
      <c r="AY401" s="117" t="s">
        <v>1967</v>
      </c>
      <c r="AZ401" s="164" t="s">
        <v>1944</v>
      </c>
      <c r="BA401" s="189">
        <v>274066</v>
      </c>
      <c r="BB401" s="189">
        <v>300057.37</v>
      </c>
      <c r="BC401" s="164">
        <v>18</v>
      </c>
      <c r="BD401" s="123" t="s">
        <v>31</v>
      </c>
      <c r="BE401" s="117" t="s">
        <v>31</v>
      </c>
      <c r="BF401" s="122" t="s">
        <v>31</v>
      </c>
      <c r="BG401" s="117" t="s">
        <v>31</v>
      </c>
      <c r="BH401" s="123">
        <f t="shared" si="18"/>
        <v>5883.4778431372551</v>
      </c>
      <c r="BI401" s="162" t="s">
        <v>37</v>
      </c>
      <c r="BJ401" s="117" t="s">
        <v>92</v>
      </c>
      <c r="BK401" s="117">
        <v>3</v>
      </c>
      <c r="BL401" s="117" t="s">
        <v>226</v>
      </c>
      <c r="BM401" s="124" t="s">
        <v>228</v>
      </c>
      <c r="BN401" s="125" t="s">
        <v>41</v>
      </c>
      <c r="BO401" s="181" t="s">
        <v>1943</v>
      </c>
    </row>
    <row r="402" spans="1:67" ht="45" hidden="1" x14ac:dyDescent="0.25">
      <c r="A402" s="169" t="s">
        <v>320</v>
      </c>
      <c r="B402" s="117" t="s">
        <v>51</v>
      </c>
      <c r="C402" s="148">
        <v>2014</v>
      </c>
      <c r="D402" s="164" t="s">
        <v>2126</v>
      </c>
      <c r="E402" s="164" t="s">
        <v>53</v>
      </c>
      <c r="F402" s="164" t="s">
        <v>2127</v>
      </c>
      <c r="G402" s="163" t="s">
        <v>31</v>
      </c>
      <c r="H402" s="118"/>
      <c r="I402" s="118"/>
      <c r="J402" s="118"/>
      <c r="K402" s="164" t="s">
        <v>31</v>
      </c>
      <c r="L402" s="117"/>
      <c r="M402" s="117"/>
      <c r="N402" s="117"/>
      <c r="O402" s="117"/>
      <c r="P402" s="117" t="s">
        <v>242</v>
      </c>
      <c r="Q402" s="119" t="s">
        <v>1646</v>
      </c>
      <c r="R402" s="119" t="s">
        <v>228</v>
      </c>
      <c r="S402" s="119"/>
      <c r="T402" s="119"/>
      <c r="U402" s="119"/>
      <c r="V402" s="119"/>
      <c r="W402" s="119"/>
      <c r="X402" s="119"/>
      <c r="Y402" s="119"/>
      <c r="Z402" s="119"/>
      <c r="AA402" s="119"/>
      <c r="AB402" s="119"/>
      <c r="AC402" s="119"/>
      <c r="AD402" s="176"/>
      <c r="AE402" s="119"/>
      <c r="AF402" s="119"/>
      <c r="AG402" s="119"/>
      <c r="AH402" s="119"/>
      <c r="AI402" s="119"/>
      <c r="AJ402" s="119"/>
      <c r="AK402" s="119"/>
      <c r="AL402" s="119"/>
      <c r="AM402" s="119"/>
      <c r="AN402" s="119"/>
      <c r="AO402" s="119"/>
      <c r="AP402" s="119"/>
      <c r="AQ402" s="119"/>
      <c r="AR402" s="119"/>
      <c r="AS402" s="163" t="s">
        <v>31</v>
      </c>
      <c r="AT402" s="164" t="s">
        <v>31</v>
      </c>
      <c r="AU402" s="164" t="s">
        <v>31</v>
      </c>
      <c r="AV402" s="117"/>
      <c r="AW402" s="117"/>
      <c r="AX402" s="117"/>
      <c r="AY402" s="117"/>
      <c r="AZ402" s="164" t="s">
        <v>31</v>
      </c>
      <c r="BA402" s="189" t="s">
        <v>31</v>
      </c>
      <c r="BB402" s="189" t="s">
        <v>31</v>
      </c>
      <c r="BC402" s="164" t="s">
        <v>31</v>
      </c>
      <c r="BD402" s="123" t="s">
        <v>31</v>
      </c>
      <c r="BE402" s="117" t="s">
        <v>31</v>
      </c>
      <c r="BF402" s="122" t="s">
        <v>31</v>
      </c>
      <c r="BG402" s="117" t="s">
        <v>31</v>
      </c>
      <c r="BH402" s="123" t="e">
        <f t="shared" si="18"/>
        <v>#VALUE!</v>
      </c>
      <c r="BI402" s="162" t="s">
        <v>37</v>
      </c>
      <c r="BJ402" s="117" t="s">
        <v>31</v>
      </c>
      <c r="BK402" s="117" t="s">
        <v>31</v>
      </c>
      <c r="BL402" s="117" t="s">
        <v>31</v>
      </c>
      <c r="BM402" s="124" t="s">
        <v>31</v>
      </c>
      <c r="BN402" s="125" t="s">
        <v>31</v>
      </c>
      <c r="BO402" s="181" t="s">
        <v>31</v>
      </c>
    </row>
    <row r="403" spans="1:67" ht="17.25" hidden="1" x14ac:dyDescent="0.25">
      <c r="A403" s="162" t="s">
        <v>319</v>
      </c>
      <c r="B403" s="193"/>
      <c r="C403" s="148"/>
      <c r="D403" s="164" t="s">
        <v>31</v>
      </c>
      <c r="E403" s="164"/>
      <c r="F403" s="164" t="s">
        <v>31</v>
      </c>
      <c r="G403" s="163" t="s">
        <v>31</v>
      </c>
      <c r="H403" s="118"/>
      <c r="I403" s="118"/>
      <c r="J403" s="118"/>
      <c r="K403" s="164" t="s">
        <v>31</v>
      </c>
      <c r="L403" s="117"/>
      <c r="M403" s="117"/>
      <c r="N403" s="117"/>
      <c r="O403" s="117"/>
      <c r="P403" s="117"/>
      <c r="Q403" s="119"/>
      <c r="R403" s="119"/>
      <c r="S403" s="119"/>
      <c r="T403" s="119"/>
      <c r="U403" s="119"/>
      <c r="V403" s="119"/>
      <c r="W403" s="119"/>
      <c r="X403" s="119"/>
      <c r="Y403" s="119"/>
      <c r="Z403" s="119"/>
      <c r="AA403" s="119"/>
      <c r="AB403" s="119"/>
      <c r="AC403" s="119"/>
      <c r="AD403" s="165"/>
      <c r="AE403" s="119"/>
      <c r="AF403" s="119"/>
      <c r="AG403" s="119"/>
      <c r="AH403" s="119"/>
      <c r="AI403" s="119"/>
      <c r="AJ403" s="119"/>
      <c r="AK403" s="119"/>
      <c r="AL403" s="119"/>
      <c r="AM403" s="119"/>
      <c r="AN403" s="119"/>
      <c r="AO403" s="119"/>
      <c r="AP403" s="119"/>
      <c r="AQ403" s="119"/>
      <c r="AR403" s="119"/>
      <c r="AS403" s="163" t="s">
        <v>31</v>
      </c>
      <c r="AT403" s="164" t="s">
        <v>31</v>
      </c>
      <c r="AU403" s="164" t="s">
        <v>31</v>
      </c>
      <c r="AV403" s="117"/>
      <c r="AW403" s="117"/>
      <c r="AX403" s="117"/>
      <c r="AY403" s="117"/>
      <c r="AZ403" s="164" t="s">
        <v>31</v>
      </c>
      <c r="BA403" s="189" t="s">
        <v>31</v>
      </c>
      <c r="BB403" s="189" t="s">
        <v>31</v>
      </c>
      <c r="BC403" s="164" t="s">
        <v>31</v>
      </c>
      <c r="BD403" s="123" t="s">
        <v>31</v>
      </c>
      <c r="BE403" s="117" t="s">
        <v>31</v>
      </c>
      <c r="BF403" s="122" t="s">
        <v>31</v>
      </c>
      <c r="BG403" s="117" t="s">
        <v>31</v>
      </c>
      <c r="BH403" s="123" t="e">
        <f t="shared" si="18"/>
        <v>#VALUE!</v>
      </c>
      <c r="BI403" s="164" t="s">
        <v>31</v>
      </c>
      <c r="BJ403" s="117" t="s">
        <v>31</v>
      </c>
      <c r="BK403" s="117" t="s">
        <v>31</v>
      </c>
      <c r="BL403" s="117" t="s">
        <v>31</v>
      </c>
      <c r="BM403" s="124" t="s">
        <v>31</v>
      </c>
      <c r="BN403" s="125" t="s">
        <v>31</v>
      </c>
      <c r="BO403" s="181" t="s">
        <v>31</v>
      </c>
    </row>
    <row r="404" spans="1:67" ht="17.25" hidden="1" x14ac:dyDescent="0.25">
      <c r="A404" s="162" t="s">
        <v>318</v>
      </c>
      <c r="B404" s="193"/>
      <c r="C404" s="148"/>
      <c r="D404" s="164" t="s">
        <v>31</v>
      </c>
      <c r="E404" s="164"/>
      <c r="F404" s="164" t="s">
        <v>31</v>
      </c>
      <c r="G404" s="163" t="s">
        <v>31</v>
      </c>
      <c r="H404" s="118"/>
      <c r="I404" s="118"/>
      <c r="J404" s="118"/>
      <c r="K404" s="164" t="s">
        <v>31</v>
      </c>
      <c r="L404" s="117"/>
      <c r="M404" s="117"/>
      <c r="N404" s="117"/>
      <c r="O404" s="117"/>
      <c r="P404" s="117"/>
      <c r="Q404" s="119"/>
      <c r="R404" s="119"/>
      <c r="S404" s="119"/>
      <c r="T404" s="119"/>
      <c r="U404" s="119"/>
      <c r="V404" s="119"/>
      <c r="W404" s="119"/>
      <c r="X404" s="119"/>
      <c r="Y404" s="119"/>
      <c r="Z404" s="119"/>
      <c r="AA404" s="119"/>
      <c r="AB404" s="119"/>
      <c r="AC404" s="119"/>
      <c r="AD404" s="165"/>
      <c r="AE404" s="119"/>
      <c r="AF404" s="119"/>
      <c r="AG404" s="119"/>
      <c r="AH404" s="119"/>
      <c r="AI404" s="119"/>
      <c r="AJ404" s="119"/>
      <c r="AK404" s="119"/>
      <c r="AL404" s="119"/>
      <c r="AM404" s="119"/>
      <c r="AN404" s="119"/>
      <c r="AO404" s="119"/>
      <c r="AP404" s="119"/>
      <c r="AQ404" s="119"/>
      <c r="AR404" s="119"/>
      <c r="AS404" s="163" t="s">
        <v>31</v>
      </c>
      <c r="AT404" s="164" t="s">
        <v>31</v>
      </c>
      <c r="AU404" s="164" t="s">
        <v>31</v>
      </c>
      <c r="AV404" s="117"/>
      <c r="AW404" s="117"/>
      <c r="AX404" s="117"/>
      <c r="AY404" s="117"/>
      <c r="AZ404" s="164" t="s">
        <v>31</v>
      </c>
      <c r="BA404" s="189" t="s">
        <v>31</v>
      </c>
      <c r="BB404" s="189" t="s">
        <v>31</v>
      </c>
      <c r="BC404" s="164" t="s">
        <v>31</v>
      </c>
      <c r="BD404" s="123" t="s">
        <v>31</v>
      </c>
      <c r="BE404" s="117" t="s">
        <v>31</v>
      </c>
      <c r="BF404" s="122" t="s">
        <v>31</v>
      </c>
      <c r="BG404" s="117" t="s">
        <v>31</v>
      </c>
      <c r="BH404" s="123" t="e">
        <f t="shared" si="18"/>
        <v>#VALUE!</v>
      </c>
      <c r="BI404" s="164" t="s">
        <v>31</v>
      </c>
      <c r="BJ404" s="117" t="s">
        <v>31</v>
      </c>
      <c r="BK404" s="117" t="s">
        <v>31</v>
      </c>
      <c r="BL404" s="117" t="s">
        <v>31</v>
      </c>
      <c r="BM404" s="124" t="s">
        <v>31</v>
      </c>
      <c r="BN404" s="125" t="s">
        <v>31</v>
      </c>
      <c r="BO404" s="181" t="s">
        <v>31</v>
      </c>
    </row>
    <row r="405" spans="1:67" ht="17.25" hidden="1" x14ac:dyDescent="0.25">
      <c r="A405" s="162" t="s">
        <v>317</v>
      </c>
      <c r="B405" s="193"/>
      <c r="C405" s="148"/>
      <c r="D405" s="164" t="s">
        <v>31</v>
      </c>
      <c r="E405" s="164"/>
      <c r="F405" s="164" t="s">
        <v>31</v>
      </c>
      <c r="G405" s="163" t="s">
        <v>31</v>
      </c>
      <c r="H405" s="118"/>
      <c r="I405" s="118"/>
      <c r="J405" s="118"/>
      <c r="K405" s="164" t="s">
        <v>31</v>
      </c>
      <c r="L405" s="117"/>
      <c r="M405" s="117"/>
      <c r="N405" s="117"/>
      <c r="O405" s="117"/>
      <c r="P405" s="117"/>
      <c r="Q405" s="119"/>
      <c r="R405" s="119"/>
      <c r="S405" s="119"/>
      <c r="T405" s="119"/>
      <c r="U405" s="119"/>
      <c r="V405" s="119"/>
      <c r="W405" s="119"/>
      <c r="X405" s="119"/>
      <c r="Y405" s="119"/>
      <c r="Z405" s="119"/>
      <c r="AA405" s="119"/>
      <c r="AB405" s="119"/>
      <c r="AC405" s="119"/>
      <c r="AD405" s="165"/>
      <c r="AE405" s="119"/>
      <c r="AF405" s="119"/>
      <c r="AG405" s="119"/>
      <c r="AH405" s="119"/>
      <c r="AI405" s="119"/>
      <c r="AJ405" s="119"/>
      <c r="AK405" s="119"/>
      <c r="AL405" s="119"/>
      <c r="AM405" s="119"/>
      <c r="AN405" s="119"/>
      <c r="AO405" s="119"/>
      <c r="AP405" s="119"/>
      <c r="AQ405" s="119"/>
      <c r="AR405" s="119"/>
      <c r="AS405" s="163" t="s">
        <v>31</v>
      </c>
      <c r="AT405" s="164" t="s">
        <v>31</v>
      </c>
      <c r="AU405" s="164" t="s">
        <v>31</v>
      </c>
      <c r="AV405" s="117"/>
      <c r="AW405" s="117"/>
      <c r="AX405" s="117"/>
      <c r="AY405" s="117"/>
      <c r="AZ405" s="164" t="s">
        <v>31</v>
      </c>
      <c r="BA405" s="189" t="s">
        <v>31</v>
      </c>
      <c r="BB405" s="189" t="s">
        <v>31</v>
      </c>
      <c r="BC405" s="164" t="s">
        <v>31</v>
      </c>
      <c r="BD405" s="123" t="s">
        <v>31</v>
      </c>
      <c r="BE405" s="117" t="s">
        <v>31</v>
      </c>
      <c r="BF405" s="122" t="s">
        <v>31</v>
      </c>
      <c r="BG405" s="117" t="s">
        <v>31</v>
      </c>
      <c r="BH405" s="123" t="e">
        <f t="shared" si="18"/>
        <v>#VALUE!</v>
      </c>
      <c r="BI405" s="164" t="s">
        <v>31</v>
      </c>
      <c r="BJ405" s="117" t="s">
        <v>31</v>
      </c>
      <c r="BK405" s="117" t="s">
        <v>31</v>
      </c>
      <c r="BL405" s="117" t="s">
        <v>31</v>
      </c>
      <c r="BM405" s="124" t="s">
        <v>31</v>
      </c>
      <c r="BN405" s="125" t="s">
        <v>31</v>
      </c>
      <c r="BO405" s="181" t="s">
        <v>31</v>
      </c>
    </row>
    <row r="406" spans="1:67" ht="17.25" hidden="1" x14ac:dyDescent="0.25">
      <c r="A406" s="162" t="s">
        <v>316</v>
      </c>
      <c r="B406" s="193"/>
      <c r="C406" s="148"/>
      <c r="D406" s="164" t="s">
        <v>31</v>
      </c>
      <c r="E406" s="164"/>
      <c r="F406" s="164" t="s">
        <v>31</v>
      </c>
      <c r="G406" s="163" t="s">
        <v>31</v>
      </c>
      <c r="H406" s="118"/>
      <c r="I406" s="118"/>
      <c r="J406" s="118"/>
      <c r="K406" s="164" t="s">
        <v>31</v>
      </c>
      <c r="L406" s="117"/>
      <c r="M406" s="117"/>
      <c r="N406" s="117"/>
      <c r="O406" s="117"/>
      <c r="P406" s="117"/>
      <c r="Q406" s="119"/>
      <c r="R406" s="119"/>
      <c r="S406" s="119"/>
      <c r="T406" s="119"/>
      <c r="U406" s="119"/>
      <c r="V406" s="119"/>
      <c r="W406" s="119"/>
      <c r="X406" s="119"/>
      <c r="Y406" s="119"/>
      <c r="Z406" s="119"/>
      <c r="AA406" s="119"/>
      <c r="AB406" s="119"/>
      <c r="AC406" s="119"/>
      <c r="AD406" s="165"/>
      <c r="AE406" s="119"/>
      <c r="AF406" s="119"/>
      <c r="AG406" s="119"/>
      <c r="AH406" s="119"/>
      <c r="AI406" s="119"/>
      <c r="AJ406" s="119"/>
      <c r="AK406" s="119"/>
      <c r="AL406" s="119"/>
      <c r="AM406" s="119"/>
      <c r="AN406" s="119"/>
      <c r="AO406" s="119"/>
      <c r="AP406" s="119"/>
      <c r="AQ406" s="119"/>
      <c r="AR406" s="119"/>
      <c r="AS406" s="163" t="s">
        <v>31</v>
      </c>
      <c r="AT406" s="164" t="s">
        <v>31</v>
      </c>
      <c r="AU406" s="164" t="s">
        <v>31</v>
      </c>
      <c r="AV406" s="117"/>
      <c r="AW406" s="117"/>
      <c r="AX406" s="117"/>
      <c r="AY406" s="117"/>
      <c r="AZ406" s="164" t="s">
        <v>31</v>
      </c>
      <c r="BA406" s="189" t="s">
        <v>31</v>
      </c>
      <c r="BB406" s="189" t="s">
        <v>31</v>
      </c>
      <c r="BC406" s="164" t="s">
        <v>31</v>
      </c>
      <c r="BD406" s="123" t="s">
        <v>31</v>
      </c>
      <c r="BE406" s="117" t="s">
        <v>31</v>
      </c>
      <c r="BF406" s="122" t="s">
        <v>31</v>
      </c>
      <c r="BG406" s="117" t="s">
        <v>31</v>
      </c>
      <c r="BH406" s="123" t="e">
        <f t="shared" si="18"/>
        <v>#VALUE!</v>
      </c>
      <c r="BI406" s="164" t="s">
        <v>31</v>
      </c>
      <c r="BJ406" s="117" t="s">
        <v>31</v>
      </c>
      <c r="BK406" s="117" t="s">
        <v>31</v>
      </c>
      <c r="BL406" s="117" t="s">
        <v>31</v>
      </c>
      <c r="BM406" s="124" t="s">
        <v>31</v>
      </c>
      <c r="BN406" s="125" t="s">
        <v>31</v>
      </c>
      <c r="BO406" s="181" t="s">
        <v>31</v>
      </c>
    </row>
    <row r="407" spans="1:67" ht="17.25" hidden="1" x14ac:dyDescent="0.25">
      <c r="A407" s="162" t="s">
        <v>315</v>
      </c>
      <c r="B407" s="193"/>
      <c r="C407" s="148"/>
      <c r="D407" s="164" t="s">
        <v>31</v>
      </c>
      <c r="E407" s="164"/>
      <c r="F407" s="164" t="s">
        <v>31</v>
      </c>
      <c r="G407" s="163" t="s">
        <v>31</v>
      </c>
      <c r="H407" s="118"/>
      <c r="I407" s="118"/>
      <c r="J407" s="118"/>
      <c r="K407" s="164" t="s">
        <v>31</v>
      </c>
      <c r="L407" s="117"/>
      <c r="M407" s="117"/>
      <c r="N407" s="117"/>
      <c r="O407" s="117"/>
      <c r="P407" s="117"/>
      <c r="Q407" s="119"/>
      <c r="R407" s="119"/>
      <c r="S407" s="119"/>
      <c r="T407" s="119"/>
      <c r="U407" s="119"/>
      <c r="V407" s="119"/>
      <c r="W407" s="119"/>
      <c r="X407" s="119"/>
      <c r="Y407" s="119"/>
      <c r="Z407" s="119"/>
      <c r="AA407" s="119"/>
      <c r="AB407" s="119"/>
      <c r="AC407" s="119"/>
      <c r="AD407" s="165"/>
      <c r="AE407" s="119"/>
      <c r="AF407" s="119"/>
      <c r="AG407" s="119"/>
      <c r="AH407" s="119"/>
      <c r="AI407" s="119"/>
      <c r="AJ407" s="119"/>
      <c r="AK407" s="119"/>
      <c r="AL407" s="119"/>
      <c r="AM407" s="119"/>
      <c r="AN407" s="119"/>
      <c r="AO407" s="119"/>
      <c r="AP407" s="119"/>
      <c r="AQ407" s="119"/>
      <c r="AR407" s="119"/>
      <c r="AS407" s="163" t="s">
        <v>31</v>
      </c>
      <c r="AT407" s="164" t="s">
        <v>31</v>
      </c>
      <c r="AU407" s="164" t="s">
        <v>31</v>
      </c>
      <c r="AV407" s="117"/>
      <c r="AW407" s="117"/>
      <c r="AX407" s="117"/>
      <c r="AY407" s="117"/>
      <c r="AZ407" s="164" t="s">
        <v>31</v>
      </c>
      <c r="BA407" s="189" t="s">
        <v>31</v>
      </c>
      <c r="BB407" s="189" t="s">
        <v>31</v>
      </c>
      <c r="BC407" s="164" t="s">
        <v>31</v>
      </c>
      <c r="BD407" s="123" t="s">
        <v>31</v>
      </c>
      <c r="BE407" s="117" t="s">
        <v>31</v>
      </c>
      <c r="BF407" s="122" t="s">
        <v>31</v>
      </c>
      <c r="BG407" s="117" t="s">
        <v>31</v>
      </c>
      <c r="BH407" s="123" t="e">
        <f t="shared" si="18"/>
        <v>#VALUE!</v>
      </c>
      <c r="BI407" s="164" t="s">
        <v>31</v>
      </c>
      <c r="BJ407" s="117" t="s">
        <v>31</v>
      </c>
      <c r="BK407" s="117" t="s">
        <v>31</v>
      </c>
      <c r="BL407" s="117" t="s">
        <v>31</v>
      </c>
      <c r="BM407" s="124" t="s">
        <v>31</v>
      </c>
      <c r="BN407" s="125" t="s">
        <v>31</v>
      </c>
      <c r="BO407" s="181" t="s">
        <v>31</v>
      </c>
    </row>
    <row r="408" spans="1:67" ht="17.25" hidden="1" x14ac:dyDescent="0.25">
      <c r="A408" s="162" t="s">
        <v>314</v>
      </c>
      <c r="B408" s="193"/>
      <c r="C408" s="148"/>
      <c r="D408" s="164" t="s">
        <v>31</v>
      </c>
      <c r="E408" s="164"/>
      <c r="F408" s="164" t="s">
        <v>31</v>
      </c>
      <c r="G408" s="163" t="s">
        <v>31</v>
      </c>
      <c r="H408" s="118"/>
      <c r="I408" s="118"/>
      <c r="J408" s="118"/>
      <c r="K408" s="164" t="s">
        <v>31</v>
      </c>
      <c r="L408" s="117"/>
      <c r="M408" s="117"/>
      <c r="N408" s="117"/>
      <c r="O408" s="117"/>
      <c r="P408" s="117"/>
      <c r="Q408" s="119"/>
      <c r="R408" s="119"/>
      <c r="S408" s="119"/>
      <c r="T408" s="119"/>
      <c r="U408" s="119"/>
      <c r="V408" s="119"/>
      <c r="W408" s="119"/>
      <c r="X408" s="119"/>
      <c r="Y408" s="119"/>
      <c r="Z408" s="119"/>
      <c r="AA408" s="119"/>
      <c r="AB408" s="119"/>
      <c r="AC408" s="119"/>
      <c r="AD408" s="165"/>
      <c r="AE408" s="119"/>
      <c r="AF408" s="119"/>
      <c r="AG408" s="119"/>
      <c r="AH408" s="119"/>
      <c r="AI408" s="119"/>
      <c r="AJ408" s="119"/>
      <c r="AK408" s="119"/>
      <c r="AL408" s="119"/>
      <c r="AM408" s="119"/>
      <c r="AN408" s="119"/>
      <c r="AO408" s="119"/>
      <c r="AP408" s="119"/>
      <c r="AQ408" s="119"/>
      <c r="AR408" s="119"/>
      <c r="AS408" s="163" t="s">
        <v>31</v>
      </c>
      <c r="AT408" s="164" t="s">
        <v>31</v>
      </c>
      <c r="AU408" s="164" t="s">
        <v>31</v>
      </c>
      <c r="AV408" s="117"/>
      <c r="AW408" s="117"/>
      <c r="AX408" s="117"/>
      <c r="AY408" s="117"/>
      <c r="AZ408" s="164" t="s">
        <v>31</v>
      </c>
      <c r="BA408" s="189" t="s">
        <v>31</v>
      </c>
      <c r="BB408" s="189" t="s">
        <v>31</v>
      </c>
      <c r="BC408" s="164" t="s">
        <v>31</v>
      </c>
      <c r="BD408" s="123" t="s">
        <v>31</v>
      </c>
      <c r="BE408" s="117" t="s">
        <v>31</v>
      </c>
      <c r="BF408" s="122" t="s">
        <v>31</v>
      </c>
      <c r="BG408" s="117" t="s">
        <v>31</v>
      </c>
      <c r="BH408" s="123" t="e">
        <f t="shared" si="18"/>
        <v>#VALUE!</v>
      </c>
      <c r="BI408" s="164" t="s">
        <v>31</v>
      </c>
      <c r="BJ408" s="117" t="s">
        <v>31</v>
      </c>
      <c r="BK408" s="117" t="s">
        <v>31</v>
      </c>
      <c r="BL408" s="117" t="s">
        <v>31</v>
      </c>
      <c r="BM408" s="124" t="s">
        <v>31</v>
      </c>
      <c r="BN408" s="125" t="s">
        <v>31</v>
      </c>
      <c r="BO408" s="181" t="s">
        <v>31</v>
      </c>
    </row>
    <row r="409" spans="1:67" ht="30" hidden="1" x14ac:dyDescent="0.25">
      <c r="A409" s="162" t="s">
        <v>313</v>
      </c>
      <c r="B409" s="117" t="s">
        <v>51</v>
      </c>
      <c r="C409" s="162"/>
      <c r="D409" s="162" t="s">
        <v>312</v>
      </c>
      <c r="E409" s="164" t="s">
        <v>53</v>
      </c>
      <c r="F409" s="162" t="s">
        <v>158</v>
      </c>
      <c r="G409" s="166">
        <v>2242</v>
      </c>
      <c r="H409" s="118"/>
      <c r="I409" s="118"/>
      <c r="J409" s="118"/>
      <c r="K409" s="164" t="s">
        <v>31</v>
      </c>
      <c r="L409" s="117"/>
      <c r="M409" s="117"/>
      <c r="N409" s="117"/>
      <c r="O409" s="117"/>
      <c r="P409" s="117"/>
      <c r="Q409" s="119"/>
      <c r="R409" s="119"/>
      <c r="S409" s="119"/>
      <c r="T409" s="119"/>
      <c r="U409" s="119"/>
      <c r="V409" s="119"/>
      <c r="W409" s="119"/>
      <c r="X409" s="119"/>
      <c r="Y409" s="119"/>
      <c r="Z409" s="119"/>
      <c r="AA409" s="119"/>
      <c r="AB409" s="119"/>
      <c r="AC409" s="119"/>
      <c r="AD409" s="165"/>
      <c r="AE409" s="119"/>
      <c r="AF409" s="119"/>
      <c r="AG409" s="119"/>
      <c r="AH409" s="119"/>
      <c r="AI409" s="119"/>
      <c r="AJ409" s="119"/>
      <c r="AK409" s="119"/>
      <c r="AL409" s="119"/>
      <c r="AM409" s="119"/>
      <c r="AN409" s="119"/>
      <c r="AO409" s="119"/>
      <c r="AP409" s="119"/>
      <c r="AQ409" s="119"/>
      <c r="AR409" s="119"/>
      <c r="AS409" s="163"/>
      <c r="AT409" s="162">
        <v>28</v>
      </c>
      <c r="AU409" s="162" t="s">
        <v>311</v>
      </c>
      <c r="AV409" s="117">
        <v>69</v>
      </c>
      <c r="AW409" s="117" t="s">
        <v>2051</v>
      </c>
      <c r="AX409" s="117"/>
      <c r="AY409" s="117"/>
      <c r="AZ409" s="162" t="s">
        <v>310</v>
      </c>
      <c r="BA409" s="167">
        <v>36850</v>
      </c>
      <c r="BB409" s="167">
        <v>39429</v>
      </c>
      <c r="BC409" s="164" t="s">
        <v>31</v>
      </c>
      <c r="BD409" s="123">
        <f>BB409/G409</f>
        <v>17.586529884032114</v>
      </c>
      <c r="BE409" s="117" t="s">
        <v>35</v>
      </c>
      <c r="BF409" s="122" t="s">
        <v>31</v>
      </c>
      <c r="BG409" s="117" t="s">
        <v>31</v>
      </c>
      <c r="BH409" s="123">
        <f t="shared" si="18"/>
        <v>1408.1785714285713</v>
      </c>
      <c r="BI409" s="164" t="s">
        <v>31</v>
      </c>
      <c r="BJ409" s="117" t="s">
        <v>31</v>
      </c>
      <c r="BK409" s="117" t="s">
        <v>31</v>
      </c>
      <c r="BL409" s="117" t="s">
        <v>31</v>
      </c>
      <c r="BM409" s="124" t="s">
        <v>31</v>
      </c>
      <c r="BN409" s="125" t="s">
        <v>155</v>
      </c>
      <c r="BO409" s="168" t="s">
        <v>309</v>
      </c>
    </row>
    <row r="410" spans="1:67" hidden="1" x14ac:dyDescent="0.25">
      <c r="A410" s="194"/>
      <c r="B410" s="195"/>
      <c r="C410" s="162"/>
      <c r="D410" s="194"/>
      <c r="E410" s="164"/>
      <c r="F410" s="194"/>
      <c r="G410" s="196"/>
      <c r="H410" s="197"/>
      <c r="I410" s="118"/>
      <c r="J410" s="198"/>
      <c r="K410" s="194"/>
      <c r="L410" s="126"/>
      <c r="M410" s="117"/>
      <c r="N410" s="117"/>
      <c r="O410" s="117"/>
      <c r="P410" s="117"/>
      <c r="Q410" s="119"/>
      <c r="R410" s="119"/>
      <c r="S410" s="119"/>
      <c r="T410" s="119"/>
      <c r="U410" s="119"/>
      <c r="V410" s="119"/>
      <c r="W410" s="119"/>
      <c r="X410" s="119"/>
      <c r="Y410" s="119"/>
      <c r="Z410" s="119"/>
      <c r="AA410" s="119"/>
      <c r="AB410" s="119"/>
      <c r="AC410" s="119"/>
      <c r="AD410" s="165"/>
      <c r="AE410" s="119"/>
      <c r="AF410" s="119"/>
      <c r="AG410" s="119"/>
      <c r="AH410" s="119"/>
      <c r="AI410" s="119"/>
      <c r="AJ410" s="119"/>
      <c r="AK410" s="119"/>
      <c r="AL410" s="119"/>
      <c r="AM410" s="119"/>
      <c r="AN410" s="119"/>
      <c r="AO410" s="119"/>
      <c r="AP410" s="119"/>
      <c r="AQ410" s="119"/>
      <c r="AR410" s="119"/>
      <c r="AS410" s="163"/>
      <c r="AT410" s="104"/>
      <c r="AU410" s="104"/>
      <c r="AV410" s="117"/>
      <c r="AW410" s="117"/>
      <c r="AX410" s="117"/>
      <c r="AY410" s="117"/>
      <c r="AZ410" s="104"/>
      <c r="BA410" s="199"/>
      <c r="BB410" s="199"/>
      <c r="BC410" s="104"/>
      <c r="BD410" s="104"/>
      <c r="BE410" s="104"/>
      <c r="BF410" s="104"/>
      <c r="BG410" s="104"/>
      <c r="BH410" s="200" t="e">
        <f t="shared" si="18"/>
        <v>#DIV/0!</v>
      </c>
      <c r="BI410" s="104"/>
      <c r="BJ410" s="201" t="s">
        <v>31</v>
      </c>
      <c r="BK410" s="201"/>
      <c r="BL410" s="201"/>
      <c r="BM410" s="202"/>
      <c r="BN410" s="194"/>
      <c r="BO410" s="203"/>
    </row>
    <row r="411" spans="1:67" hidden="1" x14ac:dyDescent="0.25">
      <c r="A411" s="194"/>
      <c r="B411" s="150"/>
      <c r="C411" s="162"/>
      <c r="D411" s="204"/>
      <c r="E411" s="164"/>
      <c r="F411" s="204"/>
      <c r="G411" s="205"/>
      <c r="H411" s="197"/>
      <c r="I411" s="118"/>
      <c r="J411" s="198"/>
      <c r="K411" s="204"/>
      <c r="L411" s="126"/>
      <c r="M411" s="117"/>
      <c r="N411" s="117"/>
      <c r="O411" s="117"/>
      <c r="P411" s="117"/>
      <c r="Q411" s="119"/>
      <c r="R411" s="119"/>
      <c r="S411" s="119"/>
      <c r="T411" s="119"/>
      <c r="U411" s="119"/>
      <c r="V411" s="119"/>
      <c r="W411" s="119"/>
      <c r="X411" s="119"/>
      <c r="Y411" s="119"/>
      <c r="Z411" s="119"/>
      <c r="AA411" s="119"/>
      <c r="AB411" s="119"/>
      <c r="AC411" s="119"/>
      <c r="AD411" s="165"/>
      <c r="AE411" s="119"/>
      <c r="AF411" s="119"/>
      <c r="AG411" s="119"/>
      <c r="AH411" s="119"/>
      <c r="AI411" s="119"/>
      <c r="AJ411" s="119"/>
      <c r="AK411" s="119"/>
      <c r="AL411" s="119"/>
      <c r="AM411" s="119"/>
      <c r="AN411" s="119"/>
      <c r="AO411" s="119"/>
      <c r="AP411" s="119"/>
      <c r="AQ411" s="119"/>
      <c r="AR411" s="119"/>
      <c r="AS411" s="163"/>
      <c r="AV411" s="117"/>
      <c r="AW411" s="117"/>
      <c r="AX411" s="117"/>
      <c r="AY411" s="117"/>
      <c r="BJ411" s="201" t="s">
        <v>31</v>
      </c>
      <c r="BK411" s="201"/>
      <c r="BL411" s="201"/>
      <c r="BM411" s="202"/>
      <c r="BN411" s="194"/>
      <c r="BO411" s="203"/>
    </row>
    <row r="412" spans="1:67" hidden="1" x14ac:dyDescent="0.25">
      <c r="A412" s="194"/>
      <c r="B412" s="150"/>
      <c r="C412" s="162"/>
      <c r="D412" s="204"/>
      <c r="E412" s="164"/>
      <c r="F412" s="204"/>
      <c r="G412" s="205"/>
      <c r="H412" s="197"/>
      <c r="I412" s="118"/>
      <c r="J412" s="198"/>
      <c r="K412" s="204"/>
      <c r="L412" s="126"/>
      <c r="M412" s="117"/>
      <c r="N412" s="117"/>
      <c r="O412" s="117"/>
      <c r="P412" s="117"/>
      <c r="Q412" s="119"/>
      <c r="R412" s="119"/>
      <c r="S412" s="119"/>
      <c r="T412" s="119"/>
      <c r="U412" s="119"/>
      <c r="V412" s="119"/>
      <c r="W412" s="119"/>
      <c r="X412" s="119"/>
      <c r="Y412" s="119"/>
      <c r="Z412" s="119"/>
      <c r="AA412" s="119"/>
      <c r="AB412" s="119"/>
      <c r="AC412" s="119"/>
      <c r="AD412" s="165"/>
      <c r="AE412" s="119"/>
      <c r="AF412" s="119"/>
      <c r="AG412" s="119"/>
      <c r="AH412" s="119"/>
      <c r="AI412" s="119"/>
      <c r="AJ412" s="119"/>
      <c r="AK412" s="119"/>
      <c r="AL412" s="119"/>
      <c r="AM412" s="119"/>
      <c r="AN412" s="119"/>
      <c r="AO412" s="119"/>
      <c r="AP412" s="119"/>
      <c r="AQ412" s="119"/>
      <c r="AR412" s="119"/>
      <c r="AS412" s="163"/>
      <c r="AV412" s="117"/>
      <c r="AW412" s="117"/>
      <c r="AX412" s="117"/>
      <c r="AY412" s="117"/>
      <c r="BJ412" s="201" t="s">
        <v>31</v>
      </c>
      <c r="BK412" s="201"/>
      <c r="BL412" s="201"/>
      <c r="BM412" s="202"/>
      <c r="BN412" s="194"/>
      <c r="BO412" s="203"/>
    </row>
    <row r="413" spans="1:67" hidden="1" x14ac:dyDescent="0.25">
      <c r="A413" s="194"/>
      <c r="B413" s="150"/>
      <c r="C413" s="162"/>
      <c r="D413" s="204"/>
      <c r="E413" s="164"/>
      <c r="F413" s="204"/>
      <c r="G413" s="205"/>
      <c r="H413" s="197"/>
      <c r="I413" s="118"/>
      <c r="J413" s="198"/>
      <c r="K413" s="204"/>
      <c r="L413" s="126"/>
      <c r="M413" s="117"/>
      <c r="N413" s="117"/>
      <c r="O413" s="117"/>
      <c r="P413" s="117"/>
      <c r="Q413" s="119"/>
      <c r="R413" s="119"/>
      <c r="S413" s="119"/>
      <c r="T413" s="119"/>
      <c r="U413" s="119"/>
      <c r="V413" s="119"/>
      <c r="W413" s="119"/>
      <c r="X413" s="119"/>
      <c r="Y413" s="119"/>
      <c r="Z413" s="119"/>
      <c r="AA413" s="119"/>
      <c r="AB413" s="119"/>
      <c r="AC413" s="119"/>
      <c r="AD413" s="165"/>
      <c r="AE413" s="119"/>
      <c r="AF413" s="119"/>
      <c r="AG413" s="119"/>
      <c r="AH413" s="119"/>
      <c r="AI413" s="119"/>
      <c r="AJ413" s="119"/>
      <c r="AK413" s="119"/>
      <c r="AL413" s="119"/>
      <c r="AM413" s="119"/>
      <c r="AN413" s="119"/>
      <c r="AO413" s="119"/>
      <c r="AP413" s="119"/>
      <c r="AQ413" s="119"/>
      <c r="AR413" s="119"/>
      <c r="AS413" s="163"/>
      <c r="AV413" s="117"/>
      <c r="AW413" s="117"/>
      <c r="AX413" s="117"/>
      <c r="AY413" s="117"/>
      <c r="BJ413" s="201" t="s">
        <v>31</v>
      </c>
      <c r="BK413" s="201"/>
      <c r="BL413" s="201"/>
      <c r="BM413" s="202"/>
      <c r="BN413" s="194"/>
      <c r="BO413" s="203"/>
    </row>
    <row r="414" spans="1:67" hidden="1" x14ac:dyDescent="0.25">
      <c r="A414" s="194"/>
      <c r="B414" s="150"/>
      <c r="C414" s="162"/>
      <c r="D414" s="204"/>
      <c r="E414" s="164"/>
      <c r="F414" s="204"/>
      <c r="G414" s="205"/>
      <c r="H414" s="197"/>
      <c r="I414" s="118"/>
      <c r="J414" s="198"/>
      <c r="K414" s="204"/>
      <c r="L414" s="126"/>
      <c r="M414" s="117"/>
      <c r="N414" s="117"/>
      <c r="O414" s="117"/>
      <c r="P414" s="117"/>
      <c r="Q414" s="119"/>
      <c r="R414" s="119"/>
      <c r="S414" s="119"/>
      <c r="T414" s="119"/>
      <c r="U414" s="119"/>
      <c r="V414" s="119"/>
      <c r="W414" s="119"/>
      <c r="X414" s="119"/>
      <c r="Y414" s="119"/>
      <c r="Z414" s="119"/>
      <c r="AA414" s="119"/>
      <c r="AB414" s="119"/>
      <c r="AC414" s="119"/>
      <c r="AD414" s="165"/>
      <c r="AE414" s="119"/>
      <c r="AF414" s="119"/>
      <c r="AG414" s="119"/>
      <c r="AH414" s="119"/>
      <c r="AI414" s="119"/>
      <c r="AJ414" s="119"/>
      <c r="AK414" s="119"/>
      <c r="AL414" s="119"/>
      <c r="AM414" s="119"/>
      <c r="AN414" s="119"/>
      <c r="AO414" s="119"/>
      <c r="AP414" s="119"/>
      <c r="AQ414" s="119"/>
      <c r="AR414" s="119"/>
      <c r="AS414" s="163"/>
      <c r="AV414" s="117"/>
      <c r="AW414" s="117"/>
      <c r="AX414" s="117"/>
      <c r="AY414" s="117"/>
      <c r="BJ414" s="201" t="s">
        <v>31</v>
      </c>
      <c r="BK414" s="201"/>
      <c r="BL414" s="201"/>
      <c r="BM414" s="202"/>
      <c r="BN414" s="194"/>
      <c r="BO414" s="203"/>
    </row>
    <row r="415" spans="1:67" hidden="1" x14ac:dyDescent="0.25">
      <c r="A415" s="194"/>
      <c r="B415" s="150"/>
      <c r="C415" s="162"/>
      <c r="D415" s="204"/>
      <c r="E415" s="164"/>
      <c r="F415" s="204"/>
      <c r="G415" s="205"/>
      <c r="H415" s="197"/>
      <c r="I415" s="118"/>
      <c r="J415" s="198"/>
      <c r="K415" s="204"/>
      <c r="L415" s="126"/>
      <c r="M415" s="117"/>
      <c r="N415" s="117"/>
      <c r="O415" s="117"/>
      <c r="P415" s="117"/>
      <c r="Q415" s="119"/>
      <c r="R415" s="119"/>
      <c r="S415" s="119"/>
      <c r="T415" s="119"/>
      <c r="U415" s="119"/>
      <c r="V415" s="119"/>
      <c r="W415" s="119"/>
      <c r="X415" s="119"/>
      <c r="Y415" s="119"/>
      <c r="Z415" s="119"/>
      <c r="AA415" s="119"/>
      <c r="AB415" s="119"/>
      <c r="AC415" s="119"/>
      <c r="AD415" s="165"/>
      <c r="AE415" s="119"/>
      <c r="AF415" s="119"/>
      <c r="AG415" s="119"/>
      <c r="AH415" s="119"/>
      <c r="AI415" s="119"/>
      <c r="AJ415" s="119"/>
      <c r="AK415" s="119"/>
      <c r="AL415" s="119"/>
      <c r="AM415" s="119"/>
      <c r="AN415" s="119"/>
      <c r="AO415" s="119"/>
      <c r="AP415" s="119"/>
      <c r="AQ415" s="119"/>
      <c r="AR415" s="119"/>
      <c r="AS415" s="163"/>
      <c r="AV415" s="117"/>
      <c r="AW415" s="117"/>
      <c r="AX415" s="117"/>
      <c r="AY415" s="117"/>
      <c r="BJ415" s="201" t="s">
        <v>31</v>
      </c>
      <c r="BK415" s="201"/>
      <c r="BL415" s="201"/>
      <c r="BM415" s="202"/>
      <c r="BN415" s="194"/>
      <c r="BO415" s="203"/>
    </row>
    <row r="416" spans="1:67" hidden="1" x14ac:dyDescent="0.25">
      <c r="A416" s="194"/>
      <c r="B416" s="150"/>
      <c r="C416" s="162"/>
      <c r="D416" s="204"/>
      <c r="E416" s="164"/>
      <c r="F416" s="204"/>
      <c r="G416" s="205"/>
      <c r="H416" s="197"/>
      <c r="I416" s="118"/>
      <c r="J416" s="198"/>
      <c r="K416" s="204"/>
      <c r="L416" s="126"/>
      <c r="M416" s="117"/>
      <c r="N416" s="117"/>
      <c r="O416" s="117"/>
      <c r="P416" s="117"/>
      <c r="Q416" s="119"/>
      <c r="R416" s="119"/>
      <c r="S416" s="119"/>
      <c r="T416" s="119"/>
      <c r="U416" s="119"/>
      <c r="V416" s="119"/>
      <c r="W416" s="119"/>
      <c r="X416" s="119"/>
      <c r="Y416" s="119"/>
      <c r="Z416" s="119"/>
      <c r="AA416" s="119"/>
      <c r="AB416" s="119"/>
      <c r="AC416" s="119"/>
      <c r="AD416" s="165"/>
      <c r="AE416" s="119"/>
      <c r="AF416" s="119"/>
      <c r="AG416" s="119"/>
      <c r="AH416" s="119"/>
      <c r="AI416" s="119"/>
      <c r="AJ416" s="119"/>
      <c r="AK416" s="119"/>
      <c r="AL416" s="119"/>
      <c r="AM416" s="119"/>
      <c r="AN416" s="119"/>
      <c r="AO416" s="119"/>
      <c r="AP416" s="119"/>
      <c r="AQ416" s="119"/>
      <c r="AR416" s="119"/>
      <c r="AS416" s="163"/>
      <c r="AV416" s="117"/>
      <c r="AW416" s="117"/>
      <c r="AX416" s="117"/>
      <c r="AY416" s="117"/>
      <c r="BJ416" s="201" t="s">
        <v>31</v>
      </c>
      <c r="BK416" s="201"/>
      <c r="BL416" s="201"/>
      <c r="BM416" s="202"/>
      <c r="BN416" s="194"/>
      <c r="BO416" s="203"/>
    </row>
    <row r="417" spans="1:67" hidden="1" x14ac:dyDescent="0.25">
      <c r="A417" s="194"/>
      <c r="B417" s="150"/>
      <c r="C417" s="162"/>
      <c r="D417" s="204"/>
      <c r="E417" s="164"/>
      <c r="F417" s="204"/>
      <c r="G417" s="205"/>
      <c r="H417" s="197"/>
      <c r="I417" s="118"/>
      <c r="J417" s="198"/>
      <c r="K417" s="204"/>
      <c r="L417" s="126"/>
      <c r="M417" s="117"/>
      <c r="N417" s="117"/>
      <c r="O417" s="117"/>
      <c r="P417" s="117"/>
      <c r="Q417" s="119"/>
      <c r="R417" s="119"/>
      <c r="S417" s="119"/>
      <c r="T417" s="119"/>
      <c r="U417" s="119"/>
      <c r="V417" s="119"/>
      <c r="W417" s="119"/>
      <c r="X417" s="119"/>
      <c r="Y417" s="119"/>
      <c r="Z417" s="119"/>
      <c r="AA417" s="119"/>
      <c r="AB417" s="119"/>
      <c r="AC417" s="119"/>
      <c r="AD417" s="165"/>
      <c r="AE417" s="119"/>
      <c r="AF417" s="119"/>
      <c r="AG417" s="119"/>
      <c r="AH417" s="119"/>
      <c r="AI417" s="119"/>
      <c r="AJ417" s="119"/>
      <c r="AK417" s="119"/>
      <c r="AL417" s="119"/>
      <c r="AM417" s="119"/>
      <c r="AN417" s="119"/>
      <c r="AO417" s="119"/>
      <c r="AP417" s="119"/>
      <c r="AQ417" s="119"/>
      <c r="AR417" s="119"/>
      <c r="AS417" s="163"/>
      <c r="AV417" s="117"/>
      <c r="AW417" s="117"/>
      <c r="AX417" s="117"/>
      <c r="AY417" s="117"/>
      <c r="BJ417" s="201" t="s">
        <v>31</v>
      </c>
      <c r="BK417" s="201"/>
      <c r="BL417" s="201"/>
      <c r="BM417" s="202"/>
      <c r="BN417" s="194"/>
      <c r="BO417" s="203"/>
    </row>
    <row r="418" spans="1:67" hidden="1" x14ac:dyDescent="0.25">
      <c r="A418" s="194"/>
      <c r="B418" s="150"/>
      <c r="C418" s="162"/>
      <c r="D418" s="204"/>
      <c r="E418" s="164"/>
      <c r="F418" s="204"/>
      <c r="G418" s="205"/>
      <c r="H418" s="197"/>
      <c r="I418" s="118"/>
      <c r="J418" s="198"/>
      <c r="K418" s="204"/>
      <c r="L418" s="126"/>
      <c r="M418" s="117"/>
      <c r="N418" s="117"/>
      <c r="O418" s="117"/>
      <c r="P418" s="117"/>
      <c r="Q418" s="119"/>
      <c r="R418" s="119"/>
      <c r="S418" s="119"/>
      <c r="T418" s="119"/>
      <c r="U418" s="119"/>
      <c r="V418" s="119"/>
      <c r="W418" s="119"/>
      <c r="X418" s="119"/>
      <c r="Y418" s="119"/>
      <c r="Z418" s="119"/>
      <c r="AA418" s="119"/>
      <c r="AB418" s="119"/>
      <c r="AC418" s="119"/>
      <c r="AD418" s="165"/>
      <c r="AE418" s="119"/>
      <c r="AF418" s="119"/>
      <c r="AG418" s="119"/>
      <c r="AH418" s="119"/>
      <c r="AI418" s="119"/>
      <c r="AJ418" s="119"/>
      <c r="AK418" s="119"/>
      <c r="AL418" s="119"/>
      <c r="AM418" s="119"/>
      <c r="AN418" s="119"/>
      <c r="AO418" s="119"/>
      <c r="AP418" s="119"/>
      <c r="AQ418" s="119"/>
      <c r="AR418" s="119"/>
      <c r="AS418" s="163"/>
      <c r="AV418" s="117"/>
      <c r="AW418" s="117"/>
      <c r="AX418" s="117"/>
      <c r="AY418" s="117"/>
      <c r="BJ418" s="201" t="s">
        <v>31</v>
      </c>
      <c r="BK418" s="201"/>
      <c r="BL418" s="201"/>
      <c r="BM418" s="202"/>
      <c r="BN418" s="194"/>
      <c r="BO418" s="203"/>
    </row>
    <row r="419" spans="1:67" hidden="1" x14ac:dyDescent="0.25">
      <c r="A419" s="194"/>
      <c r="B419" s="150"/>
      <c r="C419" s="162"/>
      <c r="D419" s="204"/>
      <c r="E419" s="164"/>
      <c r="F419" s="204"/>
      <c r="G419" s="205"/>
      <c r="H419" s="197"/>
      <c r="I419" s="118"/>
      <c r="J419" s="198"/>
      <c r="K419" s="204"/>
      <c r="L419" s="126"/>
      <c r="M419" s="117"/>
      <c r="N419" s="117"/>
      <c r="O419" s="117"/>
      <c r="P419" s="117"/>
      <c r="Q419" s="119"/>
      <c r="R419" s="119"/>
      <c r="S419" s="119"/>
      <c r="T419" s="119"/>
      <c r="U419" s="119"/>
      <c r="V419" s="119"/>
      <c r="W419" s="119"/>
      <c r="X419" s="119"/>
      <c r="Y419" s="119"/>
      <c r="Z419" s="119"/>
      <c r="AA419" s="119"/>
      <c r="AB419" s="119"/>
      <c r="AC419" s="119"/>
      <c r="AD419" s="165"/>
      <c r="AE419" s="119"/>
      <c r="AF419" s="119"/>
      <c r="AG419" s="119"/>
      <c r="AH419" s="119"/>
      <c r="AI419" s="119"/>
      <c r="AJ419" s="119"/>
      <c r="AK419" s="119"/>
      <c r="AL419" s="119"/>
      <c r="AM419" s="119"/>
      <c r="AN419" s="119"/>
      <c r="AO419" s="119"/>
      <c r="AP419" s="119"/>
      <c r="AQ419" s="119"/>
      <c r="AR419" s="119"/>
      <c r="AS419" s="163"/>
      <c r="AV419" s="117"/>
      <c r="AW419" s="117"/>
      <c r="AX419" s="117"/>
      <c r="AY419" s="117"/>
      <c r="BJ419" s="201" t="s">
        <v>31</v>
      </c>
      <c r="BK419" s="201"/>
      <c r="BL419" s="201"/>
      <c r="BM419" s="202"/>
      <c r="BN419" s="194"/>
      <c r="BO419" s="203"/>
    </row>
    <row r="420" spans="1:67" hidden="1" x14ac:dyDescent="0.25">
      <c r="A420" s="194"/>
      <c r="B420" s="150"/>
      <c r="C420" s="162"/>
      <c r="D420" s="204"/>
      <c r="E420" s="164"/>
      <c r="F420" s="204"/>
      <c r="G420" s="205"/>
      <c r="H420" s="197"/>
      <c r="I420" s="118"/>
      <c r="J420" s="198"/>
      <c r="K420" s="204"/>
      <c r="L420" s="126"/>
      <c r="M420" s="117"/>
      <c r="N420" s="117"/>
      <c r="O420" s="117"/>
      <c r="P420" s="117"/>
      <c r="Q420" s="119"/>
      <c r="R420" s="119"/>
      <c r="S420" s="119"/>
      <c r="T420" s="119"/>
      <c r="U420" s="119"/>
      <c r="V420" s="119"/>
      <c r="W420" s="119"/>
      <c r="X420" s="119"/>
      <c r="Y420" s="119"/>
      <c r="Z420" s="119"/>
      <c r="AA420" s="119"/>
      <c r="AB420" s="119"/>
      <c r="AC420" s="119"/>
      <c r="AD420" s="165"/>
      <c r="AE420" s="119"/>
      <c r="AF420" s="119"/>
      <c r="AG420" s="119"/>
      <c r="AH420" s="119"/>
      <c r="AI420" s="119"/>
      <c r="AJ420" s="119"/>
      <c r="AK420" s="119"/>
      <c r="AL420" s="119"/>
      <c r="AM420" s="119"/>
      <c r="AN420" s="119"/>
      <c r="AO420" s="119"/>
      <c r="AP420" s="119"/>
      <c r="AQ420" s="119"/>
      <c r="AR420" s="119"/>
      <c r="AS420" s="163"/>
      <c r="AV420" s="117"/>
      <c r="AW420" s="117"/>
      <c r="AX420" s="117"/>
      <c r="AY420" s="117"/>
      <c r="BJ420" s="201" t="s">
        <v>31</v>
      </c>
      <c r="BK420" s="201"/>
      <c r="BL420" s="201"/>
      <c r="BM420" s="202"/>
      <c r="BN420" s="194"/>
      <c r="BO420" s="203"/>
    </row>
    <row r="421" spans="1:67" hidden="1" x14ac:dyDescent="0.25">
      <c r="A421" s="194"/>
      <c r="B421" s="150"/>
      <c r="C421" s="162"/>
      <c r="D421" s="204"/>
      <c r="E421" s="164"/>
      <c r="F421" s="204"/>
      <c r="G421" s="205"/>
      <c r="H421" s="197"/>
      <c r="I421" s="118"/>
      <c r="J421" s="198"/>
      <c r="K421" s="204"/>
      <c r="L421" s="126"/>
      <c r="M421" s="117"/>
      <c r="N421" s="117"/>
      <c r="O421" s="117"/>
      <c r="P421" s="117"/>
      <c r="Q421" s="119"/>
      <c r="R421" s="119"/>
      <c r="S421" s="119"/>
      <c r="T421" s="119"/>
      <c r="U421" s="119"/>
      <c r="V421" s="119"/>
      <c r="W421" s="119"/>
      <c r="X421" s="119"/>
      <c r="Y421" s="119"/>
      <c r="Z421" s="119"/>
      <c r="AA421" s="119"/>
      <c r="AB421" s="119"/>
      <c r="AC421" s="119"/>
      <c r="AD421" s="165"/>
      <c r="AE421" s="119"/>
      <c r="AF421" s="119"/>
      <c r="AG421" s="119"/>
      <c r="AH421" s="119"/>
      <c r="AI421" s="119"/>
      <c r="AJ421" s="119"/>
      <c r="AK421" s="119"/>
      <c r="AL421" s="119"/>
      <c r="AM421" s="119"/>
      <c r="AN421" s="119"/>
      <c r="AO421" s="119"/>
      <c r="AP421" s="119"/>
      <c r="AQ421" s="119"/>
      <c r="AR421" s="119"/>
      <c r="AS421" s="163"/>
      <c r="AV421" s="117"/>
      <c r="AW421" s="117"/>
      <c r="AX421" s="117"/>
      <c r="AY421" s="117"/>
      <c r="BJ421" s="201" t="s">
        <v>31</v>
      </c>
      <c r="BK421" s="201"/>
      <c r="BL421" s="201"/>
      <c r="BM421" s="202"/>
      <c r="BN421" s="194"/>
      <c r="BO421" s="203"/>
    </row>
    <row r="422" spans="1:67" hidden="1" x14ac:dyDescent="0.25">
      <c r="A422" s="194"/>
      <c r="B422" s="150"/>
      <c r="C422" s="162"/>
      <c r="D422" s="204"/>
      <c r="E422" s="164"/>
      <c r="F422" s="204"/>
      <c r="G422" s="205"/>
      <c r="H422" s="197"/>
      <c r="I422" s="118"/>
      <c r="J422" s="198"/>
      <c r="K422" s="204"/>
      <c r="L422" s="126"/>
      <c r="M422" s="117"/>
      <c r="N422" s="117"/>
      <c r="O422" s="117"/>
      <c r="P422" s="117"/>
      <c r="Q422" s="119"/>
      <c r="R422" s="119"/>
      <c r="S422" s="119"/>
      <c r="T422" s="119"/>
      <c r="U422" s="119"/>
      <c r="V422" s="119"/>
      <c r="W422" s="119"/>
      <c r="X422" s="119"/>
      <c r="Y422" s="119"/>
      <c r="Z422" s="119"/>
      <c r="AA422" s="119"/>
      <c r="AB422" s="119"/>
      <c r="AC422" s="119"/>
      <c r="AD422" s="165"/>
      <c r="AE422" s="119"/>
      <c r="AF422" s="119"/>
      <c r="AG422" s="119"/>
      <c r="AH422" s="119"/>
      <c r="AI422" s="119"/>
      <c r="AJ422" s="119"/>
      <c r="AK422" s="119"/>
      <c r="AL422" s="119"/>
      <c r="AM422" s="119"/>
      <c r="AN422" s="119"/>
      <c r="AO422" s="119"/>
      <c r="AP422" s="119"/>
      <c r="AQ422" s="119"/>
      <c r="AR422" s="119"/>
      <c r="AS422" s="163"/>
      <c r="AV422" s="117"/>
      <c r="AW422" s="117"/>
      <c r="AX422" s="117"/>
      <c r="AY422" s="117"/>
      <c r="BJ422" s="201" t="s">
        <v>31</v>
      </c>
      <c r="BK422" s="201"/>
      <c r="BL422" s="201"/>
      <c r="BM422" s="202"/>
      <c r="BN422" s="194"/>
      <c r="BO422" s="203"/>
    </row>
    <row r="423" spans="1:67" hidden="1" x14ac:dyDescent="0.25">
      <c r="A423" s="194"/>
      <c r="B423" s="150"/>
      <c r="C423" s="162"/>
      <c r="D423" s="204"/>
      <c r="E423" s="164"/>
      <c r="F423" s="204"/>
      <c r="G423" s="205"/>
      <c r="H423" s="197"/>
      <c r="I423" s="118"/>
      <c r="J423" s="198"/>
      <c r="K423" s="204"/>
      <c r="L423" s="126"/>
      <c r="M423" s="117"/>
      <c r="N423" s="117"/>
      <c r="O423" s="117"/>
      <c r="P423" s="117"/>
      <c r="Q423" s="119"/>
      <c r="R423" s="119"/>
      <c r="S423" s="119"/>
      <c r="T423" s="119"/>
      <c r="U423" s="119"/>
      <c r="V423" s="119"/>
      <c r="W423" s="119"/>
      <c r="X423" s="119"/>
      <c r="Y423" s="119"/>
      <c r="Z423" s="119"/>
      <c r="AA423" s="119"/>
      <c r="AB423" s="119"/>
      <c r="AC423" s="119"/>
      <c r="AD423" s="165"/>
      <c r="AE423" s="119"/>
      <c r="AF423" s="119"/>
      <c r="AG423" s="119"/>
      <c r="AH423" s="119"/>
      <c r="AI423" s="119"/>
      <c r="AJ423" s="119"/>
      <c r="AK423" s="119"/>
      <c r="AL423" s="119"/>
      <c r="AM423" s="119"/>
      <c r="AN423" s="119"/>
      <c r="AO423" s="119"/>
      <c r="AP423" s="119"/>
      <c r="AQ423" s="119"/>
      <c r="AR423" s="119"/>
      <c r="AS423" s="163"/>
      <c r="AV423" s="117"/>
      <c r="AW423" s="117"/>
      <c r="AX423" s="117"/>
      <c r="AY423" s="117"/>
      <c r="BJ423" s="201" t="s">
        <v>31</v>
      </c>
      <c r="BK423" s="201"/>
      <c r="BL423" s="201"/>
      <c r="BM423" s="202"/>
      <c r="BN423" s="194"/>
      <c r="BO423" s="203"/>
    </row>
    <row r="424" spans="1:67" hidden="1" x14ac:dyDescent="0.25">
      <c r="A424" s="194"/>
      <c r="B424" s="150"/>
      <c r="C424" s="162"/>
      <c r="D424" s="204"/>
      <c r="E424" s="164"/>
      <c r="F424" s="204"/>
      <c r="G424" s="205"/>
      <c r="H424" s="197"/>
      <c r="I424" s="118"/>
      <c r="J424" s="198"/>
      <c r="K424" s="204"/>
      <c r="L424" s="126"/>
      <c r="M424" s="117"/>
      <c r="N424" s="117"/>
      <c r="O424" s="117"/>
      <c r="P424" s="117"/>
      <c r="Q424" s="119"/>
      <c r="R424" s="119"/>
      <c r="S424" s="119"/>
      <c r="T424" s="119"/>
      <c r="U424" s="119"/>
      <c r="V424" s="119"/>
      <c r="W424" s="119"/>
      <c r="X424" s="119"/>
      <c r="Y424" s="119"/>
      <c r="Z424" s="119"/>
      <c r="AA424" s="119"/>
      <c r="AB424" s="119"/>
      <c r="AC424" s="119"/>
      <c r="AD424" s="165"/>
      <c r="AE424" s="119"/>
      <c r="AF424" s="119"/>
      <c r="AG424" s="119"/>
      <c r="AH424" s="119"/>
      <c r="AI424" s="119"/>
      <c r="AJ424" s="119"/>
      <c r="AK424" s="119"/>
      <c r="AL424" s="119"/>
      <c r="AM424" s="119"/>
      <c r="AN424" s="119"/>
      <c r="AO424" s="119"/>
      <c r="AP424" s="119"/>
      <c r="AQ424" s="119"/>
      <c r="AR424" s="119"/>
      <c r="AS424" s="163"/>
      <c r="AV424" s="117"/>
      <c r="AW424" s="117"/>
      <c r="AX424" s="117"/>
      <c r="AY424" s="117"/>
      <c r="BJ424" s="201" t="s">
        <v>31</v>
      </c>
      <c r="BK424" s="201"/>
      <c r="BL424" s="201"/>
      <c r="BM424" s="202"/>
      <c r="BN424" s="194"/>
      <c r="BO424" s="203"/>
    </row>
    <row r="425" spans="1:67" hidden="1" x14ac:dyDescent="0.25">
      <c r="A425" s="194"/>
      <c r="B425" s="150"/>
      <c r="C425" s="162"/>
      <c r="D425" s="204"/>
      <c r="E425" s="164"/>
      <c r="F425" s="204"/>
      <c r="G425" s="205"/>
      <c r="H425" s="197"/>
      <c r="I425" s="118"/>
      <c r="J425" s="198"/>
      <c r="K425" s="204"/>
      <c r="L425" s="126"/>
      <c r="M425" s="117"/>
      <c r="N425" s="117"/>
      <c r="O425" s="117"/>
      <c r="P425" s="117"/>
      <c r="Q425" s="119"/>
      <c r="R425" s="119"/>
      <c r="S425" s="119"/>
      <c r="T425" s="119"/>
      <c r="U425" s="119"/>
      <c r="V425" s="119"/>
      <c r="W425" s="119"/>
      <c r="X425" s="119"/>
      <c r="Y425" s="119"/>
      <c r="Z425" s="119"/>
      <c r="AA425" s="119"/>
      <c r="AB425" s="119"/>
      <c r="AC425" s="119"/>
      <c r="AD425" s="165"/>
      <c r="AE425" s="119"/>
      <c r="AF425" s="119"/>
      <c r="AG425" s="119"/>
      <c r="AH425" s="119"/>
      <c r="AI425" s="119"/>
      <c r="AJ425" s="119"/>
      <c r="AK425" s="119"/>
      <c r="AL425" s="119"/>
      <c r="AM425" s="119"/>
      <c r="AN425" s="119"/>
      <c r="AO425" s="119"/>
      <c r="AP425" s="119"/>
      <c r="AQ425" s="119"/>
      <c r="AR425" s="119"/>
      <c r="AS425" s="163"/>
      <c r="AV425" s="117"/>
      <c r="AW425" s="117"/>
      <c r="AX425" s="117"/>
      <c r="AY425" s="117"/>
      <c r="BJ425" s="201" t="s">
        <v>31</v>
      </c>
      <c r="BK425" s="201"/>
      <c r="BL425" s="201"/>
      <c r="BM425" s="202"/>
      <c r="BN425" s="194"/>
      <c r="BO425" s="203"/>
    </row>
    <row r="426" spans="1:67" hidden="1" x14ac:dyDescent="0.25">
      <c r="A426" s="194"/>
      <c r="B426" s="150"/>
      <c r="C426" s="162"/>
      <c r="D426" s="204"/>
      <c r="E426" s="164"/>
      <c r="F426" s="204"/>
      <c r="G426" s="205"/>
      <c r="H426" s="197"/>
      <c r="I426" s="118"/>
      <c r="J426" s="198"/>
      <c r="K426" s="204"/>
      <c r="L426" s="126"/>
      <c r="M426" s="117"/>
      <c r="N426" s="117"/>
      <c r="O426" s="117"/>
      <c r="P426" s="117"/>
      <c r="Q426" s="119"/>
      <c r="R426" s="119"/>
      <c r="S426" s="119"/>
      <c r="T426" s="119"/>
      <c r="U426" s="119"/>
      <c r="V426" s="119"/>
      <c r="W426" s="119"/>
      <c r="X426" s="119"/>
      <c r="Y426" s="119"/>
      <c r="Z426" s="119"/>
      <c r="AA426" s="119"/>
      <c r="AB426" s="119"/>
      <c r="AC426" s="119"/>
      <c r="AD426" s="165"/>
      <c r="AE426" s="119"/>
      <c r="AF426" s="119"/>
      <c r="AG426" s="119"/>
      <c r="AH426" s="119"/>
      <c r="AI426" s="119"/>
      <c r="AJ426" s="119"/>
      <c r="AK426" s="119"/>
      <c r="AL426" s="119"/>
      <c r="AM426" s="119"/>
      <c r="AN426" s="119"/>
      <c r="AO426" s="119"/>
      <c r="AP426" s="119"/>
      <c r="AQ426" s="119"/>
      <c r="AR426" s="119"/>
      <c r="AS426" s="163"/>
      <c r="AV426" s="117"/>
      <c r="AW426" s="117"/>
      <c r="AX426" s="117"/>
      <c r="AY426" s="117"/>
      <c r="BJ426" s="201" t="s">
        <v>31</v>
      </c>
      <c r="BK426" s="201"/>
      <c r="BL426" s="201"/>
      <c r="BM426" s="202"/>
      <c r="BN426" s="194"/>
      <c r="BO426" s="203"/>
    </row>
    <row r="427" spans="1:67" hidden="1" x14ac:dyDescent="0.25">
      <c r="A427" s="194"/>
      <c r="B427" s="150"/>
      <c r="C427" s="162"/>
      <c r="D427" s="204"/>
      <c r="E427" s="164"/>
      <c r="F427" s="204"/>
      <c r="G427" s="205"/>
      <c r="H427" s="197"/>
      <c r="I427" s="118"/>
      <c r="J427" s="198"/>
      <c r="K427" s="204"/>
      <c r="L427" s="126"/>
      <c r="M427" s="117"/>
      <c r="N427" s="117"/>
      <c r="O427" s="117"/>
      <c r="P427" s="117"/>
      <c r="Q427" s="119"/>
      <c r="R427" s="119"/>
      <c r="S427" s="119"/>
      <c r="T427" s="119"/>
      <c r="U427" s="119"/>
      <c r="V427" s="119"/>
      <c r="W427" s="119"/>
      <c r="X427" s="119"/>
      <c r="Y427" s="119"/>
      <c r="Z427" s="119"/>
      <c r="AA427" s="119"/>
      <c r="AB427" s="119"/>
      <c r="AC427" s="119"/>
      <c r="AD427" s="165"/>
      <c r="AE427" s="119"/>
      <c r="AF427" s="119"/>
      <c r="AG427" s="119"/>
      <c r="AH427" s="119"/>
      <c r="AI427" s="119"/>
      <c r="AJ427" s="119"/>
      <c r="AK427" s="119"/>
      <c r="AL427" s="119"/>
      <c r="AM427" s="119"/>
      <c r="AN427" s="119"/>
      <c r="AO427" s="119"/>
      <c r="AP427" s="119"/>
      <c r="AQ427" s="119"/>
      <c r="AR427" s="119"/>
      <c r="AS427" s="163"/>
      <c r="AV427" s="117"/>
      <c r="AW427" s="117"/>
      <c r="AX427" s="117"/>
      <c r="AY427" s="117"/>
      <c r="BJ427" s="201" t="s">
        <v>31</v>
      </c>
      <c r="BK427" s="201"/>
      <c r="BL427" s="201"/>
      <c r="BM427" s="202"/>
      <c r="BN427" s="194"/>
      <c r="BO427" s="203"/>
    </row>
    <row r="428" spans="1:67" hidden="1" x14ac:dyDescent="0.25">
      <c r="A428" s="194"/>
      <c r="B428" s="150"/>
      <c r="C428" s="162"/>
      <c r="D428" s="204"/>
      <c r="E428" s="164"/>
      <c r="F428" s="204"/>
      <c r="G428" s="205"/>
      <c r="H428" s="197"/>
      <c r="I428" s="118"/>
      <c r="J428" s="198"/>
      <c r="K428" s="204"/>
      <c r="L428" s="126"/>
      <c r="M428" s="117"/>
      <c r="N428" s="117"/>
      <c r="O428" s="117"/>
      <c r="P428" s="117"/>
      <c r="Q428" s="119"/>
      <c r="R428" s="119"/>
      <c r="S428" s="119"/>
      <c r="T428" s="119"/>
      <c r="U428" s="119"/>
      <c r="V428" s="119"/>
      <c r="W428" s="119"/>
      <c r="X428" s="119"/>
      <c r="Y428" s="119"/>
      <c r="Z428" s="119"/>
      <c r="AA428" s="119"/>
      <c r="AB428" s="119"/>
      <c r="AC428" s="119"/>
      <c r="AD428" s="165"/>
      <c r="AE428" s="119"/>
      <c r="AF428" s="119"/>
      <c r="AG428" s="119"/>
      <c r="AH428" s="119"/>
      <c r="AI428" s="119"/>
      <c r="AJ428" s="119"/>
      <c r="AK428" s="119"/>
      <c r="AL428" s="119"/>
      <c r="AM428" s="119"/>
      <c r="AN428" s="119"/>
      <c r="AO428" s="119"/>
      <c r="AP428" s="119"/>
      <c r="AQ428" s="119"/>
      <c r="AR428" s="119"/>
      <c r="AS428" s="163"/>
      <c r="AV428" s="117"/>
      <c r="AW428" s="117"/>
      <c r="AX428" s="117"/>
      <c r="AY428" s="117"/>
      <c r="BJ428" s="201" t="s">
        <v>31</v>
      </c>
      <c r="BK428" s="201"/>
      <c r="BL428" s="201"/>
      <c r="BM428" s="202"/>
      <c r="BN428" s="194"/>
      <c r="BO428" s="203"/>
    </row>
    <row r="429" spans="1:67" hidden="1" x14ac:dyDescent="0.25">
      <c r="A429" s="194"/>
      <c r="B429" s="150"/>
      <c r="C429" s="162"/>
      <c r="D429" s="204"/>
      <c r="E429" s="164"/>
      <c r="F429" s="204"/>
      <c r="G429" s="205"/>
      <c r="H429" s="197"/>
      <c r="I429" s="118"/>
      <c r="J429" s="198"/>
      <c r="K429" s="204"/>
      <c r="L429" s="126"/>
      <c r="M429" s="117"/>
      <c r="N429" s="117"/>
      <c r="O429" s="117"/>
      <c r="P429" s="117"/>
      <c r="Q429" s="119"/>
      <c r="R429" s="119"/>
      <c r="S429" s="119"/>
      <c r="T429" s="119"/>
      <c r="U429" s="119"/>
      <c r="V429" s="119"/>
      <c r="W429" s="119"/>
      <c r="X429" s="119"/>
      <c r="Y429" s="119"/>
      <c r="Z429" s="119"/>
      <c r="AA429" s="119"/>
      <c r="AB429" s="119"/>
      <c r="AC429" s="119"/>
      <c r="AD429" s="165"/>
      <c r="AE429" s="119"/>
      <c r="AF429" s="119"/>
      <c r="AG429" s="119"/>
      <c r="AH429" s="119"/>
      <c r="AI429" s="119"/>
      <c r="AJ429" s="119"/>
      <c r="AK429" s="119"/>
      <c r="AL429" s="119"/>
      <c r="AM429" s="119"/>
      <c r="AN429" s="119"/>
      <c r="AO429" s="119"/>
      <c r="AP429" s="119"/>
      <c r="AQ429" s="119"/>
      <c r="AR429" s="119"/>
      <c r="AS429" s="163"/>
      <c r="AV429" s="117"/>
      <c r="AW429" s="117"/>
      <c r="AX429" s="117"/>
      <c r="AY429" s="117"/>
      <c r="BJ429" s="201" t="s">
        <v>31</v>
      </c>
      <c r="BK429" s="201"/>
      <c r="BL429" s="201"/>
      <c r="BM429" s="202"/>
      <c r="BN429" s="194"/>
      <c r="BO429" s="203"/>
    </row>
    <row r="430" spans="1:67" hidden="1" x14ac:dyDescent="0.25">
      <c r="A430" s="194"/>
      <c r="B430" s="150"/>
      <c r="C430" s="162"/>
      <c r="D430" s="204"/>
      <c r="E430" s="164"/>
      <c r="F430" s="204"/>
      <c r="G430" s="205"/>
      <c r="H430" s="197"/>
      <c r="I430" s="118"/>
      <c r="J430" s="198"/>
      <c r="K430" s="204"/>
      <c r="L430" s="126"/>
      <c r="M430" s="117"/>
      <c r="N430" s="117"/>
      <c r="O430" s="117"/>
      <c r="P430" s="117"/>
      <c r="Q430" s="119"/>
      <c r="R430" s="119"/>
      <c r="S430" s="119"/>
      <c r="T430" s="119"/>
      <c r="U430" s="119"/>
      <c r="V430" s="119"/>
      <c r="W430" s="119"/>
      <c r="X430" s="119"/>
      <c r="Y430" s="119"/>
      <c r="Z430" s="119"/>
      <c r="AA430" s="119"/>
      <c r="AB430" s="119"/>
      <c r="AC430" s="119"/>
      <c r="AD430" s="165"/>
      <c r="AE430" s="119"/>
      <c r="AF430" s="119"/>
      <c r="AG430" s="119"/>
      <c r="AH430" s="119"/>
      <c r="AI430" s="119"/>
      <c r="AJ430" s="119"/>
      <c r="AK430" s="119"/>
      <c r="AL430" s="119"/>
      <c r="AM430" s="119"/>
      <c r="AN430" s="119"/>
      <c r="AO430" s="119"/>
      <c r="AP430" s="119"/>
      <c r="AQ430" s="119"/>
      <c r="AR430" s="119"/>
      <c r="AS430" s="163"/>
      <c r="AV430" s="117"/>
      <c r="AW430" s="117"/>
      <c r="AX430" s="117"/>
      <c r="AY430" s="117"/>
      <c r="BJ430" s="201" t="s">
        <v>31</v>
      </c>
      <c r="BK430" s="201"/>
      <c r="BL430" s="201"/>
      <c r="BM430" s="202"/>
      <c r="BN430" s="194"/>
      <c r="BO430" s="203"/>
    </row>
    <row r="431" spans="1:67" hidden="1" x14ac:dyDescent="0.25">
      <c r="A431" s="194"/>
      <c r="B431" s="150"/>
      <c r="C431" s="162"/>
      <c r="D431" s="204"/>
      <c r="E431" s="164"/>
      <c r="F431" s="204"/>
      <c r="G431" s="205"/>
      <c r="H431" s="197"/>
      <c r="I431" s="118"/>
      <c r="J431" s="198"/>
      <c r="K431" s="204"/>
      <c r="L431" s="126"/>
      <c r="M431" s="117"/>
      <c r="N431" s="117"/>
      <c r="O431" s="117"/>
      <c r="P431" s="117"/>
      <c r="Q431" s="119"/>
      <c r="R431" s="119"/>
      <c r="S431" s="119"/>
      <c r="T431" s="119"/>
      <c r="U431" s="119"/>
      <c r="V431" s="119"/>
      <c r="W431" s="119"/>
      <c r="X431" s="119"/>
      <c r="Y431" s="119"/>
      <c r="Z431" s="119"/>
      <c r="AA431" s="119"/>
      <c r="AB431" s="119"/>
      <c r="AC431" s="119"/>
      <c r="AD431" s="165"/>
      <c r="AE431" s="119"/>
      <c r="AF431" s="119"/>
      <c r="AG431" s="119"/>
      <c r="AH431" s="119"/>
      <c r="AI431" s="119"/>
      <c r="AJ431" s="119"/>
      <c r="AK431" s="119"/>
      <c r="AL431" s="119"/>
      <c r="AM431" s="119"/>
      <c r="AN431" s="119"/>
      <c r="AO431" s="119"/>
      <c r="AP431" s="119"/>
      <c r="AQ431" s="119"/>
      <c r="AR431" s="119"/>
      <c r="AS431" s="163"/>
      <c r="AV431" s="117"/>
      <c r="AW431" s="117"/>
      <c r="AX431" s="117"/>
      <c r="AY431" s="117"/>
      <c r="BJ431" s="201" t="s">
        <v>31</v>
      </c>
      <c r="BK431" s="201"/>
      <c r="BL431" s="201"/>
      <c r="BM431" s="202"/>
      <c r="BN431" s="194"/>
      <c r="BO431" s="203"/>
    </row>
    <row r="432" spans="1:67" hidden="1" x14ac:dyDescent="0.25">
      <c r="A432" s="194"/>
      <c r="B432" s="150"/>
      <c r="C432" s="162"/>
      <c r="D432" s="204"/>
      <c r="E432" s="164"/>
      <c r="F432" s="204"/>
      <c r="G432" s="205"/>
      <c r="H432" s="197"/>
      <c r="I432" s="118"/>
      <c r="J432" s="198"/>
      <c r="K432" s="204"/>
      <c r="L432" s="126"/>
      <c r="M432" s="117"/>
      <c r="N432" s="117"/>
      <c r="O432" s="117"/>
      <c r="P432" s="117"/>
      <c r="Q432" s="119"/>
      <c r="R432" s="119"/>
      <c r="S432" s="119"/>
      <c r="T432" s="119"/>
      <c r="U432" s="119"/>
      <c r="V432" s="119"/>
      <c r="W432" s="119"/>
      <c r="X432" s="119"/>
      <c r="Y432" s="119"/>
      <c r="Z432" s="119"/>
      <c r="AA432" s="119"/>
      <c r="AB432" s="119"/>
      <c r="AC432" s="119"/>
      <c r="AD432" s="165"/>
      <c r="AE432" s="119"/>
      <c r="AF432" s="119"/>
      <c r="AG432" s="119"/>
      <c r="AH432" s="119"/>
      <c r="AI432" s="119"/>
      <c r="AJ432" s="119"/>
      <c r="AK432" s="119"/>
      <c r="AL432" s="119"/>
      <c r="AM432" s="119"/>
      <c r="AN432" s="119"/>
      <c r="AO432" s="119"/>
      <c r="AP432" s="119"/>
      <c r="AQ432" s="119"/>
      <c r="AR432" s="119"/>
      <c r="AS432" s="163"/>
      <c r="AV432" s="117"/>
      <c r="AW432" s="117"/>
      <c r="AX432" s="117"/>
      <c r="AY432" s="117"/>
      <c r="BJ432" s="201" t="s">
        <v>31</v>
      </c>
      <c r="BK432" s="201"/>
      <c r="BL432" s="201"/>
      <c r="BM432" s="202"/>
      <c r="BN432" s="194"/>
      <c r="BO432" s="203"/>
    </row>
    <row r="433" spans="1:67" hidden="1" x14ac:dyDescent="0.25">
      <c r="A433" s="194"/>
      <c r="B433" s="150"/>
      <c r="C433" s="162"/>
      <c r="D433" s="204"/>
      <c r="E433" s="164"/>
      <c r="F433" s="204"/>
      <c r="G433" s="205"/>
      <c r="H433" s="197"/>
      <c r="I433" s="118"/>
      <c r="J433" s="198"/>
      <c r="K433" s="204"/>
      <c r="L433" s="126"/>
      <c r="M433" s="117"/>
      <c r="N433" s="117"/>
      <c r="O433" s="117"/>
      <c r="P433" s="117"/>
      <c r="Q433" s="119"/>
      <c r="R433" s="119"/>
      <c r="S433" s="119"/>
      <c r="T433" s="119"/>
      <c r="U433" s="119"/>
      <c r="V433" s="119"/>
      <c r="W433" s="119"/>
      <c r="X433" s="119"/>
      <c r="Y433" s="119"/>
      <c r="Z433" s="119"/>
      <c r="AA433" s="119"/>
      <c r="AB433" s="119"/>
      <c r="AC433" s="119"/>
      <c r="AD433" s="165"/>
      <c r="AE433" s="119"/>
      <c r="AF433" s="119"/>
      <c r="AG433" s="119"/>
      <c r="AH433" s="119"/>
      <c r="AI433" s="119"/>
      <c r="AJ433" s="119"/>
      <c r="AK433" s="119"/>
      <c r="AL433" s="119"/>
      <c r="AM433" s="119"/>
      <c r="AN433" s="119"/>
      <c r="AO433" s="119"/>
      <c r="AP433" s="119"/>
      <c r="AQ433" s="119"/>
      <c r="AR433" s="119"/>
      <c r="AS433" s="163"/>
      <c r="AV433" s="117"/>
      <c r="AW433" s="117"/>
      <c r="AX433" s="117"/>
      <c r="AY433" s="117"/>
      <c r="BJ433" s="201" t="s">
        <v>31</v>
      </c>
      <c r="BK433" s="201"/>
      <c r="BL433" s="201"/>
      <c r="BM433" s="202"/>
      <c r="BN433" s="194"/>
      <c r="BO433" s="203"/>
    </row>
    <row r="434" spans="1:67" hidden="1" x14ac:dyDescent="0.25">
      <c r="A434" s="194"/>
      <c r="B434" s="150"/>
      <c r="C434" s="162"/>
      <c r="D434" s="204"/>
      <c r="E434" s="164"/>
      <c r="F434" s="204"/>
      <c r="G434" s="205"/>
      <c r="H434" s="197"/>
      <c r="I434" s="118"/>
      <c r="J434" s="198"/>
      <c r="K434" s="204"/>
      <c r="L434" s="126"/>
      <c r="M434" s="117"/>
      <c r="N434" s="117"/>
      <c r="O434" s="117"/>
      <c r="P434" s="117"/>
      <c r="Q434" s="119"/>
      <c r="R434" s="119"/>
      <c r="S434" s="119"/>
      <c r="T434" s="119"/>
      <c r="U434" s="119"/>
      <c r="V434" s="119"/>
      <c r="W434" s="119"/>
      <c r="X434" s="119"/>
      <c r="Y434" s="119"/>
      <c r="Z434" s="119"/>
      <c r="AA434" s="119"/>
      <c r="AB434" s="119"/>
      <c r="AC434" s="119"/>
      <c r="AD434" s="165"/>
      <c r="AE434" s="119"/>
      <c r="AF434" s="119"/>
      <c r="AG434" s="119"/>
      <c r="AH434" s="119"/>
      <c r="AI434" s="119"/>
      <c r="AJ434" s="119"/>
      <c r="AK434" s="119"/>
      <c r="AL434" s="119"/>
      <c r="AM434" s="119"/>
      <c r="AN434" s="119"/>
      <c r="AO434" s="119"/>
      <c r="AP434" s="119"/>
      <c r="AQ434" s="119"/>
      <c r="AR434" s="119"/>
      <c r="AS434" s="163"/>
      <c r="AV434" s="117"/>
      <c r="AW434" s="117"/>
      <c r="AX434" s="117"/>
      <c r="AY434" s="117"/>
      <c r="BJ434" s="201" t="s">
        <v>31</v>
      </c>
      <c r="BK434" s="201"/>
      <c r="BL434" s="201"/>
      <c r="BM434" s="202"/>
      <c r="BN434" s="194"/>
      <c r="BO434" s="203"/>
    </row>
    <row r="435" spans="1:67" hidden="1" x14ac:dyDescent="0.25">
      <c r="A435" s="194"/>
      <c r="B435" s="150"/>
      <c r="C435" s="162"/>
      <c r="D435" s="204"/>
      <c r="E435" s="164"/>
      <c r="F435" s="204"/>
      <c r="G435" s="205"/>
      <c r="H435" s="197"/>
      <c r="I435" s="118"/>
      <c r="J435" s="198"/>
      <c r="K435" s="204"/>
      <c r="L435" s="126"/>
      <c r="M435" s="117"/>
      <c r="N435" s="117"/>
      <c r="O435" s="117"/>
      <c r="P435" s="117"/>
      <c r="Q435" s="119"/>
      <c r="R435" s="119"/>
      <c r="S435" s="119"/>
      <c r="T435" s="119"/>
      <c r="U435" s="119"/>
      <c r="V435" s="119"/>
      <c r="W435" s="119"/>
      <c r="X435" s="119"/>
      <c r="Y435" s="119"/>
      <c r="Z435" s="119"/>
      <c r="AA435" s="119"/>
      <c r="AB435" s="119"/>
      <c r="AC435" s="119"/>
      <c r="AD435" s="165"/>
      <c r="AE435" s="119"/>
      <c r="AF435" s="119"/>
      <c r="AG435" s="119"/>
      <c r="AH435" s="119"/>
      <c r="AI435" s="119"/>
      <c r="AJ435" s="119"/>
      <c r="AK435" s="119"/>
      <c r="AL435" s="119"/>
      <c r="AM435" s="119"/>
      <c r="AN435" s="119"/>
      <c r="AO435" s="119"/>
      <c r="AP435" s="119"/>
      <c r="AQ435" s="119"/>
      <c r="AR435" s="119"/>
      <c r="AS435" s="163"/>
      <c r="AV435" s="117"/>
      <c r="AW435" s="117"/>
      <c r="AX435" s="117"/>
      <c r="AY435" s="117"/>
      <c r="BJ435" s="201" t="s">
        <v>31</v>
      </c>
      <c r="BK435" s="201"/>
      <c r="BL435" s="201"/>
      <c r="BM435" s="202"/>
      <c r="BN435" s="194"/>
      <c r="BO435" s="203"/>
    </row>
    <row r="436" spans="1:67" hidden="1" x14ac:dyDescent="0.25">
      <c r="A436" s="194"/>
      <c r="B436" s="150"/>
      <c r="C436" s="162"/>
      <c r="D436" s="204"/>
      <c r="E436" s="164"/>
      <c r="F436" s="204"/>
      <c r="G436" s="205"/>
      <c r="H436" s="197"/>
      <c r="I436" s="118"/>
      <c r="J436" s="198"/>
      <c r="K436" s="204"/>
      <c r="L436" s="126"/>
      <c r="M436" s="117"/>
      <c r="N436" s="117"/>
      <c r="O436" s="117"/>
      <c r="P436" s="117"/>
      <c r="Q436" s="119"/>
      <c r="R436" s="119"/>
      <c r="S436" s="119"/>
      <c r="T436" s="119"/>
      <c r="U436" s="119"/>
      <c r="V436" s="119"/>
      <c r="W436" s="119"/>
      <c r="X436" s="119"/>
      <c r="Y436" s="119"/>
      <c r="Z436" s="119"/>
      <c r="AA436" s="119"/>
      <c r="AB436" s="119"/>
      <c r="AC436" s="119"/>
      <c r="AD436" s="165"/>
      <c r="AE436" s="119"/>
      <c r="AF436" s="119"/>
      <c r="AG436" s="119"/>
      <c r="AH436" s="119"/>
      <c r="AI436" s="119"/>
      <c r="AJ436" s="119"/>
      <c r="AK436" s="119"/>
      <c r="AL436" s="119"/>
      <c r="AM436" s="119"/>
      <c r="AN436" s="119"/>
      <c r="AO436" s="119"/>
      <c r="AP436" s="119"/>
      <c r="AQ436" s="119"/>
      <c r="AR436" s="119"/>
      <c r="AS436" s="163"/>
      <c r="AV436" s="117"/>
      <c r="AW436" s="117"/>
      <c r="AX436" s="117"/>
      <c r="AY436" s="117"/>
      <c r="BJ436" s="201" t="s">
        <v>31</v>
      </c>
      <c r="BK436" s="201"/>
      <c r="BL436" s="201"/>
      <c r="BM436" s="202"/>
      <c r="BN436" s="194"/>
      <c r="BO436" s="203"/>
    </row>
    <row r="437" spans="1:67" hidden="1" x14ac:dyDescent="0.25">
      <c r="A437" s="194"/>
      <c r="B437" s="150"/>
      <c r="C437" s="162"/>
      <c r="D437" s="204"/>
      <c r="E437" s="164"/>
      <c r="F437" s="204"/>
      <c r="G437" s="205"/>
      <c r="H437" s="197"/>
      <c r="I437" s="118"/>
      <c r="J437" s="198"/>
      <c r="K437" s="204"/>
      <c r="L437" s="126"/>
      <c r="M437" s="117"/>
      <c r="N437" s="117"/>
      <c r="O437" s="117"/>
      <c r="P437" s="117"/>
      <c r="Q437" s="119"/>
      <c r="R437" s="119"/>
      <c r="S437" s="119"/>
      <c r="T437" s="119"/>
      <c r="U437" s="119"/>
      <c r="V437" s="119"/>
      <c r="W437" s="119"/>
      <c r="X437" s="119"/>
      <c r="Y437" s="119"/>
      <c r="Z437" s="119"/>
      <c r="AA437" s="119"/>
      <c r="AB437" s="119"/>
      <c r="AC437" s="119"/>
      <c r="AD437" s="165"/>
      <c r="AE437" s="119"/>
      <c r="AF437" s="119"/>
      <c r="AG437" s="119"/>
      <c r="AH437" s="119"/>
      <c r="AI437" s="119"/>
      <c r="AJ437" s="119"/>
      <c r="AK437" s="119"/>
      <c r="AL437" s="119"/>
      <c r="AM437" s="119"/>
      <c r="AN437" s="119"/>
      <c r="AO437" s="119"/>
      <c r="AP437" s="119"/>
      <c r="AQ437" s="119"/>
      <c r="AR437" s="119"/>
      <c r="AS437" s="163"/>
      <c r="AV437" s="117"/>
      <c r="AW437" s="117"/>
      <c r="AX437" s="117"/>
      <c r="AY437" s="117"/>
      <c r="BJ437" s="201" t="s">
        <v>31</v>
      </c>
      <c r="BK437" s="201"/>
      <c r="BL437" s="201"/>
      <c r="BM437" s="202"/>
      <c r="BN437" s="194"/>
      <c r="BO437" s="203"/>
    </row>
    <row r="438" spans="1:67" hidden="1" x14ac:dyDescent="0.25">
      <c r="A438" s="194"/>
      <c r="B438" s="150"/>
      <c r="C438" s="162"/>
      <c r="D438" s="204"/>
      <c r="E438" s="164"/>
      <c r="F438" s="204"/>
      <c r="G438" s="205"/>
      <c r="H438" s="197"/>
      <c r="I438" s="118"/>
      <c r="J438" s="198"/>
      <c r="K438" s="204"/>
      <c r="L438" s="126"/>
      <c r="M438" s="117"/>
      <c r="N438" s="117"/>
      <c r="O438" s="117"/>
      <c r="P438" s="117"/>
      <c r="Q438" s="119"/>
      <c r="R438" s="119"/>
      <c r="S438" s="119"/>
      <c r="T438" s="119"/>
      <c r="U438" s="119"/>
      <c r="V438" s="119"/>
      <c r="W438" s="119"/>
      <c r="X438" s="119"/>
      <c r="Y438" s="119"/>
      <c r="Z438" s="119"/>
      <c r="AA438" s="119"/>
      <c r="AB438" s="119"/>
      <c r="AC438" s="119"/>
      <c r="AD438" s="165"/>
      <c r="AE438" s="119"/>
      <c r="AF438" s="119"/>
      <c r="AG438" s="119"/>
      <c r="AH438" s="119"/>
      <c r="AI438" s="119"/>
      <c r="AJ438" s="119"/>
      <c r="AK438" s="119"/>
      <c r="AL438" s="119"/>
      <c r="AM438" s="119"/>
      <c r="AN438" s="119"/>
      <c r="AO438" s="119"/>
      <c r="AP438" s="119"/>
      <c r="AQ438" s="119"/>
      <c r="AR438" s="119"/>
      <c r="AS438" s="163"/>
      <c r="AV438" s="117"/>
      <c r="AW438" s="117"/>
      <c r="AX438" s="117"/>
      <c r="AY438" s="117"/>
      <c r="BJ438" s="201" t="s">
        <v>31</v>
      </c>
      <c r="BK438" s="201"/>
      <c r="BL438" s="201"/>
      <c r="BM438" s="202"/>
      <c r="BN438" s="194"/>
      <c r="BO438" s="203"/>
    </row>
    <row r="439" spans="1:67" hidden="1" x14ac:dyDescent="0.25">
      <c r="A439" s="194"/>
      <c r="B439" s="150"/>
      <c r="C439" s="162"/>
      <c r="D439" s="204"/>
      <c r="E439" s="164"/>
      <c r="F439" s="204"/>
      <c r="G439" s="205"/>
      <c r="H439" s="197"/>
      <c r="I439" s="118"/>
      <c r="J439" s="198"/>
      <c r="K439" s="204"/>
      <c r="L439" s="126"/>
      <c r="M439" s="117"/>
      <c r="N439" s="117"/>
      <c r="O439" s="117"/>
      <c r="P439" s="117"/>
      <c r="Q439" s="119"/>
      <c r="R439" s="119"/>
      <c r="S439" s="119"/>
      <c r="T439" s="119"/>
      <c r="U439" s="119"/>
      <c r="V439" s="119"/>
      <c r="W439" s="119"/>
      <c r="X439" s="119"/>
      <c r="Y439" s="119"/>
      <c r="Z439" s="119"/>
      <c r="AA439" s="119"/>
      <c r="AB439" s="119"/>
      <c r="AC439" s="119"/>
      <c r="AD439" s="165"/>
      <c r="AE439" s="119"/>
      <c r="AF439" s="119"/>
      <c r="AG439" s="119"/>
      <c r="AH439" s="119"/>
      <c r="AI439" s="119"/>
      <c r="AJ439" s="119"/>
      <c r="AK439" s="119"/>
      <c r="AL439" s="119"/>
      <c r="AM439" s="119"/>
      <c r="AN439" s="119"/>
      <c r="AO439" s="119"/>
      <c r="AP439" s="119"/>
      <c r="AQ439" s="119"/>
      <c r="AR439" s="119"/>
      <c r="AS439" s="163"/>
      <c r="AV439" s="117"/>
      <c r="AW439" s="117"/>
      <c r="AX439" s="117"/>
      <c r="AY439" s="117"/>
      <c r="BJ439" s="201" t="s">
        <v>31</v>
      </c>
      <c r="BK439" s="201"/>
      <c r="BL439" s="201"/>
      <c r="BM439" s="202"/>
      <c r="BN439" s="194"/>
      <c r="BO439" s="203"/>
    </row>
    <row r="440" spans="1:67" hidden="1" x14ac:dyDescent="0.25">
      <c r="A440" s="194"/>
      <c r="B440" s="150"/>
      <c r="C440" s="162"/>
      <c r="D440" s="204"/>
      <c r="E440" s="164"/>
      <c r="F440" s="204"/>
      <c r="G440" s="205"/>
      <c r="H440" s="197"/>
      <c r="I440" s="118"/>
      <c r="J440" s="198"/>
      <c r="K440" s="204"/>
      <c r="L440" s="126"/>
      <c r="M440" s="117"/>
      <c r="N440" s="117"/>
      <c r="O440" s="117"/>
      <c r="P440" s="117"/>
      <c r="Q440" s="119"/>
      <c r="R440" s="119"/>
      <c r="S440" s="119"/>
      <c r="T440" s="119"/>
      <c r="U440" s="119"/>
      <c r="V440" s="119"/>
      <c r="W440" s="119"/>
      <c r="X440" s="119"/>
      <c r="Y440" s="119"/>
      <c r="Z440" s="119"/>
      <c r="AA440" s="119"/>
      <c r="AB440" s="119"/>
      <c r="AC440" s="119"/>
      <c r="AD440" s="165"/>
      <c r="AE440" s="119"/>
      <c r="AF440" s="119"/>
      <c r="AG440" s="119"/>
      <c r="AH440" s="119"/>
      <c r="AI440" s="119"/>
      <c r="AJ440" s="119"/>
      <c r="AK440" s="119"/>
      <c r="AL440" s="119"/>
      <c r="AM440" s="119"/>
      <c r="AN440" s="119"/>
      <c r="AO440" s="119"/>
      <c r="AP440" s="119"/>
      <c r="AQ440" s="119"/>
      <c r="AR440" s="119"/>
      <c r="AS440" s="163"/>
      <c r="AV440" s="117"/>
      <c r="AW440" s="117"/>
      <c r="AX440" s="117"/>
      <c r="AY440" s="117"/>
      <c r="BJ440" s="201" t="s">
        <v>31</v>
      </c>
      <c r="BK440" s="201"/>
      <c r="BL440" s="201"/>
      <c r="BM440" s="202"/>
      <c r="BN440" s="194"/>
      <c r="BO440" s="203"/>
    </row>
    <row r="441" spans="1:67" hidden="1" x14ac:dyDescent="0.25">
      <c r="A441" s="194"/>
      <c r="B441" s="150"/>
      <c r="C441" s="162"/>
      <c r="D441" s="204"/>
      <c r="E441" s="164"/>
      <c r="F441" s="204"/>
      <c r="G441" s="205"/>
      <c r="H441" s="197"/>
      <c r="I441" s="118"/>
      <c r="J441" s="198"/>
      <c r="K441" s="204"/>
      <c r="L441" s="126"/>
      <c r="M441" s="117"/>
      <c r="N441" s="117"/>
      <c r="O441" s="117"/>
      <c r="P441" s="117"/>
      <c r="Q441" s="119"/>
      <c r="R441" s="119"/>
      <c r="S441" s="119"/>
      <c r="T441" s="119"/>
      <c r="U441" s="119"/>
      <c r="V441" s="119"/>
      <c r="W441" s="119"/>
      <c r="X441" s="119"/>
      <c r="Y441" s="119"/>
      <c r="Z441" s="119"/>
      <c r="AA441" s="119"/>
      <c r="AB441" s="119"/>
      <c r="AC441" s="119"/>
      <c r="AD441" s="165"/>
      <c r="AE441" s="119"/>
      <c r="AF441" s="119"/>
      <c r="AG441" s="119"/>
      <c r="AH441" s="119"/>
      <c r="AI441" s="119"/>
      <c r="AJ441" s="119"/>
      <c r="AK441" s="119"/>
      <c r="AL441" s="119"/>
      <c r="AM441" s="119"/>
      <c r="AN441" s="119"/>
      <c r="AO441" s="119"/>
      <c r="AP441" s="119"/>
      <c r="AQ441" s="119"/>
      <c r="AR441" s="119"/>
      <c r="AS441" s="163"/>
      <c r="AV441" s="117"/>
      <c r="AW441" s="117"/>
      <c r="AX441" s="117"/>
      <c r="AY441" s="117"/>
      <c r="BJ441" s="201" t="s">
        <v>31</v>
      </c>
      <c r="BK441" s="201"/>
      <c r="BL441" s="201"/>
      <c r="BM441" s="202"/>
      <c r="BN441" s="194"/>
      <c r="BO441" s="203"/>
    </row>
    <row r="442" spans="1:67" hidden="1" x14ac:dyDescent="0.25">
      <c r="A442" s="194"/>
      <c r="B442" s="150"/>
      <c r="C442" s="162"/>
      <c r="D442" s="204"/>
      <c r="E442" s="164"/>
      <c r="F442" s="204"/>
      <c r="G442" s="205"/>
      <c r="H442" s="197"/>
      <c r="I442" s="118"/>
      <c r="J442" s="198"/>
      <c r="K442" s="204"/>
      <c r="L442" s="126"/>
      <c r="M442" s="117"/>
      <c r="N442" s="117"/>
      <c r="O442" s="117"/>
      <c r="P442" s="117"/>
      <c r="Q442" s="119"/>
      <c r="R442" s="119"/>
      <c r="S442" s="119"/>
      <c r="T442" s="119"/>
      <c r="U442" s="119"/>
      <c r="V442" s="119"/>
      <c r="W442" s="119"/>
      <c r="X442" s="119"/>
      <c r="Y442" s="119"/>
      <c r="Z442" s="119"/>
      <c r="AA442" s="119"/>
      <c r="AB442" s="119"/>
      <c r="AC442" s="119"/>
      <c r="AD442" s="165"/>
      <c r="AE442" s="119"/>
      <c r="AF442" s="119"/>
      <c r="AG442" s="119"/>
      <c r="AH442" s="119"/>
      <c r="AI442" s="119"/>
      <c r="AJ442" s="119"/>
      <c r="AK442" s="119"/>
      <c r="AL442" s="119"/>
      <c r="AM442" s="119"/>
      <c r="AN442" s="119"/>
      <c r="AO442" s="119"/>
      <c r="AP442" s="119"/>
      <c r="AQ442" s="119"/>
      <c r="AR442" s="119"/>
      <c r="AS442" s="163"/>
      <c r="AV442" s="117"/>
      <c r="AW442" s="117"/>
      <c r="AX442" s="117"/>
      <c r="AY442" s="117"/>
      <c r="BJ442" s="201" t="s">
        <v>31</v>
      </c>
      <c r="BK442" s="201"/>
      <c r="BL442" s="201"/>
      <c r="BM442" s="202"/>
      <c r="BN442" s="194"/>
      <c r="BO442" s="203"/>
    </row>
    <row r="443" spans="1:67" hidden="1" x14ac:dyDescent="0.25">
      <c r="A443" s="194"/>
      <c r="B443" s="150"/>
      <c r="C443" s="162"/>
      <c r="D443" s="204"/>
      <c r="E443" s="164"/>
      <c r="F443" s="204"/>
      <c r="G443" s="205"/>
      <c r="H443" s="197"/>
      <c r="I443" s="118"/>
      <c r="J443" s="198"/>
      <c r="K443" s="204"/>
      <c r="L443" s="126"/>
      <c r="M443" s="117"/>
      <c r="N443" s="117"/>
      <c r="O443" s="117"/>
      <c r="P443" s="117"/>
      <c r="Q443" s="119"/>
      <c r="R443" s="119"/>
      <c r="S443" s="119"/>
      <c r="T443" s="119"/>
      <c r="U443" s="119"/>
      <c r="V443" s="119"/>
      <c r="W443" s="119"/>
      <c r="X443" s="119"/>
      <c r="Y443" s="119"/>
      <c r="Z443" s="119"/>
      <c r="AA443" s="119"/>
      <c r="AB443" s="119"/>
      <c r="AC443" s="119"/>
      <c r="AD443" s="165"/>
      <c r="AE443" s="119"/>
      <c r="AF443" s="119"/>
      <c r="AG443" s="119"/>
      <c r="AH443" s="119"/>
      <c r="AI443" s="119"/>
      <c r="AJ443" s="119"/>
      <c r="AK443" s="119"/>
      <c r="AL443" s="119"/>
      <c r="AM443" s="119"/>
      <c r="AN443" s="119"/>
      <c r="AO443" s="119"/>
      <c r="AP443" s="119"/>
      <c r="AQ443" s="119"/>
      <c r="AR443" s="119"/>
      <c r="AS443" s="163"/>
      <c r="AV443" s="117"/>
      <c r="AW443" s="117"/>
      <c r="AX443" s="117"/>
      <c r="AY443" s="117"/>
      <c r="BJ443" s="201" t="s">
        <v>31</v>
      </c>
      <c r="BK443" s="201"/>
      <c r="BL443" s="201"/>
      <c r="BM443" s="202"/>
      <c r="BN443" s="194"/>
      <c r="BO443" s="203"/>
    </row>
    <row r="444" spans="1:67" hidden="1" x14ac:dyDescent="0.25">
      <c r="A444" s="194"/>
      <c r="B444" s="150"/>
      <c r="C444" s="162"/>
      <c r="D444" s="204"/>
      <c r="E444" s="164"/>
      <c r="F444" s="204"/>
      <c r="G444" s="205"/>
      <c r="H444" s="197"/>
      <c r="I444" s="118"/>
      <c r="J444" s="198"/>
      <c r="K444" s="204"/>
      <c r="L444" s="126"/>
      <c r="M444" s="117"/>
      <c r="N444" s="117"/>
      <c r="O444" s="117"/>
      <c r="P444" s="117"/>
      <c r="Q444" s="119"/>
      <c r="R444" s="119"/>
      <c r="S444" s="119"/>
      <c r="T444" s="119"/>
      <c r="U444" s="119"/>
      <c r="V444" s="119"/>
      <c r="W444" s="119"/>
      <c r="X444" s="119"/>
      <c r="Y444" s="119"/>
      <c r="Z444" s="119"/>
      <c r="AA444" s="119"/>
      <c r="AB444" s="119"/>
      <c r="AC444" s="119"/>
      <c r="AD444" s="165"/>
      <c r="AE444" s="119"/>
      <c r="AF444" s="119"/>
      <c r="AG444" s="119"/>
      <c r="AH444" s="119"/>
      <c r="AI444" s="119"/>
      <c r="AJ444" s="119"/>
      <c r="AK444" s="119"/>
      <c r="AL444" s="119"/>
      <c r="AM444" s="119"/>
      <c r="AN444" s="119"/>
      <c r="AO444" s="119"/>
      <c r="AP444" s="119"/>
      <c r="AQ444" s="119"/>
      <c r="AR444" s="119"/>
      <c r="AS444" s="163"/>
      <c r="AV444" s="117"/>
      <c r="AW444" s="117"/>
      <c r="AX444" s="117"/>
      <c r="AY444" s="117"/>
      <c r="BJ444" s="201" t="s">
        <v>31</v>
      </c>
      <c r="BK444" s="201"/>
      <c r="BL444" s="201"/>
      <c r="BM444" s="202"/>
      <c r="BN444" s="194"/>
      <c r="BO444" s="203"/>
    </row>
    <row r="445" spans="1:67" hidden="1" x14ac:dyDescent="0.25">
      <c r="A445" s="194"/>
      <c r="B445" s="150"/>
      <c r="C445" s="162"/>
      <c r="D445" s="204"/>
      <c r="E445" s="164"/>
      <c r="F445" s="204"/>
      <c r="G445" s="205"/>
      <c r="H445" s="197"/>
      <c r="I445" s="118"/>
      <c r="J445" s="198"/>
      <c r="K445" s="204"/>
      <c r="L445" s="126"/>
      <c r="M445" s="117"/>
      <c r="N445" s="117"/>
      <c r="O445" s="117"/>
      <c r="P445" s="117"/>
      <c r="Q445" s="119"/>
      <c r="R445" s="119"/>
      <c r="S445" s="119"/>
      <c r="T445" s="119"/>
      <c r="U445" s="119"/>
      <c r="V445" s="119"/>
      <c r="W445" s="119"/>
      <c r="X445" s="119"/>
      <c r="Y445" s="119"/>
      <c r="Z445" s="119"/>
      <c r="AA445" s="119"/>
      <c r="AB445" s="119"/>
      <c r="AC445" s="119"/>
      <c r="AD445" s="165"/>
      <c r="AE445" s="119"/>
      <c r="AF445" s="119"/>
      <c r="AG445" s="119"/>
      <c r="AH445" s="119"/>
      <c r="AI445" s="119"/>
      <c r="AJ445" s="119"/>
      <c r="AK445" s="119"/>
      <c r="AL445" s="119"/>
      <c r="AM445" s="119"/>
      <c r="AN445" s="119"/>
      <c r="AO445" s="119"/>
      <c r="AP445" s="119"/>
      <c r="AQ445" s="119"/>
      <c r="AR445" s="119"/>
      <c r="AS445" s="163"/>
      <c r="AV445" s="117"/>
      <c r="AW445" s="117"/>
      <c r="AX445" s="117"/>
      <c r="AY445" s="117"/>
      <c r="BJ445" s="201" t="s">
        <v>31</v>
      </c>
      <c r="BK445" s="201"/>
      <c r="BL445" s="201"/>
      <c r="BM445" s="202"/>
      <c r="BN445" s="194"/>
      <c r="BO445" s="203"/>
    </row>
    <row r="446" spans="1:67" hidden="1" x14ac:dyDescent="0.25">
      <c r="A446" s="194"/>
      <c r="B446" s="150"/>
      <c r="C446" s="162"/>
      <c r="D446" s="204"/>
      <c r="E446" s="164"/>
      <c r="F446" s="204"/>
      <c r="G446" s="205"/>
      <c r="H446" s="197"/>
      <c r="I446" s="118"/>
      <c r="J446" s="198"/>
      <c r="K446" s="204"/>
      <c r="L446" s="126"/>
      <c r="M446" s="117"/>
      <c r="N446" s="117"/>
      <c r="O446" s="117"/>
      <c r="P446" s="117"/>
      <c r="Q446" s="119"/>
      <c r="R446" s="119"/>
      <c r="S446" s="119"/>
      <c r="T446" s="119"/>
      <c r="U446" s="119"/>
      <c r="V446" s="119"/>
      <c r="W446" s="119"/>
      <c r="X446" s="119"/>
      <c r="Y446" s="119"/>
      <c r="Z446" s="119"/>
      <c r="AA446" s="119"/>
      <c r="AB446" s="119"/>
      <c r="AC446" s="119"/>
      <c r="AD446" s="165"/>
      <c r="AE446" s="119"/>
      <c r="AF446" s="119"/>
      <c r="AG446" s="119"/>
      <c r="AH446" s="119"/>
      <c r="AI446" s="119"/>
      <c r="AJ446" s="119"/>
      <c r="AK446" s="119"/>
      <c r="AL446" s="119"/>
      <c r="AM446" s="119"/>
      <c r="AN446" s="119"/>
      <c r="AO446" s="119"/>
      <c r="AP446" s="119"/>
      <c r="AQ446" s="119"/>
      <c r="AR446" s="119"/>
      <c r="AS446" s="163"/>
      <c r="AV446" s="117"/>
      <c r="AW446" s="117"/>
      <c r="AX446" s="117"/>
      <c r="AY446" s="117"/>
      <c r="BJ446" s="201" t="s">
        <v>31</v>
      </c>
      <c r="BK446" s="201"/>
      <c r="BL446" s="201"/>
      <c r="BM446" s="202"/>
      <c r="BN446" s="194"/>
      <c r="BO446" s="203"/>
    </row>
    <row r="447" spans="1:67" hidden="1" x14ac:dyDescent="0.25">
      <c r="A447" s="194"/>
      <c r="B447" s="150"/>
      <c r="C447" s="162"/>
      <c r="D447" s="204"/>
      <c r="E447" s="164"/>
      <c r="F447" s="204"/>
      <c r="G447" s="205"/>
      <c r="H447" s="197"/>
      <c r="I447" s="118"/>
      <c r="J447" s="198"/>
      <c r="K447" s="204"/>
      <c r="L447" s="126"/>
      <c r="M447" s="117"/>
      <c r="N447" s="117"/>
      <c r="O447" s="117"/>
      <c r="P447" s="117"/>
      <c r="Q447" s="119"/>
      <c r="R447" s="119"/>
      <c r="S447" s="119"/>
      <c r="T447" s="119"/>
      <c r="U447" s="119"/>
      <c r="V447" s="119"/>
      <c r="W447" s="119"/>
      <c r="X447" s="119"/>
      <c r="Y447" s="119"/>
      <c r="Z447" s="119"/>
      <c r="AA447" s="119"/>
      <c r="AB447" s="119"/>
      <c r="AC447" s="119"/>
      <c r="AD447" s="165"/>
      <c r="AE447" s="119"/>
      <c r="AF447" s="119"/>
      <c r="AG447" s="119"/>
      <c r="AH447" s="119"/>
      <c r="AI447" s="119"/>
      <c r="AJ447" s="119"/>
      <c r="AK447" s="119"/>
      <c r="AL447" s="119"/>
      <c r="AM447" s="119"/>
      <c r="AN447" s="119"/>
      <c r="AO447" s="119"/>
      <c r="AP447" s="119"/>
      <c r="AQ447" s="119"/>
      <c r="AR447" s="119"/>
      <c r="AS447" s="163"/>
      <c r="AV447" s="117"/>
      <c r="AW447" s="117"/>
      <c r="AX447" s="117"/>
      <c r="AY447" s="117"/>
      <c r="BJ447" s="201" t="s">
        <v>31</v>
      </c>
      <c r="BK447" s="201"/>
      <c r="BL447" s="201"/>
      <c r="BM447" s="202"/>
      <c r="BN447" s="194"/>
      <c r="BO447" s="203"/>
    </row>
    <row r="448" spans="1:67" hidden="1" x14ac:dyDescent="0.25">
      <c r="A448" s="194"/>
      <c r="B448" s="150"/>
      <c r="C448" s="162"/>
      <c r="D448" s="204"/>
      <c r="E448" s="164"/>
      <c r="F448" s="204"/>
      <c r="G448" s="205"/>
      <c r="H448" s="197"/>
      <c r="I448" s="118"/>
      <c r="J448" s="198"/>
      <c r="K448" s="204"/>
      <c r="L448" s="126"/>
      <c r="M448" s="117"/>
      <c r="N448" s="117"/>
      <c r="O448" s="117"/>
      <c r="P448" s="117"/>
      <c r="Q448" s="119"/>
      <c r="R448" s="119"/>
      <c r="S448" s="119"/>
      <c r="T448" s="119"/>
      <c r="U448" s="119"/>
      <c r="V448" s="119"/>
      <c r="W448" s="119"/>
      <c r="X448" s="119"/>
      <c r="Y448" s="119"/>
      <c r="Z448" s="119"/>
      <c r="AA448" s="119"/>
      <c r="AB448" s="119"/>
      <c r="AC448" s="119"/>
      <c r="AD448" s="165"/>
      <c r="AE448" s="119"/>
      <c r="AF448" s="119"/>
      <c r="AG448" s="119"/>
      <c r="AH448" s="119"/>
      <c r="AI448" s="119"/>
      <c r="AJ448" s="119"/>
      <c r="AK448" s="119"/>
      <c r="AL448" s="119"/>
      <c r="AM448" s="119"/>
      <c r="AN448" s="119"/>
      <c r="AO448" s="119"/>
      <c r="AP448" s="119"/>
      <c r="AQ448" s="119"/>
      <c r="AR448" s="119"/>
      <c r="AS448" s="163"/>
      <c r="AV448" s="117"/>
      <c r="AW448" s="117"/>
      <c r="AX448" s="117"/>
      <c r="AY448" s="117"/>
      <c r="BJ448" s="201" t="s">
        <v>31</v>
      </c>
      <c r="BK448" s="201"/>
      <c r="BL448" s="201"/>
      <c r="BM448" s="202"/>
      <c r="BN448" s="194"/>
      <c r="BO448" s="203"/>
    </row>
    <row r="449" spans="1:67" hidden="1" x14ac:dyDescent="0.25">
      <c r="A449" s="194"/>
      <c r="B449" s="150"/>
      <c r="C449" s="162"/>
      <c r="D449" s="204"/>
      <c r="E449" s="164"/>
      <c r="F449" s="204"/>
      <c r="G449" s="205"/>
      <c r="H449" s="197"/>
      <c r="I449" s="118"/>
      <c r="J449" s="198"/>
      <c r="K449" s="204"/>
      <c r="L449" s="126"/>
      <c r="M449" s="117"/>
      <c r="N449" s="117"/>
      <c r="O449" s="117"/>
      <c r="P449" s="117"/>
      <c r="Q449" s="119"/>
      <c r="R449" s="119"/>
      <c r="S449" s="119"/>
      <c r="T449" s="119"/>
      <c r="U449" s="119"/>
      <c r="V449" s="119"/>
      <c r="W449" s="119"/>
      <c r="X449" s="119"/>
      <c r="Y449" s="119"/>
      <c r="Z449" s="119"/>
      <c r="AA449" s="119"/>
      <c r="AB449" s="119"/>
      <c r="AC449" s="119"/>
      <c r="AD449" s="165"/>
      <c r="AE449" s="119"/>
      <c r="AF449" s="119"/>
      <c r="AG449" s="119"/>
      <c r="AH449" s="119"/>
      <c r="AI449" s="119"/>
      <c r="AJ449" s="119"/>
      <c r="AK449" s="119"/>
      <c r="AL449" s="119"/>
      <c r="AM449" s="119"/>
      <c r="AN449" s="119"/>
      <c r="AO449" s="119"/>
      <c r="AP449" s="119"/>
      <c r="AQ449" s="119"/>
      <c r="AR449" s="119"/>
      <c r="AS449" s="163"/>
      <c r="AV449" s="117"/>
      <c r="AW449" s="117"/>
      <c r="AX449" s="117"/>
      <c r="AY449" s="117"/>
      <c r="BJ449" s="201" t="s">
        <v>31</v>
      </c>
      <c r="BK449" s="201"/>
      <c r="BL449" s="201"/>
      <c r="BM449" s="202"/>
      <c r="BN449" s="194"/>
      <c r="BO449" s="203"/>
    </row>
    <row r="450" spans="1:67" hidden="1" x14ac:dyDescent="0.25">
      <c r="A450" s="194"/>
      <c r="B450" s="150"/>
      <c r="C450" s="162"/>
      <c r="D450" s="204"/>
      <c r="E450" s="164"/>
      <c r="F450" s="204"/>
      <c r="G450" s="205"/>
      <c r="H450" s="197"/>
      <c r="I450" s="118"/>
      <c r="J450" s="198"/>
      <c r="K450" s="204"/>
      <c r="L450" s="126"/>
      <c r="M450" s="117"/>
      <c r="N450" s="117"/>
      <c r="O450" s="117"/>
      <c r="P450" s="117"/>
      <c r="Q450" s="119"/>
      <c r="R450" s="119"/>
      <c r="S450" s="119"/>
      <c r="T450" s="119"/>
      <c r="U450" s="119"/>
      <c r="V450" s="119"/>
      <c r="W450" s="119"/>
      <c r="X450" s="119"/>
      <c r="Y450" s="119"/>
      <c r="Z450" s="119"/>
      <c r="AA450" s="119"/>
      <c r="AB450" s="119"/>
      <c r="AC450" s="119"/>
      <c r="AD450" s="165"/>
      <c r="AE450" s="119"/>
      <c r="AF450" s="119"/>
      <c r="AG450" s="119"/>
      <c r="AH450" s="119"/>
      <c r="AI450" s="119"/>
      <c r="AJ450" s="119"/>
      <c r="AK450" s="119"/>
      <c r="AL450" s="119"/>
      <c r="AM450" s="119"/>
      <c r="AN450" s="119"/>
      <c r="AO450" s="119"/>
      <c r="AP450" s="119"/>
      <c r="AQ450" s="119"/>
      <c r="AR450" s="119"/>
      <c r="AS450" s="163"/>
      <c r="AV450" s="117"/>
      <c r="AW450" s="117"/>
      <c r="AX450" s="117"/>
      <c r="AY450" s="117"/>
      <c r="BJ450" s="201" t="s">
        <v>31</v>
      </c>
      <c r="BK450" s="201"/>
      <c r="BL450" s="201"/>
      <c r="BM450" s="202"/>
      <c r="BN450" s="194"/>
      <c r="BO450" s="203"/>
    </row>
    <row r="451" spans="1:67" hidden="1" x14ac:dyDescent="0.25">
      <c r="A451" s="194"/>
      <c r="B451" s="150"/>
      <c r="C451" s="162"/>
      <c r="D451" s="204"/>
      <c r="E451" s="164"/>
      <c r="F451" s="204"/>
      <c r="G451" s="205"/>
      <c r="H451" s="197"/>
      <c r="I451" s="118"/>
      <c r="J451" s="198"/>
      <c r="K451" s="204"/>
      <c r="L451" s="126"/>
      <c r="M451" s="117"/>
      <c r="N451" s="117"/>
      <c r="O451" s="117"/>
      <c r="P451" s="117"/>
      <c r="Q451" s="119"/>
      <c r="R451" s="119"/>
      <c r="S451" s="119"/>
      <c r="T451" s="119"/>
      <c r="U451" s="119"/>
      <c r="V451" s="119"/>
      <c r="W451" s="119"/>
      <c r="X451" s="119"/>
      <c r="Y451" s="119"/>
      <c r="Z451" s="119"/>
      <c r="AA451" s="119"/>
      <c r="AB451" s="119"/>
      <c r="AC451" s="119"/>
      <c r="AD451" s="165"/>
      <c r="AE451" s="119"/>
      <c r="AF451" s="119"/>
      <c r="AG451" s="119"/>
      <c r="AH451" s="119"/>
      <c r="AI451" s="119"/>
      <c r="AJ451" s="119"/>
      <c r="AK451" s="119"/>
      <c r="AL451" s="119"/>
      <c r="AM451" s="119"/>
      <c r="AN451" s="119"/>
      <c r="AO451" s="119"/>
      <c r="AP451" s="119"/>
      <c r="AQ451" s="119"/>
      <c r="AR451" s="119"/>
      <c r="AS451" s="163"/>
      <c r="AV451" s="117"/>
      <c r="AW451" s="117"/>
      <c r="AX451" s="117"/>
      <c r="AY451" s="117"/>
      <c r="BJ451" s="201" t="s">
        <v>31</v>
      </c>
      <c r="BK451" s="201"/>
      <c r="BL451" s="201"/>
      <c r="BM451" s="202"/>
      <c r="BN451" s="194"/>
      <c r="BO451" s="203"/>
    </row>
    <row r="452" spans="1:67" hidden="1" x14ac:dyDescent="0.25">
      <c r="A452" s="194"/>
      <c r="B452" s="150"/>
      <c r="C452" s="162"/>
      <c r="D452" s="204"/>
      <c r="E452" s="164"/>
      <c r="F452" s="204"/>
      <c r="G452" s="205"/>
      <c r="H452" s="197"/>
      <c r="I452" s="118"/>
      <c r="J452" s="198"/>
      <c r="K452" s="204"/>
      <c r="L452" s="126"/>
      <c r="M452" s="117"/>
      <c r="N452" s="117"/>
      <c r="O452" s="117"/>
      <c r="P452" s="117"/>
      <c r="Q452" s="119"/>
      <c r="R452" s="119"/>
      <c r="S452" s="119"/>
      <c r="T452" s="119"/>
      <c r="U452" s="119"/>
      <c r="V452" s="119"/>
      <c r="W452" s="119"/>
      <c r="X452" s="119"/>
      <c r="Y452" s="119"/>
      <c r="Z452" s="119"/>
      <c r="AA452" s="119"/>
      <c r="AB452" s="119"/>
      <c r="AC452" s="119"/>
      <c r="AD452" s="165"/>
      <c r="AE452" s="119"/>
      <c r="AF452" s="119"/>
      <c r="AG452" s="119"/>
      <c r="AH452" s="119"/>
      <c r="AI452" s="119"/>
      <c r="AJ452" s="119"/>
      <c r="AK452" s="119"/>
      <c r="AL452" s="119"/>
      <c r="AM452" s="119"/>
      <c r="AN452" s="119"/>
      <c r="AO452" s="119"/>
      <c r="AP452" s="119"/>
      <c r="AQ452" s="119"/>
      <c r="AR452" s="119"/>
      <c r="AS452" s="163"/>
      <c r="AV452" s="117"/>
      <c r="AW452" s="117"/>
      <c r="AX452" s="117"/>
      <c r="AY452" s="117"/>
      <c r="BJ452" s="201" t="s">
        <v>31</v>
      </c>
      <c r="BK452" s="201"/>
      <c r="BL452" s="201"/>
      <c r="BM452" s="202"/>
      <c r="BN452" s="194"/>
      <c r="BO452" s="203"/>
    </row>
    <row r="453" spans="1:67" hidden="1" x14ac:dyDescent="0.25">
      <c r="A453" s="194"/>
      <c r="B453" s="150"/>
      <c r="C453" s="162"/>
      <c r="D453" s="204"/>
      <c r="E453" s="164"/>
      <c r="F453" s="204"/>
      <c r="G453" s="205"/>
      <c r="H453" s="197"/>
      <c r="I453" s="118"/>
      <c r="J453" s="198"/>
      <c r="K453" s="204"/>
      <c r="L453" s="126"/>
      <c r="M453" s="117"/>
      <c r="N453" s="117"/>
      <c r="O453" s="117"/>
      <c r="P453" s="117"/>
      <c r="Q453" s="119"/>
      <c r="R453" s="119"/>
      <c r="S453" s="119"/>
      <c r="T453" s="119"/>
      <c r="U453" s="119"/>
      <c r="V453" s="119"/>
      <c r="W453" s="119"/>
      <c r="X453" s="119"/>
      <c r="Y453" s="119"/>
      <c r="Z453" s="119"/>
      <c r="AA453" s="119"/>
      <c r="AB453" s="119"/>
      <c r="AC453" s="119"/>
      <c r="AD453" s="165"/>
      <c r="AE453" s="119"/>
      <c r="AF453" s="119"/>
      <c r="AG453" s="119"/>
      <c r="AH453" s="119"/>
      <c r="AI453" s="119"/>
      <c r="AJ453" s="119"/>
      <c r="AK453" s="119"/>
      <c r="AL453" s="119"/>
      <c r="AM453" s="119"/>
      <c r="AN453" s="119"/>
      <c r="AO453" s="119"/>
      <c r="AP453" s="119"/>
      <c r="AQ453" s="119"/>
      <c r="AR453" s="119"/>
      <c r="AS453" s="163"/>
      <c r="AV453" s="117"/>
      <c r="AW453" s="117"/>
      <c r="AX453" s="117"/>
      <c r="AY453" s="117"/>
      <c r="BJ453" s="201" t="s">
        <v>31</v>
      </c>
      <c r="BK453" s="201"/>
      <c r="BL453" s="201"/>
      <c r="BM453" s="202"/>
      <c r="BN453" s="194"/>
      <c r="BO453" s="203"/>
    </row>
    <row r="454" spans="1:67" hidden="1" x14ac:dyDescent="0.25">
      <c r="A454" s="194"/>
      <c r="B454" s="150"/>
      <c r="C454" s="162"/>
      <c r="D454" s="204"/>
      <c r="E454" s="164"/>
      <c r="F454" s="204"/>
      <c r="G454" s="205"/>
      <c r="H454" s="197"/>
      <c r="I454" s="118"/>
      <c r="J454" s="198"/>
      <c r="K454" s="204"/>
      <c r="L454" s="126"/>
      <c r="M454" s="117"/>
      <c r="N454" s="117"/>
      <c r="O454" s="117"/>
      <c r="P454" s="117"/>
      <c r="Q454" s="119"/>
      <c r="R454" s="119"/>
      <c r="S454" s="119"/>
      <c r="T454" s="119"/>
      <c r="U454" s="119"/>
      <c r="V454" s="119"/>
      <c r="W454" s="119"/>
      <c r="X454" s="119"/>
      <c r="Y454" s="119"/>
      <c r="Z454" s="119"/>
      <c r="AA454" s="119"/>
      <c r="AB454" s="119"/>
      <c r="AC454" s="119"/>
      <c r="AD454" s="165"/>
      <c r="AE454" s="119"/>
      <c r="AF454" s="119"/>
      <c r="AG454" s="119"/>
      <c r="AH454" s="119"/>
      <c r="AI454" s="119"/>
      <c r="AJ454" s="119"/>
      <c r="AK454" s="119"/>
      <c r="AL454" s="119"/>
      <c r="AM454" s="119"/>
      <c r="AN454" s="119"/>
      <c r="AO454" s="119"/>
      <c r="AP454" s="119"/>
      <c r="AQ454" s="119"/>
      <c r="AR454" s="119"/>
      <c r="AS454" s="163"/>
      <c r="AV454" s="117"/>
      <c r="AW454" s="117"/>
      <c r="AX454" s="117"/>
      <c r="AY454" s="117"/>
      <c r="BJ454" s="201" t="s">
        <v>31</v>
      </c>
      <c r="BK454" s="201"/>
      <c r="BL454" s="201"/>
      <c r="BM454" s="202"/>
      <c r="BN454" s="194"/>
      <c r="BO454" s="203"/>
    </row>
    <row r="455" spans="1:67" hidden="1" x14ac:dyDescent="0.25">
      <c r="A455" s="194"/>
      <c r="B455" s="150"/>
      <c r="C455" s="162"/>
      <c r="D455" s="204"/>
      <c r="E455" s="164"/>
      <c r="F455" s="204"/>
      <c r="G455" s="205"/>
      <c r="H455" s="197"/>
      <c r="I455" s="118"/>
      <c r="J455" s="198"/>
      <c r="K455" s="204"/>
      <c r="L455" s="126"/>
      <c r="M455" s="117"/>
      <c r="N455" s="117"/>
      <c r="O455" s="117"/>
      <c r="P455" s="117"/>
      <c r="Q455" s="119"/>
      <c r="R455" s="119"/>
      <c r="S455" s="119"/>
      <c r="T455" s="119"/>
      <c r="U455" s="119"/>
      <c r="V455" s="119"/>
      <c r="W455" s="119"/>
      <c r="X455" s="119"/>
      <c r="Y455" s="119"/>
      <c r="Z455" s="119"/>
      <c r="AA455" s="119"/>
      <c r="AB455" s="119"/>
      <c r="AC455" s="119"/>
      <c r="AD455" s="165"/>
      <c r="AE455" s="119"/>
      <c r="AF455" s="119"/>
      <c r="AG455" s="119"/>
      <c r="AH455" s="119"/>
      <c r="AI455" s="119"/>
      <c r="AJ455" s="119"/>
      <c r="AK455" s="119"/>
      <c r="AL455" s="119"/>
      <c r="AM455" s="119"/>
      <c r="AN455" s="119"/>
      <c r="AO455" s="119"/>
      <c r="AP455" s="119"/>
      <c r="AQ455" s="119"/>
      <c r="AR455" s="119"/>
      <c r="AS455" s="163"/>
      <c r="AV455" s="117"/>
      <c r="AW455" s="117"/>
      <c r="AX455" s="117"/>
      <c r="AY455" s="117"/>
      <c r="BJ455" s="201" t="s">
        <v>31</v>
      </c>
      <c r="BK455" s="201"/>
      <c r="BL455" s="201"/>
      <c r="BM455" s="202"/>
      <c r="BN455" s="194"/>
      <c r="BO455" s="203"/>
    </row>
    <row r="456" spans="1:67" hidden="1" x14ac:dyDescent="0.25">
      <c r="A456" s="194"/>
      <c r="B456" s="150"/>
      <c r="C456" s="162"/>
      <c r="D456" s="204"/>
      <c r="E456" s="164"/>
      <c r="F456" s="204"/>
      <c r="G456" s="205"/>
      <c r="H456" s="197"/>
      <c r="I456" s="118"/>
      <c r="J456" s="198"/>
      <c r="K456" s="204"/>
      <c r="L456" s="126"/>
      <c r="M456" s="117"/>
      <c r="N456" s="117"/>
      <c r="O456" s="117"/>
      <c r="P456" s="117"/>
      <c r="Q456" s="119"/>
      <c r="R456" s="119"/>
      <c r="S456" s="119"/>
      <c r="T456" s="119"/>
      <c r="U456" s="119"/>
      <c r="V456" s="119"/>
      <c r="W456" s="119"/>
      <c r="X456" s="119"/>
      <c r="Y456" s="119"/>
      <c r="Z456" s="119"/>
      <c r="AA456" s="119"/>
      <c r="AB456" s="119"/>
      <c r="AC456" s="119"/>
      <c r="AD456" s="165"/>
      <c r="AE456" s="119"/>
      <c r="AF456" s="119"/>
      <c r="AG456" s="119"/>
      <c r="AH456" s="119"/>
      <c r="AI456" s="119"/>
      <c r="AJ456" s="119"/>
      <c r="AK456" s="119"/>
      <c r="AL456" s="119"/>
      <c r="AM456" s="119"/>
      <c r="AN456" s="119"/>
      <c r="AO456" s="119"/>
      <c r="AP456" s="119"/>
      <c r="AQ456" s="119"/>
      <c r="AR456" s="119"/>
      <c r="AS456" s="163"/>
      <c r="AV456" s="117"/>
      <c r="AW456" s="117"/>
      <c r="AX456" s="117"/>
      <c r="AY456" s="117"/>
      <c r="BJ456" s="201" t="s">
        <v>31</v>
      </c>
      <c r="BK456" s="201"/>
      <c r="BL456" s="201"/>
      <c r="BM456" s="202"/>
      <c r="BN456" s="194"/>
      <c r="BO456" s="203"/>
    </row>
    <row r="457" spans="1:67" hidden="1" x14ac:dyDescent="0.25">
      <c r="A457" s="194"/>
      <c r="B457" s="150"/>
      <c r="C457" s="162"/>
      <c r="D457" s="204"/>
      <c r="E457" s="164"/>
      <c r="F457" s="204"/>
      <c r="G457" s="205"/>
      <c r="H457" s="197"/>
      <c r="I457" s="118"/>
      <c r="J457" s="198"/>
      <c r="K457" s="204"/>
      <c r="L457" s="126"/>
      <c r="M457" s="117"/>
      <c r="N457" s="117"/>
      <c r="O457" s="117"/>
      <c r="P457" s="117"/>
      <c r="Q457" s="119"/>
      <c r="R457" s="119"/>
      <c r="S457" s="119"/>
      <c r="T457" s="119"/>
      <c r="U457" s="119"/>
      <c r="V457" s="119"/>
      <c r="W457" s="119"/>
      <c r="X457" s="119"/>
      <c r="Y457" s="119"/>
      <c r="Z457" s="119"/>
      <c r="AA457" s="119"/>
      <c r="AB457" s="119"/>
      <c r="AC457" s="119"/>
      <c r="AD457" s="165"/>
      <c r="AE457" s="119"/>
      <c r="AF457" s="119"/>
      <c r="AG457" s="119"/>
      <c r="AH457" s="119"/>
      <c r="AI457" s="119"/>
      <c r="AJ457" s="119"/>
      <c r="AK457" s="119"/>
      <c r="AL457" s="119"/>
      <c r="AM457" s="119"/>
      <c r="AN457" s="119"/>
      <c r="AO457" s="119"/>
      <c r="AP457" s="119"/>
      <c r="AQ457" s="119"/>
      <c r="AR457" s="119"/>
      <c r="AS457" s="163"/>
      <c r="AV457" s="117"/>
      <c r="AW457" s="117"/>
      <c r="AX457" s="117"/>
      <c r="AY457" s="117"/>
      <c r="BJ457" s="201" t="s">
        <v>31</v>
      </c>
      <c r="BK457" s="201"/>
      <c r="BL457" s="201"/>
      <c r="BM457" s="202"/>
      <c r="BN457" s="194"/>
      <c r="BO457" s="203"/>
    </row>
    <row r="458" spans="1:67" hidden="1" x14ac:dyDescent="0.25">
      <c r="A458" s="194"/>
      <c r="B458" s="150"/>
      <c r="C458" s="162"/>
      <c r="D458" s="204"/>
      <c r="E458" s="164"/>
      <c r="F458" s="204"/>
      <c r="G458" s="205"/>
      <c r="H458" s="197"/>
      <c r="I458" s="118"/>
      <c r="J458" s="198"/>
      <c r="K458" s="204"/>
      <c r="L458" s="126"/>
      <c r="M458" s="117"/>
      <c r="N458" s="117"/>
      <c r="O458" s="117"/>
      <c r="P458" s="117"/>
      <c r="Q458" s="119"/>
      <c r="R458" s="119"/>
      <c r="S458" s="119"/>
      <c r="T458" s="119"/>
      <c r="U458" s="119"/>
      <c r="V458" s="119"/>
      <c r="W458" s="119"/>
      <c r="X458" s="119"/>
      <c r="Y458" s="119"/>
      <c r="Z458" s="119"/>
      <c r="AA458" s="119"/>
      <c r="AB458" s="119"/>
      <c r="AC458" s="119"/>
      <c r="AD458" s="165"/>
      <c r="AE458" s="119"/>
      <c r="AF458" s="119"/>
      <c r="AG458" s="119"/>
      <c r="AH458" s="119"/>
      <c r="AI458" s="119"/>
      <c r="AJ458" s="119"/>
      <c r="AK458" s="119"/>
      <c r="AL458" s="119"/>
      <c r="AM458" s="119"/>
      <c r="AN458" s="119"/>
      <c r="AO458" s="119"/>
      <c r="AP458" s="119"/>
      <c r="AQ458" s="119"/>
      <c r="AR458" s="119"/>
      <c r="AS458" s="163"/>
      <c r="AV458" s="117"/>
      <c r="AW458" s="117"/>
      <c r="AX458" s="117"/>
      <c r="AY458" s="117"/>
      <c r="BJ458" s="201" t="s">
        <v>31</v>
      </c>
      <c r="BK458" s="201"/>
      <c r="BL458" s="201"/>
      <c r="BM458" s="202"/>
      <c r="BN458" s="194"/>
      <c r="BO458" s="203"/>
    </row>
    <row r="459" spans="1:67" hidden="1" x14ac:dyDescent="0.25">
      <c r="A459" s="194"/>
      <c r="B459" s="150"/>
      <c r="C459" s="162"/>
      <c r="D459" s="204"/>
      <c r="E459" s="164"/>
      <c r="F459" s="204"/>
      <c r="G459" s="205"/>
      <c r="H459" s="197"/>
      <c r="I459" s="118"/>
      <c r="J459" s="198"/>
      <c r="K459" s="204"/>
      <c r="L459" s="126"/>
      <c r="M459" s="117"/>
      <c r="N459" s="117"/>
      <c r="O459" s="117"/>
      <c r="P459" s="117"/>
      <c r="Q459" s="119"/>
      <c r="R459" s="119"/>
      <c r="S459" s="119"/>
      <c r="T459" s="119"/>
      <c r="U459" s="119"/>
      <c r="V459" s="119"/>
      <c r="W459" s="119"/>
      <c r="X459" s="119"/>
      <c r="Y459" s="119"/>
      <c r="Z459" s="119"/>
      <c r="AA459" s="119"/>
      <c r="AB459" s="119"/>
      <c r="AC459" s="119"/>
      <c r="AD459" s="165"/>
      <c r="AE459" s="119"/>
      <c r="AF459" s="119"/>
      <c r="AG459" s="119"/>
      <c r="AH459" s="119"/>
      <c r="AI459" s="119"/>
      <c r="AJ459" s="119"/>
      <c r="AK459" s="119"/>
      <c r="AL459" s="119"/>
      <c r="AM459" s="119"/>
      <c r="AN459" s="119"/>
      <c r="AO459" s="119"/>
      <c r="AP459" s="119"/>
      <c r="AQ459" s="119"/>
      <c r="AR459" s="119"/>
      <c r="AS459" s="163"/>
      <c r="AV459" s="117"/>
      <c r="AW459" s="117"/>
      <c r="AX459" s="117"/>
      <c r="AY459" s="117"/>
      <c r="BJ459" s="201" t="s">
        <v>31</v>
      </c>
      <c r="BK459" s="201"/>
      <c r="BL459" s="201"/>
      <c r="BM459" s="202"/>
      <c r="BN459" s="194"/>
      <c r="BO459" s="203"/>
    </row>
    <row r="460" spans="1:67" hidden="1" x14ac:dyDescent="0.25">
      <c r="A460" s="194"/>
      <c r="B460" s="150"/>
      <c r="C460" s="162"/>
      <c r="D460" s="204"/>
      <c r="E460" s="164"/>
      <c r="F460" s="204"/>
      <c r="G460" s="205"/>
      <c r="H460" s="197"/>
      <c r="I460" s="118"/>
      <c r="J460" s="198"/>
      <c r="K460" s="204"/>
      <c r="L460" s="126"/>
      <c r="M460" s="117"/>
      <c r="N460" s="117"/>
      <c r="O460" s="117"/>
      <c r="P460" s="117"/>
      <c r="Q460" s="119"/>
      <c r="R460" s="119"/>
      <c r="S460" s="119"/>
      <c r="T460" s="119"/>
      <c r="U460" s="119"/>
      <c r="V460" s="119"/>
      <c r="W460" s="119"/>
      <c r="X460" s="119"/>
      <c r="Y460" s="119"/>
      <c r="Z460" s="119"/>
      <c r="AA460" s="119"/>
      <c r="AB460" s="119"/>
      <c r="AC460" s="119"/>
      <c r="AD460" s="165"/>
      <c r="AE460" s="119"/>
      <c r="AF460" s="119"/>
      <c r="AG460" s="119"/>
      <c r="AH460" s="119"/>
      <c r="AI460" s="119"/>
      <c r="AJ460" s="119"/>
      <c r="AK460" s="119"/>
      <c r="AL460" s="119"/>
      <c r="AM460" s="119"/>
      <c r="AN460" s="119"/>
      <c r="AO460" s="119"/>
      <c r="AP460" s="119"/>
      <c r="AQ460" s="119"/>
      <c r="AR460" s="119"/>
      <c r="AS460" s="163"/>
      <c r="AV460" s="117"/>
      <c r="AW460" s="117"/>
      <c r="AX460" s="117"/>
      <c r="AY460" s="117"/>
      <c r="BJ460" s="201" t="s">
        <v>31</v>
      </c>
      <c r="BK460" s="201"/>
      <c r="BL460" s="201"/>
      <c r="BM460" s="202"/>
      <c r="BN460" s="194"/>
      <c r="BO460" s="203"/>
    </row>
    <row r="461" spans="1:67" hidden="1" x14ac:dyDescent="0.25">
      <c r="A461" s="194"/>
      <c r="B461" s="150"/>
      <c r="C461" s="162"/>
      <c r="D461" s="204"/>
      <c r="E461" s="164"/>
      <c r="F461" s="204"/>
      <c r="G461" s="205"/>
      <c r="H461" s="197"/>
      <c r="I461" s="118"/>
      <c r="J461" s="198"/>
      <c r="K461" s="204"/>
      <c r="L461" s="126"/>
      <c r="M461" s="117"/>
      <c r="N461" s="117"/>
      <c r="O461" s="117"/>
      <c r="P461" s="117"/>
      <c r="Q461" s="119"/>
      <c r="R461" s="119"/>
      <c r="S461" s="119"/>
      <c r="T461" s="119"/>
      <c r="U461" s="119"/>
      <c r="V461" s="119"/>
      <c r="W461" s="119"/>
      <c r="X461" s="119"/>
      <c r="Y461" s="119"/>
      <c r="Z461" s="119"/>
      <c r="AA461" s="119"/>
      <c r="AB461" s="119"/>
      <c r="AC461" s="119"/>
      <c r="AD461" s="165"/>
      <c r="AE461" s="119"/>
      <c r="AF461" s="119"/>
      <c r="AG461" s="119"/>
      <c r="AH461" s="119"/>
      <c r="AI461" s="119"/>
      <c r="AJ461" s="119"/>
      <c r="AK461" s="119"/>
      <c r="AL461" s="119"/>
      <c r="AM461" s="119"/>
      <c r="AN461" s="119"/>
      <c r="AO461" s="119"/>
      <c r="AP461" s="119"/>
      <c r="AQ461" s="119"/>
      <c r="AR461" s="119"/>
      <c r="AS461" s="163"/>
      <c r="AV461" s="117"/>
      <c r="AW461" s="117"/>
      <c r="AX461" s="117"/>
      <c r="AY461" s="117"/>
      <c r="BJ461" s="201" t="s">
        <v>31</v>
      </c>
      <c r="BK461" s="201"/>
      <c r="BL461" s="201"/>
      <c r="BM461" s="202"/>
      <c r="BN461" s="194"/>
      <c r="BO461" s="203"/>
    </row>
    <row r="462" spans="1:67" hidden="1" x14ac:dyDescent="0.25">
      <c r="A462" s="194"/>
      <c r="B462" s="150"/>
      <c r="C462" s="162"/>
      <c r="D462" s="204"/>
      <c r="E462" s="164"/>
      <c r="F462" s="204"/>
      <c r="G462" s="205"/>
      <c r="H462" s="197"/>
      <c r="I462" s="118"/>
      <c r="J462" s="198"/>
      <c r="K462" s="204"/>
      <c r="L462" s="126"/>
      <c r="M462" s="117"/>
      <c r="N462" s="117"/>
      <c r="O462" s="117"/>
      <c r="P462" s="117"/>
      <c r="Q462" s="119"/>
      <c r="R462" s="119"/>
      <c r="S462" s="119"/>
      <c r="T462" s="119"/>
      <c r="U462" s="119"/>
      <c r="V462" s="119"/>
      <c r="W462" s="119"/>
      <c r="X462" s="119"/>
      <c r="Y462" s="119"/>
      <c r="Z462" s="119"/>
      <c r="AA462" s="119"/>
      <c r="AB462" s="119"/>
      <c r="AC462" s="119"/>
      <c r="AD462" s="165"/>
      <c r="AE462" s="119"/>
      <c r="AF462" s="119"/>
      <c r="AG462" s="119"/>
      <c r="AH462" s="119"/>
      <c r="AI462" s="119"/>
      <c r="AJ462" s="119"/>
      <c r="AK462" s="119"/>
      <c r="AL462" s="119"/>
      <c r="AM462" s="119"/>
      <c r="AN462" s="119"/>
      <c r="AO462" s="119"/>
      <c r="AP462" s="119"/>
      <c r="AQ462" s="119"/>
      <c r="AR462" s="119"/>
      <c r="AS462" s="163"/>
      <c r="AV462" s="117"/>
      <c r="AW462" s="117"/>
      <c r="AX462" s="117"/>
      <c r="AY462" s="117"/>
      <c r="BJ462" s="201" t="s">
        <v>31</v>
      </c>
      <c r="BK462" s="201"/>
      <c r="BL462" s="201"/>
      <c r="BM462" s="202"/>
      <c r="BN462" s="194"/>
      <c r="BO462" s="203"/>
    </row>
    <row r="463" spans="1:67" hidden="1" x14ac:dyDescent="0.25">
      <c r="A463" s="194"/>
      <c r="B463" s="150"/>
      <c r="C463" s="162"/>
      <c r="D463" s="204"/>
      <c r="E463" s="164"/>
      <c r="F463" s="204"/>
      <c r="G463" s="205"/>
      <c r="H463" s="197"/>
      <c r="I463" s="118"/>
      <c r="J463" s="198"/>
      <c r="K463" s="204"/>
      <c r="L463" s="126"/>
      <c r="M463" s="117"/>
      <c r="N463" s="117"/>
      <c r="O463" s="117"/>
      <c r="P463" s="117"/>
      <c r="Q463" s="119"/>
      <c r="R463" s="119"/>
      <c r="S463" s="119"/>
      <c r="T463" s="119"/>
      <c r="U463" s="119"/>
      <c r="V463" s="119"/>
      <c r="W463" s="119"/>
      <c r="X463" s="119"/>
      <c r="Y463" s="119"/>
      <c r="Z463" s="119"/>
      <c r="AA463" s="119"/>
      <c r="AB463" s="119"/>
      <c r="AC463" s="119"/>
      <c r="AD463" s="165"/>
      <c r="AE463" s="119"/>
      <c r="AF463" s="119"/>
      <c r="AG463" s="119"/>
      <c r="AH463" s="119"/>
      <c r="AI463" s="119"/>
      <c r="AJ463" s="119"/>
      <c r="AK463" s="119"/>
      <c r="AL463" s="119"/>
      <c r="AM463" s="119"/>
      <c r="AN463" s="119"/>
      <c r="AO463" s="119"/>
      <c r="AP463" s="119"/>
      <c r="AQ463" s="119"/>
      <c r="AR463" s="119"/>
      <c r="AS463" s="163"/>
      <c r="AV463" s="117"/>
      <c r="AW463" s="117"/>
      <c r="AX463" s="117"/>
      <c r="AY463" s="117"/>
      <c r="BJ463" s="201" t="s">
        <v>31</v>
      </c>
      <c r="BK463" s="201"/>
      <c r="BL463" s="201"/>
      <c r="BM463" s="202"/>
      <c r="BN463" s="194"/>
      <c r="BO463" s="203"/>
    </row>
    <row r="464" spans="1:67" hidden="1" x14ac:dyDescent="0.25">
      <c r="A464" s="194"/>
      <c r="B464" s="150"/>
      <c r="C464" s="162"/>
      <c r="D464" s="204"/>
      <c r="E464" s="164"/>
      <c r="F464" s="204"/>
      <c r="G464" s="205"/>
      <c r="H464" s="197"/>
      <c r="I464" s="118"/>
      <c r="J464" s="198"/>
      <c r="K464" s="204"/>
      <c r="L464" s="126"/>
      <c r="M464" s="117"/>
      <c r="N464" s="117"/>
      <c r="O464" s="117"/>
      <c r="P464" s="117"/>
      <c r="Q464" s="119"/>
      <c r="R464" s="119"/>
      <c r="S464" s="119"/>
      <c r="T464" s="119"/>
      <c r="U464" s="119"/>
      <c r="V464" s="119"/>
      <c r="W464" s="119"/>
      <c r="X464" s="119"/>
      <c r="Y464" s="119"/>
      <c r="Z464" s="119"/>
      <c r="AA464" s="119"/>
      <c r="AB464" s="119"/>
      <c r="AC464" s="119"/>
      <c r="AD464" s="165"/>
      <c r="AE464" s="119"/>
      <c r="AF464" s="119"/>
      <c r="AG464" s="119"/>
      <c r="AH464" s="119"/>
      <c r="AI464" s="119"/>
      <c r="AJ464" s="119"/>
      <c r="AK464" s="119"/>
      <c r="AL464" s="119"/>
      <c r="AM464" s="119"/>
      <c r="AN464" s="119"/>
      <c r="AO464" s="119"/>
      <c r="AP464" s="119"/>
      <c r="AQ464" s="119"/>
      <c r="AR464" s="119"/>
      <c r="AS464" s="163"/>
      <c r="AV464" s="117"/>
      <c r="AW464" s="117"/>
      <c r="AX464" s="117"/>
      <c r="AY464" s="117"/>
      <c r="BJ464" s="201" t="s">
        <v>31</v>
      </c>
      <c r="BK464" s="201"/>
      <c r="BL464" s="201"/>
      <c r="BM464" s="202"/>
      <c r="BN464" s="194"/>
      <c r="BO464" s="203"/>
    </row>
    <row r="465" spans="1:67" hidden="1" x14ac:dyDescent="0.25">
      <c r="A465" s="194"/>
      <c r="B465" s="150"/>
      <c r="C465" s="162"/>
      <c r="D465" s="204"/>
      <c r="E465" s="164"/>
      <c r="F465" s="204"/>
      <c r="G465" s="205"/>
      <c r="H465" s="197"/>
      <c r="I465" s="118"/>
      <c r="J465" s="198"/>
      <c r="K465" s="204"/>
      <c r="L465" s="126"/>
      <c r="M465" s="117"/>
      <c r="N465" s="117"/>
      <c r="O465" s="117"/>
      <c r="P465" s="117"/>
      <c r="Q465" s="119"/>
      <c r="R465" s="119"/>
      <c r="S465" s="119"/>
      <c r="T465" s="119"/>
      <c r="U465" s="119"/>
      <c r="V465" s="119"/>
      <c r="W465" s="119"/>
      <c r="X465" s="119"/>
      <c r="Y465" s="119"/>
      <c r="Z465" s="119"/>
      <c r="AA465" s="119"/>
      <c r="AB465" s="119"/>
      <c r="AC465" s="119"/>
      <c r="AD465" s="165"/>
      <c r="AE465" s="119"/>
      <c r="AF465" s="119"/>
      <c r="AG465" s="119"/>
      <c r="AH465" s="119"/>
      <c r="AI465" s="119"/>
      <c r="AJ465" s="119"/>
      <c r="AK465" s="119"/>
      <c r="AL465" s="119"/>
      <c r="AM465" s="119"/>
      <c r="AN465" s="119"/>
      <c r="AO465" s="119"/>
      <c r="AP465" s="119"/>
      <c r="AQ465" s="119"/>
      <c r="AR465" s="119"/>
      <c r="AS465" s="163"/>
      <c r="AV465" s="117"/>
      <c r="AW465" s="117"/>
      <c r="AX465" s="117"/>
      <c r="AY465" s="117"/>
      <c r="BJ465" s="201" t="s">
        <v>31</v>
      </c>
      <c r="BK465" s="201"/>
      <c r="BL465" s="201"/>
      <c r="BM465" s="202"/>
      <c r="BN465" s="194"/>
      <c r="BO465" s="203"/>
    </row>
    <row r="466" spans="1:67" hidden="1" x14ac:dyDescent="0.25">
      <c r="A466" s="194"/>
      <c r="B466" s="150"/>
      <c r="C466" s="162"/>
      <c r="D466" s="204"/>
      <c r="E466" s="164"/>
      <c r="F466" s="204"/>
      <c r="G466" s="205"/>
      <c r="H466" s="197"/>
      <c r="I466" s="118"/>
      <c r="J466" s="198"/>
      <c r="K466" s="204"/>
      <c r="L466" s="126"/>
      <c r="M466" s="117"/>
      <c r="N466" s="117"/>
      <c r="O466" s="117"/>
      <c r="P466" s="117"/>
      <c r="Q466" s="119"/>
      <c r="R466" s="119"/>
      <c r="S466" s="119"/>
      <c r="T466" s="119"/>
      <c r="U466" s="119"/>
      <c r="V466" s="119"/>
      <c r="W466" s="119"/>
      <c r="X466" s="119"/>
      <c r="Y466" s="119"/>
      <c r="Z466" s="119"/>
      <c r="AA466" s="119"/>
      <c r="AB466" s="119"/>
      <c r="AC466" s="119"/>
      <c r="AD466" s="165"/>
      <c r="AE466" s="119"/>
      <c r="AF466" s="119"/>
      <c r="AG466" s="119"/>
      <c r="AH466" s="119"/>
      <c r="AI466" s="119"/>
      <c r="AJ466" s="119"/>
      <c r="AK466" s="119"/>
      <c r="AL466" s="119"/>
      <c r="AM466" s="119"/>
      <c r="AN466" s="119"/>
      <c r="AO466" s="119"/>
      <c r="AP466" s="119"/>
      <c r="AQ466" s="119"/>
      <c r="AR466" s="119"/>
      <c r="AS466" s="163"/>
      <c r="AV466" s="117"/>
      <c r="AW466" s="117"/>
      <c r="AX466" s="117"/>
      <c r="AY466" s="117"/>
      <c r="BJ466" s="201" t="s">
        <v>31</v>
      </c>
      <c r="BK466" s="201"/>
      <c r="BL466" s="201"/>
      <c r="BM466" s="202"/>
      <c r="BN466" s="194"/>
      <c r="BO466" s="203"/>
    </row>
    <row r="467" spans="1:67" hidden="1" x14ac:dyDescent="0.25">
      <c r="A467" s="194"/>
      <c r="B467" s="150"/>
      <c r="C467" s="162"/>
      <c r="D467" s="204"/>
      <c r="E467" s="164"/>
      <c r="F467" s="204"/>
      <c r="G467" s="205"/>
      <c r="H467" s="197"/>
      <c r="I467" s="118"/>
      <c r="J467" s="198"/>
      <c r="K467" s="204"/>
      <c r="L467" s="126"/>
      <c r="M467" s="117"/>
      <c r="N467" s="117"/>
      <c r="O467" s="117"/>
      <c r="P467" s="117"/>
      <c r="Q467" s="119"/>
      <c r="R467" s="119"/>
      <c r="S467" s="119"/>
      <c r="T467" s="119"/>
      <c r="U467" s="119"/>
      <c r="V467" s="119"/>
      <c r="W467" s="119"/>
      <c r="X467" s="119"/>
      <c r="Y467" s="119"/>
      <c r="Z467" s="119"/>
      <c r="AA467" s="119"/>
      <c r="AB467" s="119"/>
      <c r="AC467" s="119"/>
      <c r="AD467" s="165"/>
      <c r="AE467" s="119"/>
      <c r="AF467" s="119"/>
      <c r="AG467" s="119"/>
      <c r="AH467" s="119"/>
      <c r="AI467" s="119"/>
      <c r="AJ467" s="119"/>
      <c r="AK467" s="119"/>
      <c r="AL467" s="119"/>
      <c r="AM467" s="119"/>
      <c r="AN467" s="119"/>
      <c r="AO467" s="119"/>
      <c r="AP467" s="119"/>
      <c r="AQ467" s="119"/>
      <c r="AR467" s="119"/>
      <c r="AS467" s="163"/>
      <c r="AV467" s="117"/>
      <c r="AW467" s="117"/>
      <c r="AX467" s="117"/>
      <c r="AY467" s="117"/>
      <c r="BJ467" s="201" t="s">
        <v>31</v>
      </c>
      <c r="BK467" s="201"/>
      <c r="BL467" s="201"/>
      <c r="BM467" s="202"/>
      <c r="BN467" s="194"/>
      <c r="BO467" s="203"/>
    </row>
    <row r="468" spans="1:67" hidden="1" x14ac:dyDescent="0.25">
      <c r="A468" s="194"/>
      <c r="B468" s="150"/>
      <c r="C468" s="162"/>
      <c r="D468" s="204"/>
      <c r="E468" s="164"/>
      <c r="F468" s="204"/>
      <c r="G468" s="205"/>
      <c r="H468" s="197"/>
      <c r="I468" s="118"/>
      <c r="J468" s="198"/>
      <c r="K468" s="204"/>
      <c r="L468" s="126"/>
      <c r="M468" s="117"/>
      <c r="N468" s="117"/>
      <c r="O468" s="117"/>
      <c r="P468" s="117"/>
      <c r="Q468" s="119"/>
      <c r="R468" s="119"/>
      <c r="S468" s="119"/>
      <c r="T468" s="119"/>
      <c r="U468" s="119"/>
      <c r="V468" s="119"/>
      <c r="W468" s="119"/>
      <c r="X468" s="119"/>
      <c r="Y468" s="119"/>
      <c r="Z468" s="119"/>
      <c r="AA468" s="119"/>
      <c r="AB468" s="119"/>
      <c r="AC468" s="119"/>
      <c r="AD468" s="165"/>
      <c r="AE468" s="119"/>
      <c r="AF468" s="119"/>
      <c r="AG468" s="119"/>
      <c r="AH468" s="119"/>
      <c r="AI468" s="119"/>
      <c r="AJ468" s="119"/>
      <c r="AK468" s="119"/>
      <c r="AL468" s="119"/>
      <c r="AM468" s="119"/>
      <c r="AN468" s="119"/>
      <c r="AO468" s="119"/>
      <c r="AP468" s="119"/>
      <c r="AQ468" s="119"/>
      <c r="AR468" s="119"/>
      <c r="AS468" s="163"/>
      <c r="AV468" s="117"/>
      <c r="AW468" s="117"/>
      <c r="AX468" s="117"/>
      <c r="AY468" s="117"/>
      <c r="BJ468" s="201" t="s">
        <v>31</v>
      </c>
      <c r="BK468" s="201"/>
      <c r="BL468" s="201"/>
      <c r="BM468" s="202"/>
      <c r="BN468" s="194"/>
      <c r="BO468" s="203"/>
    </row>
    <row r="469" spans="1:67" hidden="1" x14ac:dyDescent="0.25">
      <c r="A469" s="194"/>
      <c r="B469" s="150"/>
      <c r="C469" s="162"/>
      <c r="D469" s="204"/>
      <c r="E469" s="164"/>
      <c r="F469" s="204"/>
      <c r="G469" s="205"/>
      <c r="H469" s="197"/>
      <c r="I469" s="118"/>
      <c r="J469" s="198"/>
      <c r="K469" s="204"/>
      <c r="L469" s="126"/>
      <c r="M469" s="117"/>
      <c r="N469" s="117"/>
      <c r="O469" s="117"/>
      <c r="P469" s="117"/>
      <c r="Q469" s="119"/>
      <c r="R469" s="119"/>
      <c r="S469" s="119"/>
      <c r="T469" s="119"/>
      <c r="U469" s="119"/>
      <c r="V469" s="119"/>
      <c r="W469" s="119"/>
      <c r="X469" s="119"/>
      <c r="Y469" s="119"/>
      <c r="Z469" s="119"/>
      <c r="AA469" s="119"/>
      <c r="AB469" s="119"/>
      <c r="AC469" s="119"/>
      <c r="AD469" s="165"/>
      <c r="AE469" s="119"/>
      <c r="AF469" s="119"/>
      <c r="AG469" s="119"/>
      <c r="AH469" s="119"/>
      <c r="AI469" s="119"/>
      <c r="AJ469" s="119"/>
      <c r="AK469" s="119"/>
      <c r="AL469" s="119"/>
      <c r="AM469" s="119"/>
      <c r="AN469" s="119"/>
      <c r="AO469" s="119"/>
      <c r="AP469" s="119"/>
      <c r="AQ469" s="119"/>
      <c r="AR469" s="119"/>
      <c r="AS469" s="163"/>
      <c r="AV469" s="117"/>
      <c r="AW469" s="117"/>
      <c r="AX469" s="117"/>
      <c r="AY469" s="117"/>
      <c r="BJ469" s="201" t="s">
        <v>31</v>
      </c>
      <c r="BK469" s="201"/>
      <c r="BL469" s="201"/>
      <c r="BM469" s="202"/>
      <c r="BN469" s="194"/>
      <c r="BO469" s="203"/>
    </row>
    <row r="470" spans="1:67" hidden="1" x14ac:dyDescent="0.25">
      <c r="A470" s="194"/>
      <c r="B470" s="150"/>
      <c r="C470" s="162"/>
      <c r="D470" s="204"/>
      <c r="E470" s="164"/>
      <c r="F470" s="204"/>
      <c r="G470" s="205"/>
      <c r="H470" s="197"/>
      <c r="I470" s="118"/>
      <c r="J470" s="198"/>
      <c r="K470" s="204"/>
      <c r="L470" s="126"/>
      <c r="M470" s="117"/>
      <c r="N470" s="117"/>
      <c r="O470" s="117"/>
      <c r="P470" s="117"/>
      <c r="Q470" s="119"/>
      <c r="R470" s="119"/>
      <c r="S470" s="119"/>
      <c r="T470" s="119"/>
      <c r="U470" s="119"/>
      <c r="V470" s="119"/>
      <c r="W470" s="119"/>
      <c r="X470" s="119"/>
      <c r="Y470" s="119"/>
      <c r="Z470" s="119"/>
      <c r="AA470" s="119"/>
      <c r="AB470" s="119"/>
      <c r="AC470" s="119"/>
      <c r="AD470" s="165"/>
      <c r="AE470" s="119"/>
      <c r="AF470" s="119"/>
      <c r="AG470" s="119"/>
      <c r="AH470" s="119"/>
      <c r="AI470" s="119"/>
      <c r="AJ470" s="119"/>
      <c r="AK470" s="119"/>
      <c r="AL470" s="119"/>
      <c r="AM470" s="119"/>
      <c r="AN470" s="119"/>
      <c r="AO470" s="119"/>
      <c r="AP470" s="119"/>
      <c r="AQ470" s="119"/>
      <c r="AR470" s="119"/>
      <c r="AS470" s="163"/>
      <c r="AV470" s="117"/>
      <c r="AW470" s="117"/>
      <c r="AX470" s="117"/>
      <c r="AY470" s="117"/>
      <c r="BJ470" s="201" t="s">
        <v>31</v>
      </c>
      <c r="BK470" s="201"/>
      <c r="BL470" s="201"/>
      <c r="BM470" s="202"/>
      <c r="BN470" s="194"/>
      <c r="BO470" s="203"/>
    </row>
    <row r="471" spans="1:67" hidden="1" x14ac:dyDescent="0.25">
      <c r="A471" s="194"/>
      <c r="B471" s="150"/>
      <c r="C471" s="162"/>
      <c r="D471" s="204"/>
      <c r="E471" s="164"/>
      <c r="F471" s="204"/>
      <c r="G471" s="205"/>
      <c r="H471" s="197"/>
      <c r="I471" s="118"/>
      <c r="J471" s="198"/>
      <c r="K471" s="204"/>
      <c r="L471" s="126"/>
      <c r="M471" s="117"/>
      <c r="N471" s="117"/>
      <c r="O471" s="117"/>
      <c r="P471" s="117"/>
      <c r="Q471" s="119"/>
      <c r="R471" s="119"/>
      <c r="S471" s="119"/>
      <c r="T471" s="119"/>
      <c r="U471" s="119"/>
      <c r="V471" s="119"/>
      <c r="W471" s="119"/>
      <c r="X471" s="119"/>
      <c r="Y471" s="119"/>
      <c r="Z471" s="119"/>
      <c r="AA471" s="119"/>
      <c r="AB471" s="119"/>
      <c r="AC471" s="119"/>
      <c r="AD471" s="165"/>
      <c r="AE471" s="119"/>
      <c r="AF471" s="119"/>
      <c r="AG471" s="119"/>
      <c r="AH471" s="119"/>
      <c r="AI471" s="119"/>
      <c r="AJ471" s="119"/>
      <c r="AK471" s="119"/>
      <c r="AL471" s="119"/>
      <c r="AM471" s="119"/>
      <c r="AN471" s="119"/>
      <c r="AO471" s="119"/>
      <c r="AP471" s="119"/>
      <c r="AQ471" s="119"/>
      <c r="AR471" s="119"/>
      <c r="AS471" s="163"/>
      <c r="AV471" s="117"/>
      <c r="AW471" s="117"/>
      <c r="AX471" s="117"/>
      <c r="AY471" s="117"/>
      <c r="BJ471" s="201" t="s">
        <v>31</v>
      </c>
      <c r="BK471" s="201"/>
      <c r="BL471" s="201"/>
      <c r="BM471" s="202"/>
      <c r="BN471" s="194"/>
      <c r="BO471" s="203"/>
    </row>
    <row r="472" spans="1:67" hidden="1" x14ac:dyDescent="0.25">
      <c r="A472" s="194"/>
      <c r="B472" s="150"/>
      <c r="C472" s="162"/>
      <c r="D472" s="204"/>
      <c r="E472" s="164"/>
      <c r="F472" s="204"/>
      <c r="G472" s="205"/>
      <c r="H472" s="197"/>
      <c r="I472" s="118"/>
      <c r="J472" s="198"/>
      <c r="K472" s="204"/>
      <c r="L472" s="126"/>
      <c r="M472" s="117"/>
      <c r="N472" s="117"/>
      <c r="O472" s="117"/>
      <c r="P472" s="117"/>
      <c r="Q472" s="119"/>
      <c r="R472" s="119"/>
      <c r="S472" s="119"/>
      <c r="T472" s="119"/>
      <c r="U472" s="119"/>
      <c r="V472" s="119"/>
      <c r="W472" s="119"/>
      <c r="X472" s="119"/>
      <c r="Y472" s="119"/>
      <c r="Z472" s="119"/>
      <c r="AA472" s="119"/>
      <c r="AB472" s="119"/>
      <c r="AC472" s="119"/>
      <c r="AD472" s="165"/>
      <c r="AE472" s="119"/>
      <c r="AF472" s="119"/>
      <c r="AG472" s="119"/>
      <c r="AH472" s="119"/>
      <c r="AI472" s="119"/>
      <c r="AJ472" s="119"/>
      <c r="AK472" s="119"/>
      <c r="AL472" s="119"/>
      <c r="AM472" s="119"/>
      <c r="AN472" s="119"/>
      <c r="AO472" s="119"/>
      <c r="AP472" s="119"/>
      <c r="AQ472" s="119"/>
      <c r="AR472" s="119"/>
      <c r="AS472" s="163"/>
      <c r="AV472" s="117"/>
      <c r="AW472" s="117"/>
      <c r="AX472" s="117"/>
      <c r="AY472" s="117"/>
      <c r="BJ472" s="201" t="s">
        <v>31</v>
      </c>
      <c r="BK472" s="201"/>
      <c r="BL472" s="201"/>
      <c r="BM472" s="202"/>
      <c r="BN472" s="194"/>
      <c r="BO472" s="203"/>
    </row>
    <row r="473" spans="1:67" hidden="1" x14ac:dyDescent="0.25">
      <c r="A473" s="194"/>
      <c r="B473" s="150"/>
      <c r="C473" s="162"/>
      <c r="D473" s="204"/>
      <c r="E473" s="164"/>
      <c r="F473" s="204"/>
      <c r="G473" s="205"/>
      <c r="H473" s="197"/>
      <c r="I473" s="118"/>
      <c r="J473" s="198"/>
      <c r="K473" s="204"/>
      <c r="L473" s="126"/>
      <c r="M473" s="117"/>
      <c r="N473" s="117"/>
      <c r="O473" s="117"/>
      <c r="P473" s="117"/>
      <c r="Q473" s="119"/>
      <c r="R473" s="119"/>
      <c r="S473" s="119"/>
      <c r="T473" s="119"/>
      <c r="U473" s="119"/>
      <c r="V473" s="119"/>
      <c r="W473" s="119"/>
      <c r="X473" s="119"/>
      <c r="Y473" s="119"/>
      <c r="Z473" s="119"/>
      <c r="AA473" s="119"/>
      <c r="AB473" s="119"/>
      <c r="AC473" s="119"/>
      <c r="AD473" s="165"/>
      <c r="AE473" s="119"/>
      <c r="AF473" s="119"/>
      <c r="AG473" s="119"/>
      <c r="AH473" s="119"/>
      <c r="AI473" s="119"/>
      <c r="AJ473" s="119"/>
      <c r="AK473" s="119"/>
      <c r="AL473" s="119"/>
      <c r="AM473" s="119"/>
      <c r="AN473" s="119"/>
      <c r="AO473" s="119"/>
      <c r="AP473" s="119"/>
      <c r="AQ473" s="119"/>
      <c r="AR473" s="119"/>
      <c r="AS473" s="163"/>
      <c r="AV473" s="117"/>
      <c r="AW473" s="117"/>
      <c r="AX473" s="117"/>
      <c r="AY473" s="117"/>
      <c r="BJ473" s="201" t="s">
        <v>31</v>
      </c>
      <c r="BK473" s="201"/>
      <c r="BL473" s="201"/>
      <c r="BM473" s="202"/>
      <c r="BN473" s="194"/>
      <c r="BO473" s="203"/>
    </row>
    <row r="474" spans="1:67" hidden="1" x14ac:dyDescent="0.25">
      <c r="A474" s="194"/>
      <c r="B474" s="150"/>
      <c r="C474" s="162"/>
      <c r="D474" s="204"/>
      <c r="E474" s="164"/>
      <c r="F474" s="204"/>
      <c r="G474" s="205"/>
      <c r="H474" s="197"/>
      <c r="I474" s="118"/>
      <c r="J474" s="198"/>
      <c r="K474" s="204"/>
      <c r="L474" s="126"/>
      <c r="M474" s="117"/>
      <c r="N474" s="117"/>
      <c r="O474" s="117"/>
      <c r="P474" s="117"/>
      <c r="Q474" s="119"/>
      <c r="R474" s="119"/>
      <c r="S474" s="119"/>
      <c r="T474" s="119"/>
      <c r="U474" s="119"/>
      <c r="V474" s="119"/>
      <c r="W474" s="119"/>
      <c r="X474" s="119"/>
      <c r="Y474" s="119"/>
      <c r="Z474" s="119"/>
      <c r="AA474" s="119"/>
      <c r="AB474" s="119"/>
      <c r="AC474" s="119"/>
      <c r="AD474" s="165"/>
      <c r="AE474" s="119"/>
      <c r="AF474" s="119"/>
      <c r="AG474" s="119"/>
      <c r="AH474" s="119"/>
      <c r="AI474" s="119"/>
      <c r="AJ474" s="119"/>
      <c r="AK474" s="119"/>
      <c r="AL474" s="119"/>
      <c r="AM474" s="119"/>
      <c r="AN474" s="119"/>
      <c r="AO474" s="119"/>
      <c r="AP474" s="119"/>
      <c r="AQ474" s="119"/>
      <c r="AR474" s="119"/>
      <c r="AS474" s="163"/>
      <c r="AV474" s="117"/>
      <c r="AW474" s="117"/>
      <c r="AX474" s="117"/>
      <c r="AY474" s="117"/>
      <c r="BJ474" s="201" t="s">
        <v>31</v>
      </c>
      <c r="BK474" s="201"/>
      <c r="BL474" s="201"/>
      <c r="BM474" s="202"/>
      <c r="BN474" s="194"/>
      <c r="BO474" s="203"/>
    </row>
    <row r="475" spans="1:67" hidden="1" x14ac:dyDescent="0.25">
      <c r="A475" s="194"/>
      <c r="B475" s="150"/>
      <c r="C475" s="162"/>
      <c r="D475" s="204"/>
      <c r="E475" s="164"/>
      <c r="F475" s="204"/>
      <c r="G475" s="205"/>
      <c r="H475" s="197"/>
      <c r="I475" s="118"/>
      <c r="J475" s="198"/>
      <c r="K475" s="204"/>
      <c r="L475" s="126"/>
      <c r="M475" s="117"/>
      <c r="N475" s="117"/>
      <c r="O475" s="117"/>
      <c r="P475" s="117"/>
      <c r="Q475" s="119"/>
      <c r="R475" s="119"/>
      <c r="S475" s="119"/>
      <c r="T475" s="119"/>
      <c r="U475" s="119"/>
      <c r="V475" s="119"/>
      <c r="W475" s="119"/>
      <c r="X475" s="119"/>
      <c r="Y475" s="119"/>
      <c r="Z475" s="119"/>
      <c r="AA475" s="119"/>
      <c r="AB475" s="119"/>
      <c r="AC475" s="119"/>
      <c r="AD475" s="165"/>
      <c r="AE475" s="119"/>
      <c r="AF475" s="119"/>
      <c r="AG475" s="119"/>
      <c r="AH475" s="119"/>
      <c r="AI475" s="119"/>
      <c r="AJ475" s="119"/>
      <c r="AK475" s="119"/>
      <c r="AL475" s="119"/>
      <c r="AM475" s="119"/>
      <c r="AN475" s="119"/>
      <c r="AO475" s="119"/>
      <c r="AP475" s="119"/>
      <c r="AQ475" s="119"/>
      <c r="AR475" s="119"/>
      <c r="AS475" s="163"/>
      <c r="AV475" s="117"/>
      <c r="AW475" s="117"/>
      <c r="AX475" s="117"/>
      <c r="AY475" s="117"/>
      <c r="BJ475" s="201" t="s">
        <v>31</v>
      </c>
      <c r="BK475" s="201"/>
      <c r="BL475" s="201"/>
      <c r="BM475" s="202"/>
      <c r="BN475" s="194"/>
      <c r="BO475" s="203"/>
    </row>
    <row r="476" spans="1:67" hidden="1" x14ac:dyDescent="0.25">
      <c r="A476" s="194"/>
      <c r="B476" s="150"/>
      <c r="C476" s="162"/>
      <c r="D476" s="204"/>
      <c r="E476" s="164"/>
      <c r="F476" s="204"/>
      <c r="G476" s="205"/>
      <c r="H476" s="197"/>
      <c r="I476" s="118"/>
      <c r="J476" s="198"/>
      <c r="K476" s="204"/>
      <c r="L476" s="126"/>
      <c r="M476" s="117"/>
      <c r="N476" s="117"/>
      <c r="O476" s="117"/>
      <c r="P476" s="117"/>
      <c r="Q476" s="119"/>
      <c r="R476" s="119"/>
      <c r="S476" s="119"/>
      <c r="T476" s="119"/>
      <c r="U476" s="119"/>
      <c r="V476" s="119"/>
      <c r="W476" s="119"/>
      <c r="X476" s="119"/>
      <c r="Y476" s="119"/>
      <c r="Z476" s="119"/>
      <c r="AA476" s="119"/>
      <c r="AB476" s="119"/>
      <c r="AC476" s="119"/>
      <c r="AD476" s="165"/>
      <c r="AE476" s="119"/>
      <c r="AF476" s="119"/>
      <c r="AG476" s="119"/>
      <c r="AH476" s="119"/>
      <c r="AI476" s="119"/>
      <c r="AJ476" s="119"/>
      <c r="AK476" s="119"/>
      <c r="AL476" s="119"/>
      <c r="AM476" s="119"/>
      <c r="AN476" s="119"/>
      <c r="AO476" s="119"/>
      <c r="AP476" s="119"/>
      <c r="AQ476" s="119"/>
      <c r="AR476" s="119"/>
      <c r="AS476" s="163"/>
      <c r="AV476" s="117"/>
      <c r="AW476" s="117"/>
      <c r="AX476" s="117"/>
      <c r="AY476" s="117"/>
      <c r="BJ476" s="201" t="s">
        <v>31</v>
      </c>
      <c r="BK476" s="201"/>
      <c r="BL476" s="201"/>
      <c r="BM476" s="202"/>
      <c r="BN476" s="194"/>
      <c r="BO476" s="203"/>
    </row>
    <row r="477" spans="1:67" hidden="1" x14ac:dyDescent="0.25">
      <c r="A477" s="194"/>
      <c r="B477" s="150"/>
      <c r="C477" s="162"/>
      <c r="D477" s="204"/>
      <c r="E477" s="164"/>
      <c r="F477" s="204"/>
      <c r="G477" s="205"/>
      <c r="H477" s="197"/>
      <c r="I477" s="118"/>
      <c r="J477" s="198"/>
      <c r="K477" s="204"/>
      <c r="L477" s="126"/>
      <c r="M477" s="117"/>
      <c r="N477" s="117"/>
      <c r="O477" s="117"/>
      <c r="P477" s="117"/>
      <c r="Q477" s="119"/>
      <c r="R477" s="119"/>
      <c r="S477" s="119"/>
      <c r="T477" s="119"/>
      <c r="U477" s="119"/>
      <c r="V477" s="119"/>
      <c r="W477" s="119"/>
      <c r="X477" s="119"/>
      <c r="Y477" s="119"/>
      <c r="Z477" s="119"/>
      <c r="AA477" s="119"/>
      <c r="AB477" s="119"/>
      <c r="AC477" s="119"/>
      <c r="AD477" s="165"/>
      <c r="AE477" s="119"/>
      <c r="AF477" s="119"/>
      <c r="AG477" s="119"/>
      <c r="AH477" s="119"/>
      <c r="AI477" s="119"/>
      <c r="AJ477" s="119"/>
      <c r="AK477" s="119"/>
      <c r="AL477" s="119"/>
      <c r="AM477" s="119"/>
      <c r="AN477" s="119"/>
      <c r="AO477" s="119"/>
      <c r="AP477" s="119"/>
      <c r="AQ477" s="119"/>
      <c r="AR477" s="119"/>
      <c r="AS477" s="163"/>
      <c r="AV477" s="117"/>
      <c r="AW477" s="117"/>
      <c r="AX477" s="117"/>
      <c r="AY477" s="117"/>
      <c r="BJ477" s="201" t="s">
        <v>31</v>
      </c>
      <c r="BK477" s="201"/>
      <c r="BL477" s="201"/>
      <c r="BM477" s="202"/>
      <c r="BN477" s="194"/>
      <c r="BO477" s="203"/>
    </row>
    <row r="478" spans="1:67" hidden="1" x14ac:dyDescent="0.25">
      <c r="A478" s="194"/>
      <c r="B478" s="150"/>
      <c r="C478" s="162"/>
      <c r="D478" s="204"/>
      <c r="E478" s="164"/>
      <c r="F478" s="204"/>
      <c r="G478" s="205"/>
      <c r="H478" s="197"/>
      <c r="I478" s="118"/>
      <c r="J478" s="198"/>
      <c r="K478" s="204"/>
      <c r="L478" s="126"/>
      <c r="M478" s="117"/>
      <c r="N478" s="117"/>
      <c r="O478" s="117"/>
      <c r="P478" s="117"/>
      <c r="Q478" s="119"/>
      <c r="R478" s="119"/>
      <c r="S478" s="119"/>
      <c r="T478" s="119"/>
      <c r="U478" s="119"/>
      <c r="V478" s="119"/>
      <c r="W478" s="119"/>
      <c r="X478" s="119"/>
      <c r="Y478" s="119"/>
      <c r="Z478" s="119"/>
      <c r="AA478" s="119"/>
      <c r="AB478" s="119"/>
      <c r="AC478" s="119"/>
      <c r="AD478" s="165"/>
      <c r="AE478" s="119"/>
      <c r="AF478" s="119"/>
      <c r="AG478" s="119"/>
      <c r="AH478" s="119"/>
      <c r="AI478" s="119"/>
      <c r="AJ478" s="119"/>
      <c r="AK478" s="119"/>
      <c r="AL478" s="119"/>
      <c r="AM478" s="119"/>
      <c r="AN478" s="119"/>
      <c r="AO478" s="119"/>
      <c r="AP478" s="119"/>
      <c r="AQ478" s="119"/>
      <c r="AR478" s="119"/>
      <c r="AS478" s="163"/>
      <c r="AV478" s="117"/>
      <c r="AW478" s="117"/>
      <c r="AX478" s="117"/>
      <c r="AY478" s="117"/>
      <c r="BJ478" s="201" t="s">
        <v>31</v>
      </c>
      <c r="BK478" s="201"/>
      <c r="BL478" s="201"/>
      <c r="BM478" s="202"/>
      <c r="BN478" s="194"/>
      <c r="BO478" s="203"/>
    </row>
    <row r="479" spans="1:67" hidden="1" x14ac:dyDescent="0.25">
      <c r="A479" s="194"/>
      <c r="B479" s="150"/>
      <c r="C479" s="162"/>
      <c r="D479" s="204"/>
      <c r="E479" s="164"/>
      <c r="F479" s="204"/>
      <c r="G479" s="205"/>
      <c r="H479" s="197"/>
      <c r="I479" s="118"/>
      <c r="J479" s="198"/>
      <c r="K479" s="204"/>
      <c r="L479" s="126"/>
      <c r="M479" s="117"/>
      <c r="N479" s="117"/>
      <c r="O479" s="117"/>
      <c r="P479" s="117"/>
      <c r="Q479" s="119"/>
      <c r="R479" s="119"/>
      <c r="S479" s="119"/>
      <c r="T479" s="119"/>
      <c r="U479" s="119"/>
      <c r="V479" s="119"/>
      <c r="W479" s="119"/>
      <c r="X479" s="119"/>
      <c r="Y479" s="119"/>
      <c r="Z479" s="119"/>
      <c r="AA479" s="119"/>
      <c r="AB479" s="119"/>
      <c r="AC479" s="119"/>
      <c r="AD479" s="165"/>
      <c r="AE479" s="119"/>
      <c r="AF479" s="119"/>
      <c r="AG479" s="119"/>
      <c r="AH479" s="119"/>
      <c r="AI479" s="119"/>
      <c r="AJ479" s="119"/>
      <c r="AK479" s="119"/>
      <c r="AL479" s="119"/>
      <c r="AM479" s="119"/>
      <c r="AN479" s="119"/>
      <c r="AO479" s="119"/>
      <c r="AP479" s="119"/>
      <c r="AQ479" s="119"/>
      <c r="AR479" s="119"/>
      <c r="AS479" s="163"/>
      <c r="AV479" s="117"/>
      <c r="AW479" s="117"/>
      <c r="AX479" s="117"/>
      <c r="AY479" s="117"/>
      <c r="BJ479" s="201" t="s">
        <v>31</v>
      </c>
      <c r="BK479" s="201"/>
      <c r="BL479" s="201"/>
      <c r="BM479" s="202"/>
      <c r="BN479" s="194"/>
      <c r="BO479" s="203"/>
    </row>
    <row r="480" spans="1:67" hidden="1" x14ac:dyDescent="0.25">
      <c r="A480" s="194"/>
      <c r="B480" s="150"/>
      <c r="C480" s="162"/>
      <c r="D480" s="204"/>
      <c r="E480" s="164"/>
      <c r="F480" s="204"/>
      <c r="G480" s="205"/>
      <c r="H480" s="197"/>
      <c r="I480" s="118"/>
      <c r="J480" s="198"/>
      <c r="K480" s="204"/>
      <c r="L480" s="126"/>
      <c r="M480" s="117"/>
      <c r="N480" s="117"/>
      <c r="O480" s="117"/>
      <c r="P480" s="117"/>
      <c r="Q480" s="119"/>
      <c r="R480" s="119"/>
      <c r="S480" s="119"/>
      <c r="T480" s="119"/>
      <c r="U480" s="119"/>
      <c r="V480" s="119"/>
      <c r="W480" s="119"/>
      <c r="X480" s="119"/>
      <c r="Y480" s="119"/>
      <c r="Z480" s="119"/>
      <c r="AA480" s="119"/>
      <c r="AB480" s="119"/>
      <c r="AC480" s="119"/>
      <c r="AD480" s="165"/>
      <c r="AE480" s="119"/>
      <c r="AF480" s="119"/>
      <c r="AG480" s="119"/>
      <c r="AH480" s="119"/>
      <c r="AI480" s="119"/>
      <c r="AJ480" s="119"/>
      <c r="AK480" s="119"/>
      <c r="AL480" s="119"/>
      <c r="AM480" s="119"/>
      <c r="AN480" s="119"/>
      <c r="AO480" s="119"/>
      <c r="AP480" s="119"/>
      <c r="AQ480" s="119"/>
      <c r="AR480" s="119"/>
      <c r="AS480" s="163"/>
      <c r="AV480" s="117"/>
      <c r="AW480" s="117"/>
      <c r="AX480" s="117"/>
      <c r="AY480" s="117"/>
      <c r="BJ480" s="201" t="s">
        <v>31</v>
      </c>
      <c r="BK480" s="201"/>
      <c r="BL480" s="201"/>
      <c r="BM480" s="202"/>
      <c r="BN480" s="194"/>
      <c r="BO480" s="203"/>
    </row>
    <row r="481" spans="1:67" hidden="1" x14ac:dyDescent="0.25">
      <c r="A481" s="194"/>
      <c r="B481" s="150"/>
      <c r="C481" s="162"/>
      <c r="D481" s="204"/>
      <c r="E481" s="164"/>
      <c r="F481" s="204"/>
      <c r="G481" s="205"/>
      <c r="H481" s="197"/>
      <c r="I481" s="118"/>
      <c r="J481" s="198"/>
      <c r="K481" s="204"/>
      <c r="L481" s="126"/>
      <c r="M481" s="117"/>
      <c r="N481" s="117"/>
      <c r="O481" s="117"/>
      <c r="P481" s="117"/>
      <c r="Q481" s="119"/>
      <c r="R481" s="119"/>
      <c r="S481" s="119"/>
      <c r="T481" s="119"/>
      <c r="U481" s="119"/>
      <c r="V481" s="119"/>
      <c r="W481" s="119"/>
      <c r="X481" s="119"/>
      <c r="Y481" s="119"/>
      <c r="Z481" s="119"/>
      <c r="AA481" s="119"/>
      <c r="AB481" s="119"/>
      <c r="AC481" s="119"/>
      <c r="AD481" s="165"/>
      <c r="AE481" s="119"/>
      <c r="AF481" s="119"/>
      <c r="AG481" s="119"/>
      <c r="AH481" s="119"/>
      <c r="AI481" s="119"/>
      <c r="AJ481" s="119"/>
      <c r="AK481" s="119"/>
      <c r="AL481" s="119"/>
      <c r="AM481" s="119"/>
      <c r="AN481" s="119"/>
      <c r="AO481" s="119"/>
      <c r="AP481" s="119"/>
      <c r="AQ481" s="119"/>
      <c r="AR481" s="119"/>
      <c r="AS481" s="163"/>
      <c r="AV481" s="117"/>
      <c r="AW481" s="117"/>
      <c r="AX481" s="117"/>
      <c r="AY481" s="117"/>
      <c r="BJ481" s="201" t="s">
        <v>31</v>
      </c>
      <c r="BK481" s="201"/>
      <c r="BL481" s="201"/>
      <c r="BM481" s="202"/>
      <c r="BN481" s="194"/>
      <c r="BO481" s="203"/>
    </row>
    <row r="482" spans="1:67" hidden="1" x14ac:dyDescent="0.25">
      <c r="A482" s="194"/>
      <c r="B482" s="150"/>
      <c r="C482" s="162"/>
      <c r="D482" s="204"/>
      <c r="E482" s="164"/>
      <c r="F482" s="204"/>
      <c r="G482" s="205"/>
      <c r="H482" s="197"/>
      <c r="I482" s="118"/>
      <c r="J482" s="198"/>
      <c r="K482" s="204"/>
      <c r="L482" s="126"/>
      <c r="M482" s="117"/>
      <c r="N482" s="117"/>
      <c r="O482" s="117"/>
      <c r="P482" s="117"/>
      <c r="Q482" s="119"/>
      <c r="R482" s="119"/>
      <c r="S482" s="119"/>
      <c r="T482" s="119"/>
      <c r="U482" s="119"/>
      <c r="V482" s="119"/>
      <c r="W482" s="119"/>
      <c r="X482" s="119"/>
      <c r="Y482" s="119"/>
      <c r="Z482" s="119"/>
      <c r="AA482" s="119"/>
      <c r="AB482" s="119"/>
      <c r="AC482" s="119"/>
      <c r="AD482" s="165"/>
      <c r="AE482" s="119"/>
      <c r="AF482" s="119"/>
      <c r="AG482" s="119"/>
      <c r="AH482" s="119"/>
      <c r="AI482" s="119"/>
      <c r="AJ482" s="119"/>
      <c r="AK482" s="119"/>
      <c r="AL482" s="119"/>
      <c r="AM482" s="119"/>
      <c r="AN482" s="119"/>
      <c r="AO482" s="119"/>
      <c r="AP482" s="119"/>
      <c r="AQ482" s="119"/>
      <c r="AR482" s="119"/>
      <c r="AS482" s="163"/>
      <c r="AV482" s="117"/>
      <c r="AW482" s="117"/>
      <c r="AX482" s="117"/>
      <c r="AY482" s="117"/>
      <c r="BJ482" s="201" t="s">
        <v>31</v>
      </c>
      <c r="BK482" s="201"/>
      <c r="BL482" s="201"/>
      <c r="BM482" s="202"/>
      <c r="BN482" s="194"/>
      <c r="BO482" s="203"/>
    </row>
    <row r="483" spans="1:67" hidden="1" x14ac:dyDescent="0.25">
      <c r="A483" s="194"/>
      <c r="B483" s="150"/>
      <c r="C483" s="162"/>
      <c r="D483" s="204"/>
      <c r="E483" s="164"/>
      <c r="F483" s="204"/>
      <c r="G483" s="205"/>
      <c r="H483" s="197"/>
      <c r="I483" s="118"/>
      <c r="J483" s="198"/>
      <c r="K483" s="204"/>
      <c r="L483" s="126"/>
      <c r="M483" s="117"/>
      <c r="N483" s="117"/>
      <c r="O483" s="117"/>
      <c r="P483" s="117"/>
      <c r="Q483" s="119"/>
      <c r="R483" s="119"/>
      <c r="S483" s="119"/>
      <c r="T483" s="119"/>
      <c r="U483" s="119"/>
      <c r="V483" s="119"/>
      <c r="W483" s="119"/>
      <c r="X483" s="119"/>
      <c r="Y483" s="119"/>
      <c r="Z483" s="119"/>
      <c r="AA483" s="119"/>
      <c r="AB483" s="119"/>
      <c r="AC483" s="119"/>
      <c r="AD483" s="165"/>
      <c r="AE483" s="119"/>
      <c r="AF483" s="119"/>
      <c r="AG483" s="119"/>
      <c r="AH483" s="119"/>
      <c r="AI483" s="119"/>
      <c r="AJ483" s="119"/>
      <c r="AK483" s="119"/>
      <c r="AL483" s="119"/>
      <c r="AM483" s="119"/>
      <c r="AN483" s="119"/>
      <c r="AO483" s="119"/>
      <c r="AP483" s="119"/>
      <c r="AQ483" s="119"/>
      <c r="AR483" s="119"/>
      <c r="AS483" s="163"/>
      <c r="AV483" s="117"/>
      <c r="AW483" s="117"/>
      <c r="AX483" s="117"/>
      <c r="AY483" s="117"/>
      <c r="BJ483" s="201" t="s">
        <v>31</v>
      </c>
      <c r="BK483" s="201"/>
      <c r="BL483" s="201"/>
      <c r="BM483" s="202"/>
      <c r="BN483" s="194"/>
      <c r="BO483" s="203"/>
    </row>
    <row r="484" spans="1:67" hidden="1" x14ac:dyDescent="0.25">
      <c r="A484" s="194"/>
      <c r="B484" s="150"/>
      <c r="C484" s="162"/>
      <c r="D484" s="204"/>
      <c r="E484" s="164"/>
      <c r="F484" s="204"/>
      <c r="G484" s="205"/>
      <c r="H484" s="197"/>
      <c r="I484" s="118"/>
      <c r="J484" s="198"/>
      <c r="K484" s="204"/>
      <c r="L484" s="126"/>
      <c r="M484" s="117"/>
      <c r="N484" s="117"/>
      <c r="O484" s="117"/>
      <c r="P484" s="117"/>
      <c r="Q484" s="119"/>
      <c r="R484" s="119"/>
      <c r="S484" s="119"/>
      <c r="T484" s="119"/>
      <c r="U484" s="119"/>
      <c r="V484" s="119"/>
      <c r="W484" s="119"/>
      <c r="X484" s="119"/>
      <c r="Y484" s="119"/>
      <c r="Z484" s="119"/>
      <c r="AA484" s="119"/>
      <c r="AB484" s="119"/>
      <c r="AC484" s="119"/>
      <c r="AD484" s="165"/>
      <c r="AE484" s="119"/>
      <c r="AF484" s="119"/>
      <c r="AG484" s="119"/>
      <c r="AH484" s="119"/>
      <c r="AI484" s="119"/>
      <c r="AJ484" s="119"/>
      <c r="AK484" s="119"/>
      <c r="AL484" s="119"/>
      <c r="AM484" s="119"/>
      <c r="AN484" s="119"/>
      <c r="AO484" s="119"/>
      <c r="AP484" s="119"/>
      <c r="AQ484" s="119"/>
      <c r="AR484" s="119"/>
      <c r="AS484" s="163"/>
      <c r="AV484" s="117"/>
      <c r="AW484" s="117"/>
      <c r="AX484" s="117"/>
      <c r="AY484" s="117"/>
      <c r="BJ484" s="201" t="s">
        <v>31</v>
      </c>
      <c r="BK484" s="201"/>
      <c r="BL484" s="201"/>
      <c r="BM484" s="202"/>
      <c r="BN484" s="194"/>
      <c r="BO484" s="203"/>
    </row>
    <row r="485" spans="1:67" hidden="1" x14ac:dyDescent="0.25">
      <c r="A485" s="194"/>
      <c r="B485" s="150"/>
      <c r="C485" s="162"/>
      <c r="D485" s="204"/>
      <c r="E485" s="164"/>
      <c r="F485" s="204"/>
      <c r="G485" s="205"/>
      <c r="H485" s="197"/>
      <c r="I485" s="118"/>
      <c r="J485" s="198"/>
      <c r="K485" s="204"/>
      <c r="L485" s="126"/>
      <c r="M485" s="117"/>
      <c r="N485" s="117"/>
      <c r="O485" s="117"/>
      <c r="P485" s="117"/>
      <c r="Q485" s="119"/>
      <c r="R485" s="119"/>
      <c r="S485" s="119"/>
      <c r="T485" s="119"/>
      <c r="U485" s="119"/>
      <c r="V485" s="119"/>
      <c r="W485" s="119"/>
      <c r="X485" s="119"/>
      <c r="Y485" s="119"/>
      <c r="Z485" s="119"/>
      <c r="AA485" s="119"/>
      <c r="AB485" s="119"/>
      <c r="AC485" s="119"/>
      <c r="AD485" s="165"/>
      <c r="AE485" s="119"/>
      <c r="AF485" s="119"/>
      <c r="AG485" s="119"/>
      <c r="AH485" s="119"/>
      <c r="AI485" s="119"/>
      <c r="AJ485" s="119"/>
      <c r="AK485" s="119"/>
      <c r="AL485" s="119"/>
      <c r="AM485" s="119"/>
      <c r="AN485" s="119"/>
      <c r="AO485" s="119"/>
      <c r="AP485" s="119"/>
      <c r="AQ485" s="119"/>
      <c r="AR485" s="119"/>
      <c r="AS485" s="163"/>
      <c r="AV485" s="117"/>
      <c r="AW485" s="117"/>
      <c r="AX485" s="117"/>
      <c r="AY485" s="117"/>
      <c r="BJ485" s="201" t="s">
        <v>31</v>
      </c>
      <c r="BK485" s="201"/>
      <c r="BL485" s="201"/>
      <c r="BM485" s="202"/>
      <c r="BN485" s="194"/>
      <c r="BO485" s="203"/>
    </row>
    <row r="486" spans="1:67" hidden="1" x14ac:dyDescent="0.25">
      <c r="A486" s="194"/>
      <c r="B486" s="150"/>
      <c r="C486" s="162"/>
      <c r="D486" s="204"/>
      <c r="E486" s="164"/>
      <c r="F486" s="204"/>
      <c r="G486" s="205"/>
      <c r="H486" s="197"/>
      <c r="I486" s="118"/>
      <c r="J486" s="198"/>
      <c r="K486" s="204"/>
      <c r="L486" s="126"/>
      <c r="M486" s="117"/>
      <c r="N486" s="117"/>
      <c r="O486" s="117"/>
      <c r="P486" s="117"/>
      <c r="Q486" s="119"/>
      <c r="R486" s="119"/>
      <c r="S486" s="119"/>
      <c r="T486" s="119"/>
      <c r="U486" s="119"/>
      <c r="V486" s="119"/>
      <c r="W486" s="119"/>
      <c r="X486" s="119"/>
      <c r="Y486" s="119"/>
      <c r="Z486" s="119"/>
      <c r="AA486" s="119"/>
      <c r="AB486" s="119"/>
      <c r="AC486" s="119"/>
      <c r="AD486" s="165"/>
      <c r="AE486" s="119"/>
      <c r="AF486" s="119"/>
      <c r="AG486" s="119"/>
      <c r="AH486" s="119"/>
      <c r="AI486" s="119"/>
      <c r="AJ486" s="119"/>
      <c r="AK486" s="119"/>
      <c r="AL486" s="119"/>
      <c r="AM486" s="119"/>
      <c r="AN486" s="119"/>
      <c r="AO486" s="119"/>
      <c r="AP486" s="119"/>
      <c r="AQ486" s="119"/>
      <c r="AR486" s="119"/>
      <c r="AS486" s="163"/>
      <c r="AV486" s="117"/>
      <c r="AW486" s="117"/>
      <c r="AX486" s="117"/>
      <c r="AY486" s="117"/>
      <c r="BJ486" s="201" t="s">
        <v>31</v>
      </c>
      <c r="BK486" s="201"/>
      <c r="BL486" s="201"/>
      <c r="BM486" s="202"/>
      <c r="BN486" s="194"/>
      <c r="BO486" s="203"/>
    </row>
    <row r="487" spans="1:67" hidden="1" x14ac:dyDescent="0.25">
      <c r="A487" s="194"/>
      <c r="B487" s="150"/>
      <c r="C487" s="162"/>
      <c r="D487" s="204"/>
      <c r="E487" s="164"/>
      <c r="F487" s="204"/>
      <c r="G487" s="205"/>
      <c r="H487" s="197"/>
      <c r="I487" s="118"/>
      <c r="J487" s="198"/>
      <c r="K487" s="204"/>
      <c r="L487" s="126"/>
      <c r="M487" s="117"/>
      <c r="N487" s="117"/>
      <c r="O487" s="117"/>
      <c r="P487" s="117"/>
      <c r="Q487" s="119"/>
      <c r="R487" s="119"/>
      <c r="S487" s="119"/>
      <c r="T487" s="119"/>
      <c r="U487" s="119"/>
      <c r="V487" s="119"/>
      <c r="W487" s="119"/>
      <c r="X487" s="119"/>
      <c r="Y487" s="119"/>
      <c r="Z487" s="119"/>
      <c r="AA487" s="119"/>
      <c r="AB487" s="119"/>
      <c r="AC487" s="119"/>
      <c r="AD487" s="165"/>
      <c r="AE487" s="119"/>
      <c r="AF487" s="119"/>
      <c r="AG487" s="119"/>
      <c r="AH487" s="119"/>
      <c r="AI487" s="119"/>
      <c r="AJ487" s="119"/>
      <c r="AK487" s="119"/>
      <c r="AL487" s="119"/>
      <c r="AM487" s="119"/>
      <c r="AN487" s="119"/>
      <c r="AO487" s="119"/>
      <c r="AP487" s="119"/>
      <c r="AQ487" s="119"/>
      <c r="AR487" s="119"/>
      <c r="AS487" s="163"/>
      <c r="AV487" s="117"/>
      <c r="AW487" s="117"/>
      <c r="AX487" s="117"/>
      <c r="AY487" s="117"/>
      <c r="BJ487" s="201" t="s">
        <v>31</v>
      </c>
      <c r="BK487" s="201"/>
      <c r="BL487" s="201"/>
      <c r="BM487" s="202"/>
      <c r="BN487" s="194"/>
      <c r="BO487" s="203"/>
    </row>
    <row r="488" spans="1:67" hidden="1" x14ac:dyDescent="0.25">
      <c r="A488" s="194"/>
      <c r="B488" s="150"/>
      <c r="C488" s="162"/>
      <c r="D488" s="204"/>
      <c r="E488" s="164"/>
      <c r="F488" s="204"/>
      <c r="G488" s="205"/>
      <c r="H488" s="197"/>
      <c r="I488" s="118"/>
      <c r="J488" s="198"/>
      <c r="K488" s="204"/>
      <c r="L488" s="126"/>
      <c r="M488" s="117"/>
      <c r="N488" s="117"/>
      <c r="O488" s="117"/>
      <c r="P488" s="117"/>
      <c r="Q488" s="119"/>
      <c r="R488" s="119"/>
      <c r="S488" s="119"/>
      <c r="T488" s="119"/>
      <c r="U488" s="119"/>
      <c r="V488" s="119"/>
      <c r="W488" s="119"/>
      <c r="X488" s="119"/>
      <c r="Y488" s="119"/>
      <c r="Z488" s="119"/>
      <c r="AA488" s="119"/>
      <c r="AB488" s="119"/>
      <c r="AC488" s="119"/>
      <c r="AD488" s="165"/>
      <c r="AE488" s="119"/>
      <c r="AF488" s="119"/>
      <c r="AG488" s="119"/>
      <c r="AH488" s="119"/>
      <c r="AI488" s="119"/>
      <c r="AJ488" s="119"/>
      <c r="AK488" s="119"/>
      <c r="AL488" s="119"/>
      <c r="AM488" s="119"/>
      <c r="AN488" s="119"/>
      <c r="AO488" s="119"/>
      <c r="AP488" s="119"/>
      <c r="AQ488" s="119"/>
      <c r="AR488" s="119"/>
      <c r="AS488" s="163"/>
      <c r="AV488" s="117"/>
      <c r="AW488" s="117"/>
      <c r="AX488" s="117"/>
      <c r="AY488" s="117"/>
      <c r="BJ488" s="201" t="s">
        <v>31</v>
      </c>
      <c r="BK488" s="201"/>
      <c r="BL488" s="201"/>
      <c r="BM488" s="202"/>
      <c r="BN488" s="194"/>
      <c r="BO488" s="203"/>
    </row>
    <row r="489" spans="1:67" hidden="1" x14ac:dyDescent="0.25">
      <c r="A489" s="194"/>
      <c r="B489" s="150"/>
      <c r="C489" s="162"/>
      <c r="D489" s="204"/>
      <c r="E489" s="164"/>
      <c r="F489" s="204"/>
      <c r="G489" s="205"/>
      <c r="H489" s="197"/>
      <c r="I489" s="118"/>
      <c r="J489" s="198"/>
      <c r="K489" s="204"/>
      <c r="L489" s="126"/>
      <c r="M489" s="117"/>
      <c r="N489" s="117"/>
      <c r="O489" s="117"/>
      <c r="P489" s="117"/>
      <c r="Q489" s="119"/>
      <c r="R489" s="119"/>
      <c r="S489" s="119"/>
      <c r="T489" s="119"/>
      <c r="U489" s="119"/>
      <c r="V489" s="119"/>
      <c r="W489" s="119"/>
      <c r="X489" s="119"/>
      <c r="Y489" s="119"/>
      <c r="Z489" s="119"/>
      <c r="AA489" s="119"/>
      <c r="AB489" s="119"/>
      <c r="AC489" s="119"/>
      <c r="AD489" s="165"/>
      <c r="AE489" s="119"/>
      <c r="AF489" s="119"/>
      <c r="AG489" s="119"/>
      <c r="AH489" s="119"/>
      <c r="AI489" s="119"/>
      <c r="AJ489" s="119"/>
      <c r="AK489" s="119"/>
      <c r="AL489" s="119"/>
      <c r="AM489" s="119"/>
      <c r="AN489" s="119"/>
      <c r="AO489" s="119"/>
      <c r="AP489" s="119"/>
      <c r="AQ489" s="119"/>
      <c r="AR489" s="119"/>
      <c r="AS489" s="163"/>
      <c r="AV489" s="117"/>
      <c r="AW489" s="117"/>
      <c r="AX489" s="117"/>
      <c r="AY489" s="117"/>
      <c r="BJ489" s="201" t="s">
        <v>31</v>
      </c>
      <c r="BK489" s="201"/>
      <c r="BL489" s="201"/>
      <c r="BM489" s="202"/>
      <c r="BN489" s="194"/>
      <c r="BO489" s="203"/>
    </row>
    <row r="490" spans="1:67" hidden="1" x14ac:dyDescent="0.25">
      <c r="A490" s="194"/>
      <c r="B490" s="150"/>
      <c r="C490" s="162"/>
      <c r="D490" s="204"/>
      <c r="E490" s="164"/>
      <c r="F490" s="204"/>
      <c r="G490" s="205"/>
      <c r="H490" s="197"/>
      <c r="I490" s="118"/>
      <c r="J490" s="198"/>
      <c r="K490" s="204"/>
      <c r="L490" s="126"/>
      <c r="M490" s="117"/>
      <c r="N490" s="117"/>
      <c r="O490" s="117"/>
      <c r="P490" s="117"/>
      <c r="Q490" s="119"/>
      <c r="R490" s="119"/>
      <c r="S490" s="119"/>
      <c r="T490" s="119"/>
      <c r="U490" s="119"/>
      <c r="V490" s="119"/>
      <c r="W490" s="119"/>
      <c r="X490" s="119"/>
      <c r="Y490" s="119"/>
      <c r="Z490" s="119"/>
      <c r="AA490" s="119"/>
      <c r="AB490" s="119"/>
      <c r="AC490" s="119"/>
      <c r="AD490" s="165"/>
      <c r="AE490" s="119"/>
      <c r="AF490" s="119"/>
      <c r="AG490" s="119"/>
      <c r="AH490" s="119"/>
      <c r="AI490" s="119"/>
      <c r="AJ490" s="119"/>
      <c r="AK490" s="119"/>
      <c r="AL490" s="119"/>
      <c r="AM490" s="119"/>
      <c r="AN490" s="119"/>
      <c r="AO490" s="119"/>
      <c r="AP490" s="119"/>
      <c r="AQ490" s="119"/>
      <c r="AR490" s="119"/>
      <c r="AS490" s="163"/>
      <c r="AV490" s="117"/>
      <c r="AW490" s="117"/>
      <c r="AX490" s="117"/>
      <c r="AY490" s="117"/>
      <c r="BJ490" s="201" t="s">
        <v>31</v>
      </c>
      <c r="BK490" s="201"/>
      <c r="BL490" s="201"/>
      <c r="BM490" s="202"/>
      <c r="BN490" s="194"/>
      <c r="BO490" s="203"/>
    </row>
    <row r="491" spans="1:67" hidden="1" x14ac:dyDescent="0.25">
      <c r="A491" s="194"/>
      <c r="B491" s="150"/>
      <c r="C491" s="162"/>
      <c r="D491" s="204"/>
      <c r="E491" s="164"/>
      <c r="F491" s="204"/>
      <c r="G491" s="205"/>
      <c r="H491" s="197"/>
      <c r="I491" s="118"/>
      <c r="J491" s="198"/>
      <c r="K491" s="204"/>
      <c r="L491" s="126"/>
      <c r="M491" s="117"/>
      <c r="N491" s="117"/>
      <c r="O491" s="117"/>
      <c r="P491" s="117"/>
      <c r="Q491" s="119"/>
      <c r="R491" s="119"/>
      <c r="S491" s="119"/>
      <c r="T491" s="119"/>
      <c r="U491" s="119"/>
      <c r="V491" s="119"/>
      <c r="W491" s="119"/>
      <c r="X491" s="119"/>
      <c r="Y491" s="119"/>
      <c r="Z491" s="119"/>
      <c r="AA491" s="119"/>
      <c r="AB491" s="119"/>
      <c r="AC491" s="119"/>
      <c r="AD491" s="165"/>
      <c r="AE491" s="119"/>
      <c r="AF491" s="119"/>
      <c r="AG491" s="119"/>
      <c r="AH491" s="119"/>
      <c r="AI491" s="119"/>
      <c r="AJ491" s="119"/>
      <c r="AK491" s="119"/>
      <c r="AL491" s="119"/>
      <c r="AM491" s="119"/>
      <c r="AN491" s="119"/>
      <c r="AO491" s="119"/>
      <c r="AP491" s="119"/>
      <c r="AQ491" s="119"/>
      <c r="AR491" s="119"/>
      <c r="AS491" s="163"/>
      <c r="AV491" s="117"/>
      <c r="AW491" s="117"/>
      <c r="AX491" s="117"/>
      <c r="AY491" s="117"/>
      <c r="BJ491" s="201" t="s">
        <v>31</v>
      </c>
      <c r="BK491" s="201"/>
      <c r="BL491" s="201"/>
      <c r="BM491" s="202"/>
      <c r="BN491" s="194"/>
      <c r="BO491" s="203"/>
    </row>
    <row r="492" spans="1:67" hidden="1" x14ac:dyDescent="0.25">
      <c r="A492" s="194"/>
      <c r="B492" s="150"/>
      <c r="C492" s="162"/>
      <c r="D492" s="204"/>
      <c r="E492" s="164"/>
      <c r="F492" s="204"/>
      <c r="G492" s="205"/>
      <c r="H492" s="197"/>
      <c r="I492" s="118"/>
      <c r="J492" s="198"/>
      <c r="K492" s="204"/>
      <c r="L492" s="126"/>
      <c r="M492" s="117"/>
      <c r="N492" s="117"/>
      <c r="O492" s="117"/>
      <c r="P492" s="117"/>
      <c r="Q492" s="119"/>
      <c r="R492" s="119"/>
      <c r="S492" s="119"/>
      <c r="T492" s="119"/>
      <c r="U492" s="119"/>
      <c r="V492" s="119"/>
      <c r="W492" s="119"/>
      <c r="X492" s="119"/>
      <c r="Y492" s="119"/>
      <c r="Z492" s="119"/>
      <c r="AA492" s="119"/>
      <c r="AB492" s="119"/>
      <c r="AC492" s="119"/>
      <c r="AD492" s="165"/>
      <c r="AE492" s="119"/>
      <c r="AF492" s="119"/>
      <c r="AG492" s="119"/>
      <c r="AH492" s="119"/>
      <c r="AI492" s="119"/>
      <c r="AJ492" s="119"/>
      <c r="AK492" s="119"/>
      <c r="AL492" s="119"/>
      <c r="AM492" s="119"/>
      <c r="AN492" s="119"/>
      <c r="AO492" s="119"/>
      <c r="AP492" s="119"/>
      <c r="AQ492" s="119"/>
      <c r="AR492" s="119"/>
      <c r="AS492" s="163"/>
      <c r="AV492" s="117"/>
      <c r="AW492" s="117"/>
      <c r="AX492" s="117"/>
      <c r="AY492" s="117"/>
      <c r="BJ492" s="201" t="s">
        <v>31</v>
      </c>
      <c r="BK492" s="201"/>
      <c r="BL492" s="201"/>
      <c r="BM492" s="202"/>
      <c r="BN492" s="194"/>
      <c r="BO492" s="203"/>
    </row>
    <row r="493" spans="1:67" hidden="1" x14ac:dyDescent="0.25">
      <c r="A493" s="194"/>
      <c r="B493" s="150"/>
      <c r="C493" s="162"/>
      <c r="D493" s="204"/>
      <c r="E493" s="164"/>
      <c r="F493" s="204"/>
      <c r="G493" s="205"/>
      <c r="H493" s="197"/>
      <c r="I493" s="118"/>
      <c r="J493" s="198"/>
      <c r="K493" s="204"/>
      <c r="L493" s="126"/>
      <c r="M493" s="117"/>
      <c r="N493" s="117"/>
      <c r="O493" s="117"/>
      <c r="P493" s="117"/>
      <c r="Q493" s="119"/>
      <c r="R493" s="119"/>
      <c r="S493" s="119"/>
      <c r="T493" s="119"/>
      <c r="U493" s="119"/>
      <c r="V493" s="119"/>
      <c r="W493" s="119"/>
      <c r="X493" s="119"/>
      <c r="Y493" s="119"/>
      <c r="Z493" s="119"/>
      <c r="AA493" s="119"/>
      <c r="AB493" s="119"/>
      <c r="AC493" s="119"/>
      <c r="AD493" s="165"/>
      <c r="AE493" s="119"/>
      <c r="AF493" s="119"/>
      <c r="AG493" s="119"/>
      <c r="AH493" s="119"/>
      <c r="AI493" s="119"/>
      <c r="AJ493" s="119"/>
      <c r="AK493" s="119"/>
      <c r="AL493" s="119"/>
      <c r="AM493" s="119"/>
      <c r="AN493" s="119"/>
      <c r="AO493" s="119"/>
      <c r="AP493" s="119"/>
      <c r="AQ493" s="119"/>
      <c r="AR493" s="119"/>
      <c r="AS493" s="163"/>
      <c r="AV493" s="117"/>
      <c r="AW493" s="117"/>
      <c r="AX493" s="117"/>
      <c r="AY493" s="117"/>
      <c r="BJ493" s="201" t="s">
        <v>31</v>
      </c>
      <c r="BK493" s="201"/>
      <c r="BL493" s="201"/>
      <c r="BM493" s="202"/>
      <c r="BN493" s="194"/>
      <c r="BO493" s="203"/>
    </row>
    <row r="494" spans="1:67" hidden="1" x14ac:dyDescent="0.25">
      <c r="A494" s="194"/>
      <c r="B494" s="150"/>
      <c r="C494" s="162"/>
      <c r="D494" s="204"/>
      <c r="E494" s="164"/>
      <c r="F494" s="204"/>
      <c r="G494" s="205"/>
      <c r="H494" s="197"/>
      <c r="I494" s="118"/>
      <c r="J494" s="198"/>
      <c r="K494" s="204"/>
      <c r="L494" s="126"/>
      <c r="M494" s="117"/>
      <c r="N494" s="117"/>
      <c r="O494" s="117"/>
      <c r="P494" s="117"/>
      <c r="Q494" s="119"/>
      <c r="R494" s="119"/>
      <c r="S494" s="119"/>
      <c r="T494" s="119"/>
      <c r="U494" s="119"/>
      <c r="V494" s="119"/>
      <c r="W494" s="119"/>
      <c r="X494" s="119"/>
      <c r="Y494" s="119"/>
      <c r="Z494" s="119"/>
      <c r="AA494" s="119"/>
      <c r="AB494" s="119"/>
      <c r="AC494" s="119"/>
      <c r="AD494" s="165"/>
      <c r="AE494" s="119"/>
      <c r="AF494" s="119"/>
      <c r="AG494" s="119"/>
      <c r="AH494" s="119"/>
      <c r="AI494" s="119"/>
      <c r="AJ494" s="119"/>
      <c r="AK494" s="119"/>
      <c r="AL494" s="119"/>
      <c r="AM494" s="119"/>
      <c r="AN494" s="119"/>
      <c r="AO494" s="119"/>
      <c r="AP494" s="119"/>
      <c r="AQ494" s="119"/>
      <c r="AR494" s="119"/>
      <c r="AS494" s="163"/>
      <c r="AV494" s="117"/>
      <c r="AW494" s="117"/>
      <c r="AX494" s="117"/>
      <c r="AY494" s="117"/>
      <c r="BJ494" s="201" t="s">
        <v>31</v>
      </c>
      <c r="BK494" s="201"/>
      <c r="BL494" s="201"/>
      <c r="BM494" s="202"/>
      <c r="BN494" s="194"/>
      <c r="BO494" s="203"/>
    </row>
    <row r="495" spans="1:67" hidden="1" x14ac:dyDescent="0.25">
      <c r="A495" s="194"/>
      <c r="B495" s="150"/>
      <c r="C495" s="162"/>
      <c r="D495" s="204"/>
      <c r="E495" s="164"/>
      <c r="F495" s="204"/>
      <c r="G495" s="205"/>
      <c r="H495" s="197"/>
      <c r="I495" s="118"/>
      <c r="J495" s="198"/>
      <c r="K495" s="204"/>
      <c r="L495" s="126"/>
      <c r="M495" s="117"/>
      <c r="N495" s="117"/>
      <c r="O495" s="117"/>
      <c r="P495" s="117"/>
      <c r="Q495" s="119"/>
      <c r="R495" s="119"/>
      <c r="S495" s="119"/>
      <c r="T495" s="119"/>
      <c r="U495" s="119"/>
      <c r="V495" s="119"/>
      <c r="W495" s="119"/>
      <c r="X495" s="119"/>
      <c r="Y495" s="119"/>
      <c r="Z495" s="119"/>
      <c r="AA495" s="119"/>
      <c r="AB495" s="119"/>
      <c r="AC495" s="119"/>
      <c r="AD495" s="165"/>
      <c r="AE495" s="119"/>
      <c r="AF495" s="119"/>
      <c r="AG495" s="119"/>
      <c r="AH495" s="119"/>
      <c r="AI495" s="119"/>
      <c r="AJ495" s="119"/>
      <c r="AK495" s="119"/>
      <c r="AL495" s="119"/>
      <c r="AM495" s="119"/>
      <c r="AN495" s="119"/>
      <c r="AO495" s="119"/>
      <c r="AP495" s="119"/>
      <c r="AQ495" s="119"/>
      <c r="AR495" s="119"/>
      <c r="AS495" s="163"/>
      <c r="AV495" s="117"/>
      <c r="AW495" s="117"/>
      <c r="AX495" s="117"/>
      <c r="AY495" s="117"/>
      <c r="BJ495" s="201" t="s">
        <v>31</v>
      </c>
      <c r="BK495" s="201"/>
      <c r="BL495" s="201"/>
      <c r="BM495" s="202"/>
      <c r="BN495" s="194"/>
      <c r="BO495" s="203"/>
    </row>
    <row r="496" spans="1:67" hidden="1" x14ac:dyDescent="0.25">
      <c r="A496" s="194"/>
      <c r="B496" s="150"/>
      <c r="C496" s="162"/>
      <c r="D496" s="204"/>
      <c r="E496" s="164"/>
      <c r="F496" s="204"/>
      <c r="G496" s="205"/>
      <c r="H496" s="197"/>
      <c r="I496" s="118"/>
      <c r="J496" s="198"/>
      <c r="K496" s="204"/>
      <c r="L496" s="126"/>
      <c r="M496" s="117"/>
      <c r="N496" s="117"/>
      <c r="O496" s="117"/>
      <c r="P496" s="117"/>
      <c r="Q496" s="119"/>
      <c r="R496" s="119"/>
      <c r="S496" s="119"/>
      <c r="T496" s="119"/>
      <c r="U496" s="119"/>
      <c r="V496" s="119"/>
      <c r="W496" s="119"/>
      <c r="X496" s="119"/>
      <c r="Y496" s="119"/>
      <c r="Z496" s="119"/>
      <c r="AA496" s="119"/>
      <c r="AB496" s="119"/>
      <c r="AC496" s="119"/>
      <c r="AD496" s="165"/>
      <c r="AE496" s="119"/>
      <c r="AF496" s="119"/>
      <c r="AG496" s="119"/>
      <c r="AH496" s="119"/>
      <c r="AI496" s="119"/>
      <c r="AJ496" s="119"/>
      <c r="AK496" s="119"/>
      <c r="AL496" s="119"/>
      <c r="AM496" s="119"/>
      <c r="AN496" s="119"/>
      <c r="AO496" s="119"/>
      <c r="AP496" s="119"/>
      <c r="AQ496" s="119"/>
      <c r="AR496" s="119"/>
      <c r="AS496" s="163"/>
      <c r="AV496" s="117"/>
      <c r="AW496" s="117"/>
      <c r="AX496" s="117"/>
      <c r="AY496" s="117"/>
      <c r="BJ496" s="201" t="s">
        <v>31</v>
      </c>
      <c r="BK496" s="201"/>
      <c r="BL496" s="201"/>
      <c r="BM496" s="202"/>
      <c r="BN496" s="194"/>
      <c r="BO496" s="203"/>
    </row>
    <row r="497" spans="1:67" hidden="1" x14ac:dyDescent="0.25">
      <c r="A497" s="194"/>
      <c r="B497" s="150"/>
      <c r="C497" s="162"/>
      <c r="D497" s="204"/>
      <c r="E497" s="164"/>
      <c r="F497" s="204"/>
      <c r="G497" s="205"/>
      <c r="H497" s="197"/>
      <c r="I497" s="118"/>
      <c r="J497" s="198"/>
      <c r="K497" s="204"/>
      <c r="L497" s="126"/>
      <c r="M497" s="117"/>
      <c r="N497" s="117"/>
      <c r="O497" s="117"/>
      <c r="P497" s="117"/>
      <c r="Q497" s="119"/>
      <c r="R497" s="119"/>
      <c r="S497" s="119"/>
      <c r="T497" s="119"/>
      <c r="U497" s="119"/>
      <c r="V497" s="119"/>
      <c r="W497" s="119"/>
      <c r="X497" s="119"/>
      <c r="Y497" s="119"/>
      <c r="Z497" s="119"/>
      <c r="AA497" s="119"/>
      <c r="AB497" s="119"/>
      <c r="AC497" s="119"/>
      <c r="AD497" s="165"/>
      <c r="AE497" s="119"/>
      <c r="AF497" s="119"/>
      <c r="AG497" s="119"/>
      <c r="AH497" s="119"/>
      <c r="AI497" s="119"/>
      <c r="AJ497" s="119"/>
      <c r="AK497" s="119"/>
      <c r="AL497" s="119"/>
      <c r="AM497" s="119"/>
      <c r="AN497" s="119"/>
      <c r="AO497" s="119"/>
      <c r="AP497" s="119"/>
      <c r="AQ497" s="119"/>
      <c r="AR497" s="119"/>
      <c r="AS497" s="163"/>
      <c r="AV497" s="117"/>
      <c r="AW497" s="117"/>
      <c r="AX497" s="117"/>
      <c r="AY497" s="117"/>
      <c r="BJ497" s="201" t="s">
        <v>31</v>
      </c>
      <c r="BK497" s="201"/>
      <c r="BL497" s="201"/>
      <c r="BM497" s="202"/>
      <c r="BN497" s="194"/>
      <c r="BO497" s="203"/>
    </row>
    <row r="498" spans="1:67" hidden="1" x14ac:dyDescent="0.25">
      <c r="A498" s="194"/>
      <c r="B498" s="150"/>
      <c r="C498" s="162"/>
      <c r="D498" s="204"/>
      <c r="E498" s="164"/>
      <c r="F498" s="204"/>
      <c r="G498" s="205"/>
      <c r="H498" s="197"/>
      <c r="I498" s="118"/>
      <c r="J498" s="198"/>
      <c r="K498" s="204"/>
      <c r="L498" s="126"/>
      <c r="M498" s="117"/>
      <c r="N498" s="117"/>
      <c r="O498" s="117"/>
      <c r="P498" s="117"/>
      <c r="Q498" s="119"/>
      <c r="R498" s="119"/>
      <c r="S498" s="119"/>
      <c r="T498" s="119"/>
      <c r="U498" s="119"/>
      <c r="V498" s="119"/>
      <c r="W498" s="119"/>
      <c r="X498" s="119"/>
      <c r="Y498" s="119"/>
      <c r="Z498" s="119"/>
      <c r="AA498" s="119"/>
      <c r="AB498" s="119"/>
      <c r="AC498" s="119"/>
      <c r="AD498" s="165"/>
      <c r="AE498" s="119"/>
      <c r="AF498" s="119"/>
      <c r="AG498" s="119"/>
      <c r="AH498" s="119"/>
      <c r="AI498" s="119"/>
      <c r="AJ498" s="119"/>
      <c r="AK498" s="119"/>
      <c r="AL498" s="119"/>
      <c r="AM498" s="119"/>
      <c r="AN498" s="119"/>
      <c r="AO498" s="119"/>
      <c r="AP498" s="119"/>
      <c r="AQ498" s="119"/>
      <c r="AR498" s="119"/>
      <c r="AS498" s="163"/>
      <c r="AV498" s="117"/>
      <c r="AW498" s="117"/>
      <c r="AX498" s="117"/>
      <c r="AY498" s="117"/>
      <c r="BJ498" s="201" t="s">
        <v>31</v>
      </c>
      <c r="BK498" s="201"/>
      <c r="BL498" s="201"/>
      <c r="BM498" s="202"/>
      <c r="BN498" s="194"/>
      <c r="BO498" s="203"/>
    </row>
    <row r="499" spans="1:67" hidden="1" x14ac:dyDescent="0.25">
      <c r="A499" s="194"/>
      <c r="B499" s="150"/>
      <c r="C499" s="162"/>
      <c r="D499" s="204"/>
      <c r="E499" s="164"/>
      <c r="F499" s="204"/>
      <c r="G499" s="205"/>
      <c r="H499" s="197"/>
      <c r="I499" s="118"/>
      <c r="J499" s="198"/>
      <c r="K499" s="204"/>
      <c r="L499" s="126"/>
      <c r="M499" s="117"/>
      <c r="N499" s="117"/>
      <c r="O499" s="117"/>
      <c r="P499" s="117"/>
      <c r="Q499" s="119"/>
      <c r="R499" s="119"/>
      <c r="S499" s="119"/>
      <c r="T499" s="119"/>
      <c r="U499" s="119"/>
      <c r="V499" s="119"/>
      <c r="W499" s="119"/>
      <c r="X499" s="119"/>
      <c r="Y499" s="119"/>
      <c r="Z499" s="119"/>
      <c r="AA499" s="119"/>
      <c r="AB499" s="119"/>
      <c r="AC499" s="119"/>
      <c r="AD499" s="165"/>
      <c r="AE499" s="119"/>
      <c r="AF499" s="119"/>
      <c r="AG499" s="119"/>
      <c r="AH499" s="119"/>
      <c r="AI499" s="119"/>
      <c r="AJ499" s="119"/>
      <c r="AK499" s="119"/>
      <c r="AL499" s="119"/>
      <c r="AM499" s="119"/>
      <c r="AN499" s="119"/>
      <c r="AO499" s="119"/>
      <c r="AP499" s="119"/>
      <c r="AQ499" s="119"/>
      <c r="AR499" s="119"/>
      <c r="AS499" s="163"/>
      <c r="AV499" s="117"/>
      <c r="AW499" s="117"/>
      <c r="AX499" s="117"/>
      <c r="AY499" s="117"/>
      <c r="BJ499" s="201" t="s">
        <v>31</v>
      </c>
      <c r="BK499" s="201"/>
      <c r="BL499" s="201"/>
      <c r="BM499" s="202"/>
      <c r="BN499" s="194"/>
      <c r="BO499" s="203"/>
    </row>
    <row r="500" spans="1:67" hidden="1" x14ac:dyDescent="0.25">
      <c r="B500" s="104"/>
      <c r="C500" s="104"/>
      <c r="BJ500" s="201" t="s">
        <v>31</v>
      </c>
      <c r="BK500" s="201"/>
      <c r="BL500" s="201"/>
      <c r="BM500" s="202"/>
      <c r="BN500" s="194"/>
      <c r="BO500" s="203"/>
    </row>
    <row r="501" spans="1:67" hidden="1" x14ac:dyDescent="0.25">
      <c r="B501" s="104"/>
      <c r="C501" s="104"/>
      <c r="BJ501" s="201" t="s">
        <v>31</v>
      </c>
      <c r="BK501" s="201"/>
      <c r="BL501" s="201"/>
      <c r="BM501" s="202"/>
      <c r="BN501" s="194"/>
      <c r="BO501" s="203"/>
    </row>
    <row r="502" spans="1:67" hidden="1" x14ac:dyDescent="0.25">
      <c r="B502" s="104"/>
      <c r="C502" s="104"/>
      <c r="BJ502" s="201" t="s">
        <v>31</v>
      </c>
      <c r="BK502" s="201"/>
      <c r="BL502" s="201"/>
      <c r="BM502" s="202"/>
      <c r="BN502" s="194"/>
      <c r="BO502" s="203"/>
    </row>
    <row r="503" spans="1:67" hidden="1" x14ac:dyDescent="0.25">
      <c r="B503" s="104"/>
      <c r="C503" s="104"/>
      <c r="BJ503" s="201" t="s">
        <v>31</v>
      </c>
      <c r="BK503" s="201"/>
      <c r="BL503" s="201"/>
      <c r="BM503" s="202"/>
      <c r="BN503" s="194"/>
      <c r="BO503" s="203"/>
    </row>
    <row r="504" spans="1:67" hidden="1" x14ac:dyDescent="0.25">
      <c r="B504" s="104"/>
      <c r="C504" s="104"/>
      <c r="BJ504" s="201" t="s">
        <v>31</v>
      </c>
      <c r="BK504" s="201"/>
      <c r="BL504" s="201"/>
      <c r="BM504" s="202"/>
      <c r="BN504" s="194"/>
      <c r="BO504" s="203"/>
    </row>
    <row r="505" spans="1:67" hidden="1" x14ac:dyDescent="0.25">
      <c r="B505" s="104"/>
      <c r="C505" s="104"/>
      <c r="BJ505" s="201" t="s">
        <v>31</v>
      </c>
      <c r="BK505" s="201"/>
      <c r="BL505" s="201"/>
      <c r="BM505" s="202"/>
      <c r="BN505" s="194"/>
      <c r="BO505" s="203"/>
    </row>
    <row r="506" spans="1:67" hidden="1" x14ac:dyDescent="0.25">
      <c r="B506" s="104"/>
      <c r="C506" s="104"/>
      <c r="BJ506" s="201" t="s">
        <v>31</v>
      </c>
      <c r="BK506" s="201"/>
      <c r="BL506" s="201"/>
      <c r="BM506" s="202"/>
      <c r="BN506" s="194"/>
      <c r="BO506" s="203"/>
    </row>
    <row r="507" spans="1:67" hidden="1" x14ac:dyDescent="0.25">
      <c r="B507" s="104"/>
      <c r="C507" s="104"/>
      <c r="BJ507" s="201" t="s">
        <v>31</v>
      </c>
      <c r="BK507" s="201"/>
      <c r="BL507" s="201"/>
      <c r="BM507" s="202"/>
      <c r="BN507" s="194"/>
      <c r="BO507" s="203"/>
    </row>
    <row r="508" spans="1:67" hidden="1" x14ac:dyDescent="0.25">
      <c r="B508" s="104"/>
      <c r="C508" s="104"/>
      <c r="BJ508" s="201" t="s">
        <v>31</v>
      </c>
      <c r="BK508" s="201"/>
      <c r="BL508" s="201"/>
      <c r="BM508" s="202"/>
      <c r="BN508" s="194"/>
      <c r="BO508" s="203"/>
    </row>
    <row r="509" spans="1:67" hidden="1" x14ac:dyDescent="0.25">
      <c r="B509" s="104"/>
      <c r="C509" s="104"/>
      <c r="BJ509" s="201" t="s">
        <v>31</v>
      </c>
      <c r="BK509" s="201"/>
      <c r="BL509" s="201"/>
      <c r="BM509" s="202"/>
      <c r="BN509" s="194"/>
      <c r="BO509" s="203"/>
    </row>
    <row r="510" spans="1:67" hidden="1" x14ac:dyDescent="0.25">
      <c r="B510" s="104"/>
      <c r="C510" s="104"/>
      <c r="BJ510" s="201" t="s">
        <v>31</v>
      </c>
      <c r="BK510" s="201"/>
      <c r="BL510" s="201"/>
      <c r="BM510" s="202"/>
      <c r="BN510" s="194"/>
      <c r="BO510" s="203"/>
    </row>
    <row r="511" spans="1:67" hidden="1" x14ac:dyDescent="0.25">
      <c r="B511" s="104"/>
      <c r="C511" s="104"/>
      <c r="BJ511" s="201" t="s">
        <v>31</v>
      </c>
      <c r="BK511" s="201"/>
      <c r="BL511" s="201"/>
      <c r="BM511" s="202"/>
      <c r="BN511" s="194"/>
      <c r="BO511" s="203"/>
    </row>
    <row r="512" spans="1:67" hidden="1" x14ac:dyDescent="0.25">
      <c r="B512" s="104"/>
      <c r="C512" s="104"/>
      <c r="BJ512" s="201" t="s">
        <v>31</v>
      </c>
      <c r="BK512" s="201"/>
      <c r="BL512" s="201"/>
      <c r="BM512" s="202"/>
      <c r="BN512" s="194"/>
      <c r="BO512" s="203"/>
    </row>
    <row r="513" spans="2:67" hidden="1" x14ac:dyDescent="0.25">
      <c r="B513" s="104"/>
      <c r="C513" s="104"/>
      <c r="BJ513" s="201" t="s">
        <v>31</v>
      </c>
      <c r="BK513" s="201"/>
      <c r="BL513" s="201"/>
      <c r="BM513" s="202"/>
      <c r="BN513" s="194"/>
      <c r="BO513" s="203"/>
    </row>
    <row r="514" spans="2:67" hidden="1" x14ac:dyDescent="0.25">
      <c r="B514" s="104"/>
      <c r="C514" s="104"/>
      <c r="BJ514" s="201" t="s">
        <v>31</v>
      </c>
      <c r="BK514" s="201"/>
      <c r="BL514" s="201"/>
      <c r="BM514" s="202"/>
      <c r="BN514" s="194"/>
      <c r="BO514" s="203"/>
    </row>
    <row r="515" spans="2:67" hidden="1" x14ac:dyDescent="0.25">
      <c r="B515" s="104"/>
      <c r="C515" s="104"/>
      <c r="BJ515" s="201" t="s">
        <v>31</v>
      </c>
      <c r="BK515" s="201"/>
      <c r="BL515" s="201"/>
      <c r="BM515" s="202"/>
      <c r="BN515" s="194"/>
      <c r="BO515" s="203"/>
    </row>
    <row r="516" spans="2:67" hidden="1" x14ac:dyDescent="0.25">
      <c r="B516" s="104"/>
      <c r="C516" s="104"/>
      <c r="BJ516" s="201" t="s">
        <v>31</v>
      </c>
      <c r="BK516" s="201"/>
      <c r="BL516" s="201"/>
      <c r="BM516" s="202"/>
      <c r="BN516" s="194"/>
      <c r="BO516" s="203"/>
    </row>
    <row r="517" spans="2:67" hidden="1" x14ac:dyDescent="0.25">
      <c r="B517" s="104"/>
      <c r="C517" s="104"/>
      <c r="BJ517" s="201" t="s">
        <v>31</v>
      </c>
      <c r="BK517" s="201"/>
      <c r="BL517" s="201"/>
      <c r="BM517" s="202"/>
      <c r="BN517" s="194"/>
      <c r="BO517" s="203"/>
    </row>
    <row r="518" spans="2:67" hidden="1" x14ac:dyDescent="0.25">
      <c r="B518" s="104"/>
      <c r="C518" s="104"/>
      <c r="BJ518" s="201" t="s">
        <v>31</v>
      </c>
      <c r="BK518" s="201"/>
      <c r="BL518" s="201"/>
      <c r="BM518" s="202"/>
      <c r="BN518" s="194"/>
      <c r="BO518" s="203"/>
    </row>
    <row r="519" spans="2:67" hidden="1" x14ac:dyDescent="0.25">
      <c r="B519" s="104"/>
      <c r="C519" s="104"/>
      <c r="BJ519" s="201" t="s">
        <v>31</v>
      </c>
      <c r="BK519" s="201"/>
      <c r="BL519" s="201"/>
      <c r="BM519" s="202"/>
      <c r="BN519" s="194"/>
      <c r="BO519" s="203"/>
    </row>
    <row r="520" spans="2:67" hidden="1" x14ac:dyDescent="0.25">
      <c r="B520" s="104"/>
      <c r="C520" s="104"/>
      <c r="BJ520" s="201" t="s">
        <v>31</v>
      </c>
      <c r="BK520" s="201"/>
      <c r="BL520" s="201"/>
      <c r="BM520" s="202"/>
      <c r="BN520" s="194"/>
      <c r="BO520" s="203"/>
    </row>
    <row r="521" spans="2:67" hidden="1" x14ac:dyDescent="0.25">
      <c r="B521" s="104"/>
      <c r="C521" s="104"/>
      <c r="BJ521" s="201" t="s">
        <v>31</v>
      </c>
      <c r="BK521" s="201"/>
      <c r="BL521" s="201"/>
      <c r="BM521" s="202"/>
      <c r="BN521" s="194"/>
      <c r="BO521" s="203"/>
    </row>
    <row r="522" spans="2:67" hidden="1" x14ac:dyDescent="0.25">
      <c r="B522" s="104"/>
      <c r="C522" s="104"/>
      <c r="BJ522" s="201" t="s">
        <v>31</v>
      </c>
      <c r="BK522" s="201"/>
      <c r="BL522" s="201"/>
      <c r="BM522" s="202"/>
      <c r="BN522" s="194"/>
      <c r="BO522" s="203"/>
    </row>
    <row r="523" spans="2:67" hidden="1" x14ac:dyDescent="0.25">
      <c r="B523" s="104"/>
      <c r="C523" s="104"/>
      <c r="BJ523" s="201" t="s">
        <v>31</v>
      </c>
      <c r="BK523" s="201"/>
      <c r="BL523" s="201"/>
      <c r="BM523" s="202"/>
      <c r="BN523" s="194"/>
      <c r="BO523" s="203"/>
    </row>
    <row r="524" spans="2:67" hidden="1" x14ac:dyDescent="0.25">
      <c r="B524" s="104"/>
      <c r="C524" s="104"/>
      <c r="BJ524" s="201" t="s">
        <v>31</v>
      </c>
      <c r="BK524" s="201"/>
      <c r="BL524" s="201"/>
      <c r="BM524" s="202"/>
      <c r="BN524" s="194"/>
      <c r="BO524" s="203"/>
    </row>
    <row r="525" spans="2:67" hidden="1" x14ac:dyDescent="0.25">
      <c r="B525" s="104"/>
      <c r="C525" s="104"/>
      <c r="BJ525" s="201" t="s">
        <v>31</v>
      </c>
      <c r="BK525" s="201"/>
      <c r="BL525" s="201"/>
      <c r="BM525" s="202"/>
      <c r="BN525" s="194"/>
      <c r="BO525" s="203"/>
    </row>
    <row r="526" spans="2:67" hidden="1" x14ac:dyDescent="0.25">
      <c r="B526" s="104"/>
      <c r="C526" s="104"/>
      <c r="BJ526" s="201" t="s">
        <v>31</v>
      </c>
      <c r="BK526" s="201"/>
      <c r="BL526" s="201"/>
      <c r="BM526" s="202"/>
      <c r="BN526" s="194"/>
      <c r="BO526" s="203"/>
    </row>
    <row r="527" spans="2:67" hidden="1" x14ac:dyDescent="0.25">
      <c r="B527" s="104"/>
      <c r="C527" s="104"/>
      <c r="BJ527" s="201" t="s">
        <v>31</v>
      </c>
      <c r="BK527" s="201"/>
      <c r="BL527" s="201"/>
      <c r="BM527" s="202"/>
      <c r="BN527" s="194"/>
      <c r="BO527" s="203"/>
    </row>
    <row r="528" spans="2:67" hidden="1" x14ac:dyDescent="0.25">
      <c r="B528" s="104"/>
      <c r="C528" s="104"/>
      <c r="BJ528" s="201" t="s">
        <v>31</v>
      </c>
      <c r="BK528" s="201"/>
      <c r="BL528" s="201"/>
      <c r="BM528" s="202"/>
      <c r="BN528" s="194"/>
      <c r="BO528" s="203"/>
    </row>
    <row r="529" spans="2:67" hidden="1" x14ac:dyDescent="0.25">
      <c r="B529" s="104"/>
      <c r="C529" s="104"/>
      <c r="BJ529" s="201" t="s">
        <v>31</v>
      </c>
      <c r="BK529" s="201"/>
      <c r="BL529" s="201"/>
      <c r="BM529" s="202"/>
      <c r="BN529" s="194"/>
      <c r="BO529" s="203"/>
    </row>
    <row r="530" spans="2:67" hidden="1" x14ac:dyDescent="0.25">
      <c r="B530" s="104"/>
      <c r="C530" s="104"/>
      <c r="BJ530" s="201" t="s">
        <v>31</v>
      </c>
      <c r="BK530" s="201"/>
      <c r="BL530" s="201"/>
      <c r="BM530" s="202"/>
      <c r="BN530" s="194"/>
      <c r="BO530" s="203"/>
    </row>
    <row r="531" spans="2:67" hidden="1" x14ac:dyDescent="0.25">
      <c r="B531" s="104"/>
      <c r="C531" s="104"/>
      <c r="BJ531" s="201" t="s">
        <v>31</v>
      </c>
      <c r="BK531" s="201"/>
      <c r="BL531" s="201"/>
      <c r="BM531" s="202"/>
      <c r="BN531" s="194"/>
      <c r="BO531" s="203"/>
    </row>
    <row r="532" spans="2:67" hidden="1" x14ac:dyDescent="0.25">
      <c r="B532" s="104"/>
      <c r="C532" s="104"/>
      <c r="BJ532" s="201" t="s">
        <v>31</v>
      </c>
      <c r="BK532" s="201"/>
      <c r="BL532" s="201"/>
      <c r="BM532" s="202"/>
      <c r="BN532" s="194"/>
      <c r="BO532" s="203"/>
    </row>
    <row r="533" spans="2:67" hidden="1" x14ac:dyDescent="0.25">
      <c r="B533" s="104"/>
      <c r="C533" s="104"/>
      <c r="BJ533" s="201" t="s">
        <v>31</v>
      </c>
      <c r="BK533" s="201"/>
      <c r="BL533" s="201"/>
      <c r="BM533" s="202"/>
      <c r="BN533" s="194"/>
      <c r="BO533" s="203"/>
    </row>
    <row r="534" spans="2:67" hidden="1" x14ac:dyDescent="0.25">
      <c r="B534" s="104"/>
      <c r="C534" s="104"/>
      <c r="BJ534" s="201" t="s">
        <v>31</v>
      </c>
      <c r="BK534" s="201"/>
      <c r="BL534" s="201"/>
      <c r="BM534" s="202"/>
      <c r="BN534" s="194"/>
      <c r="BO534" s="203"/>
    </row>
    <row r="535" spans="2:67" hidden="1" x14ac:dyDescent="0.25">
      <c r="B535" s="104"/>
      <c r="C535" s="104"/>
      <c r="BJ535" s="201" t="s">
        <v>31</v>
      </c>
      <c r="BK535" s="201"/>
      <c r="BL535" s="201"/>
      <c r="BM535" s="202"/>
      <c r="BN535" s="194"/>
      <c r="BO535" s="203"/>
    </row>
    <row r="536" spans="2:67" hidden="1" x14ac:dyDescent="0.25">
      <c r="B536" s="104"/>
      <c r="C536" s="104"/>
      <c r="BJ536" s="201" t="s">
        <v>31</v>
      </c>
      <c r="BK536" s="201"/>
      <c r="BL536" s="201"/>
      <c r="BM536" s="202"/>
      <c r="BN536" s="194"/>
      <c r="BO536" s="203"/>
    </row>
    <row r="537" spans="2:67" hidden="1" x14ac:dyDescent="0.25">
      <c r="B537" s="104"/>
      <c r="C537" s="104"/>
      <c r="BJ537" s="201" t="s">
        <v>31</v>
      </c>
      <c r="BK537" s="201"/>
      <c r="BL537" s="201"/>
      <c r="BM537" s="202"/>
      <c r="BN537" s="194"/>
      <c r="BO537" s="203"/>
    </row>
    <row r="538" spans="2:67" hidden="1" x14ac:dyDescent="0.25">
      <c r="B538" s="104"/>
      <c r="C538" s="104"/>
      <c r="BJ538" s="201" t="s">
        <v>31</v>
      </c>
      <c r="BK538" s="201"/>
      <c r="BL538" s="201"/>
      <c r="BM538" s="202"/>
      <c r="BN538" s="194"/>
      <c r="BO538" s="203"/>
    </row>
    <row r="539" spans="2:67" hidden="1" x14ac:dyDescent="0.25">
      <c r="B539" s="104"/>
      <c r="C539" s="104"/>
      <c r="BJ539" s="201" t="s">
        <v>31</v>
      </c>
      <c r="BK539" s="201"/>
      <c r="BL539" s="201"/>
      <c r="BM539" s="202"/>
      <c r="BN539" s="194"/>
      <c r="BO539" s="203"/>
    </row>
    <row r="540" spans="2:67" hidden="1" x14ac:dyDescent="0.25">
      <c r="B540" s="104"/>
      <c r="C540" s="104"/>
      <c r="BJ540" s="201" t="s">
        <v>31</v>
      </c>
      <c r="BK540" s="201"/>
      <c r="BL540" s="201"/>
      <c r="BM540" s="202"/>
      <c r="BN540" s="194"/>
      <c r="BO540" s="203"/>
    </row>
    <row r="541" spans="2:67" hidden="1" x14ac:dyDescent="0.25">
      <c r="B541" s="104"/>
      <c r="C541" s="104"/>
      <c r="BJ541" s="201" t="s">
        <v>31</v>
      </c>
      <c r="BK541" s="201"/>
      <c r="BL541" s="201"/>
      <c r="BM541" s="202"/>
      <c r="BN541" s="194"/>
      <c r="BO541" s="203"/>
    </row>
    <row r="542" spans="2:67" hidden="1" x14ac:dyDescent="0.25">
      <c r="B542" s="104"/>
      <c r="C542" s="104"/>
      <c r="BJ542" s="201" t="s">
        <v>31</v>
      </c>
      <c r="BK542" s="201"/>
      <c r="BL542" s="201"/>
      <c r="BM542" s="202"/>
      <c r="BN542" s="194"/>
      <c r="BO542" s="203"/>
    </row>
    <row r="543" spans="2:67" hidden="1" x14ac:dyDescent="0.25">
      <c r="B543" s="104"/>
      <c r="C543" s="104"/>
      <c r="BJ543" s="201" t="s">
        <v>31</v>
      </c>
      <c r="BK543" s="201"/>
      <c r="BL543" s="201"/>
      <c r="BM543" s="202"/>
      <c r="BN543" s="194"/>
      <c r="BO543" s="203"/>
    </row>
    <row r="544" spans="2:67" hidden="1" x14ac:dyDescent="0.25">
      <c r="B544" s="104"/>
      <c r="C544" s="104"/>
      <c r="BJ544" s="201" t="s">
        <v>31</v>
      </c>
      <c r="BK544" s="201"/>
      <c r="BL544" s="201"/>
      <c r="BM544" s="202"/>
      <c r="BN544" s="194"/>
      <c r="BO544" s="203"/>
    </row>
    <row r="545" spans="2:67" hidden="1" x14ac:dyDescent="0.25">
      <c r="B545" s="104"/>
      <c r="C545" s="104"/>
      <c r="BJ545" s="201" t="s">
        <v>31</v>
      </c>
      <c r="BK545" s="201"/>
      <c r="BL545" s="201"/>
      <c r="BM545" s="202"/>
      <c r="BN545" s="194"/>
      <c r="BO545" s="203"/>
    </row>
    <row r="546" spans="2:67" hidden="1" x14ac:dyDescent="0.25">
      <c r="B546" s="104"/>
      <c r="C546" s="104"/>
      <c r="BJ546" s="201" t="s">
        <v>31</v>
      </c>
      <c r="BK546" s="201"/>
      <c r="BL546" s="201"/>
      <c r="BM546" s="202"/>
      <c r="BN546" s="194"/>
      <c r="BO546" s="203"/>
    </row>
    <row r="547" spans="2:67" hidden="1" x14ac:dyDescent="0.25">
      <c r="B547" s="104"/>
      <c r="C547" s="104"/>
      <c r="BJ547" s="201" t="s">
        <v>31</v>
      </c>
      <c r="BK547" s="201"/>
      <c r="BL547" s="201"/>
      <c r="BM547" s="202"/>
      <c r="BN547" s="194"/>
      <c r="BO547" s="203"/>
    </row>
    <row r="548" spans="2:67" hidden="1" x14ac:dyDescent="0.25">
      <c r="B548" s="104"/>
      <c r="C548" s="104"/>
      <c r="BJ548" s="201" t="s">
        <v>31</v>
      </c>
      <c r="BK548" s="201"/>
      <c r="BL548" s="201"/>
      <c r="BM548" s="202"/>
      <c r="BN548" s="194"/>
      <c r="BO548" s="203"/>
    </row>
    <row r="549" spans="2:67" hidden="1" x14ac:dyDescent="0.25">
      <c r="B549" s="104"/>
      <c r="C549" s="104"/>
      <c r="BJ549" s="201" t="s">
        <v>31</v>
      </c>
      <c r="BK549" s="201"/>
      <c r="BL549" s="201"/>
      <c r="BM549" s="202"/>
      <c r="BN549" s="194"/>
      <c r="BO549" s="203"/>
    </row>
    <row r="550" spans="2:67" hidden="1" x14ac:dyDescent="0.25">
      <c r="B550" s="104"/>
      <c r="C550" s="104"/>
      <c r="BJ550" s="201" t="s">
        <v>31</v>
      </c>
      <c r="BK550" s="201"/>
      <c r="BL550" s="201"/>
      <c r="BM550" s="202"/>
      <c r="BN550" s="194"/>
      <c r="BO550" s="203"/>
    </row>
    <row r="551" spans="2:67" hidden="1" x14ac:dyDescent="0.25">
      <c r="B551" s="104"/>
      <c r="C551" s="104"/>
      <c r="BJ551" s="201" t="s">
        <v>31</v>
      </c>
      <c r="BK551" s="201"/>
      <c r="BL551" s="201"/>
      <c r="BM551" s="202"/>
      <c r="BN551" s="194"/>
      <c r="BO551" s="203"/>
    </row>
    <row r="552" spans="2:67" hidden="1" x14ac:dyDescent="0.25">
      <c r="B552" s="104"/>
      <c r="C552" s="104"/>
      <c r="BJ552" s="201" t="s">
        <v>31</v>
      </c>
      <c r="BK552" s="201"/>
      <c r="BL552" s="201"/>
      <c r="BM552" s="202"/>
      <c r="BN552" s="194"/>
      <c r="BO552" s="203"/>
    </row>
    <row r="553" spans="2:67" hidden="1" x14ac:dyDescent="0.25">
      <c r="B553" s="104"/>
      <c r="C553" s="104"/>
      <c r="BJ553" s="201" t="s">
        <v>31</v>
      </c>
      <c r="BK553" s="201"/>
      <c r="BL553" s="201"/>
      <c r="BM553" s="202"/>
      <c r="BN553" s="194"/>
      <c r="BO553" s="203"/>
    </row>
    <row r="554" spans="2:67" hidden="1" x14ac:dyDescent="0.25">
      <c r="B554" s="104"/>
      <c r="C554" s="104"/>
      <c r="BJ554" s="201" t="s">
        <v>31</v>
      </c>
      <c r="BK554" s="201"/>
      <c r="BL554" s="201"/>
      <c r="BM554" s="202"/>
      <c r="BN554" s="194"/>
      <c r="BO554" s="203"/>
    </row>
    <row r="555" spans="2:67" hidden="1" x14ac:dyDescent="0.25">
      <c r="B555" s="104"/>
      <c r="C555" s="104"/>
      <c r="BJ555" s="201" t="s">
        <v>31</v>
      </c>
      <c r="BK555" s="201"/>
      <c r="BL555" s="201"/>
      <c r="BM555" s="202"/>
      <c r="BN555" s="194"/>
      <c r="BO555" s="203"/>
    </row>
    <row r="556" spans="2:67" hidden="1" x14ac:dyDescent="0.25">
      <c r="B556" s="104"/>
      <c r="C556" s="104"/>
      <c r="BJ556" s="201" t="s">
        <v>31</v>
      </c>
      <c r="BK556" s="201"/>
      <c r="BL556" s="201"/>
      <c r="BM556" s="202"/>
      <c r="BN556" s="194"/>
      <c r="BO556" s="203"/>
    </row>
    <row r="557" spans="2:67" hidden="1" x14ac:dyDescent="0.25">
      <c r="B557" s="104"/>
      <c r="C557" s="104"/>
      <c r="BJ557" s="201" t="s">
        <v>31</v>
      </c>
      <c r="BK557" s="201"/>
      <c r="BL557" s="201"/>
      <c r="BM557" s="202"/>
      <c r="BN557" s="194"/>
      <c r="BO557" s="203"/>
    </row>
    <row r="558" spans="2:67" hidden="1" x14ac:dyDescent="0.25">
      <c r="B558" s="104"/>
      <c r="C558" s="104"/>
      <c r="BJ558" s="201" t="s">
        <v>31</v>
      </c>
      <c r="BK558" s="201"/>
      <c r="BL558" s="201"/>
      <c r="BM558" s="202"/>
      <c r="BN558" s="194"/>
      <c r="BO558" s="203"/>
    </row>
    <row r="559" spans="2:67" hidden="1" x14ac:dyDescent="0.25">
      <c r="B559" s="104"/>
      <c r="C559" s="104"/>
      <c r="BJ559" s="201" t="s">
        <v>31</v>
      </c>
      <c r="BK559" s="201"/>
      <c r="BL559" s="201"/>
      <c r="BM559" s="202"/>
      <c r="BN559" s="194"/>
      <c r="BO559" s="203"/>
    </row>
    <row r="560" spans="2:67" hidden="1" x14ac:dyDescent="0.25">
      <c r="B560" s="104"/>
      <c r="C560" s="104"/>
      <c r="BJ560" s="201" t="s">
        <v>31</v>
      </c>
      <c r="BK560" s="201"/>
      <c r="BL560" s="201"/>
      <c r="BM560" s="202"/>
      <c r="BN560" s="194"/>
      <c r="BO560" s="203"/>
    </row>
    <row r="561" spans="2:67" hidden="1" x14ac:dyDescent="0.25">
      <c r="B561" s="104"/>
      <c r="C561" s="104"/>
      <c r="BJ561" s="201" t="s">
        <v>31</v>
      </c>
      <c r="BK561" s="201"/>
      <c r="BL561" s="201"/>
      <c r="BM561" s="202"/>
      <c r="BN561" s="194"/>
      <c r="BO561" s="203"/>
    </row>
    <row r="562" spans="2:67" hidden="1" x14ac:dyDescent="0.25">
      <c r="B562" s="104"/>
      <c r="C562" s="104"/>
      <c r="BJ562" s="201" t="s">
        <v>31</v>
      </c>
      <c r="BK562" s="201"/>
      <c r="BL562" s="201"/>
      <c r="BM562" s="202"/>
      <c r="BN562" s="194"/>
      <c r="BO562" s="203"/>
    </row>
    <row r="563" spans="2:67" hidden="1" x14ac:dyDescent="0.25">
      <c r="B563" s="104"/>
      <c r="C563" s="104"/>
      <c r="BJ563" s="201" t="s">
        <v>31</v>
      </c>
      <c r="BK563" s="201"/>
      <c r="BL563" s="201"/>
      <c r="BM563" s="202"/>
      <c r="BN563" s="194"/>
      <c r="BO563" s="203"/>
    </row>
    <row r="564" spans="2:67" hidden="1" x14ac:dyDescent="0.25">
      <c r="B564" s="104"/>
      <c r="C564" s="104"/>
      <c r="BJ564" s="201" t="s">
        <v>31</v>
      </c>
      <c r="BK564" s="201"/>
      <c r="BL564" s="201"/>
      <c r="BM564" s="202"/>
      <c r="BN564" s="194"/>
      <c r="BO564" s="203"/>
    </row>
    <row r="565" spans="2:67" hidden="1" x14ac:dyDescent="0.25">
      <c r="B565" s="104"/>
      <c r="C565" s="104"/>
      <c r="BJ565" s="201" t="s">
        <v>31</v>
      </c>
      <c r="BK565" s="201"/>
      <c r="BL565" s="201"/>
      <c r="BM565" s="202"/>
      <c r="BN565" s="194"/>
      <c r="BO565" s="203"/>
    </row>
    <row r="566" spans="2:67" hidden="1" x14ac:dyDescent="0.25">
      <c r="B566" s="104"/>
      <c r="C566" s="104"/>
      <c r="BJ566" s="201" t="s">
        <v>31</v>
      </c>
      <c r="BK566" s="201"/>
      <c r="BL566" s="201"/>
      <c r="BM566" s="202"/>
      <c r="BN566" s="194"/>
      <c r="BO566" s="203"/>
    </row>
    <row r="567" spans="2:67" hidden="1" x14ac:dyDescent="0.25">
      <c r="B567" s="104"/>
      <c r="C567" s="104"/>
      <c r="BJ567" s="201" t="s">
        <v>31</v>
      </c>
      <c r="BK567" s="201"/>
      <c r="BL567" s="201"/>
      <c r="BM567" s="202"/>
      <c r="BN567" s="194"/>
      <c r="BO567" s="203"/>
    </row>
    <row r="568" spans="2:67" hidden="1" x14ac:dyDescent="0.25">
      <c r="B568" s="104"/>
      <c r="C568" s="104"/>
      <c r="BJ568" s="201" t="s">
        <v>31</v>
      </c>
      <c r="BK568" s="201"/>
      <c r="BL568" s="201"/>
      <c r="BM568" s="202"/>
      <c r="BN568" s="194"/>
      <c r="BO568" s="203"/>
    </row>
    <row r="569" spans="2:67" hidden="1" x14ac:dyDescent="0.25">
      <c r="B569" s="104"/>
      <c r="C569" s="104"/>
      <c r="BJ569" s="201" t="s">
        <v>31</v>
      </c>
      <c r="BK569" s="201"/>
      <c r="BL569" s="201"/>
      <c r="BM569" s="202"/>
      <c r="BN569" s="194"/>
      <c r="BO569" s="203"/>
    </row>
    <row r="570" spans="2:67" hidden="1" x14ac:dyDescent="0.25">
      <c r="B570" s="104"/>
      <c r="C570" s="104"/>
      <c r="BJ570" s="201" t="s">
        <v>31</v>
      </c>
      <c r="BK570" s="201"/>
      <c r="BL570" s="201"/>
      <c r="BM570" s="202"/>
      <c r="BN570" s="194"/>
      <c r="BO570" s="203"/>
    </row>
    <row r="571" spans="2:67" hidden="1" x14ac:dyDescent="0.25">
      <c r="B571" s="104"/>
      <c r="C571" s="104"/>
      <c r="BJ571" s="201" t="s">
        <v>31</v>
      </c>
      <c r="BK571" s="201"/>
      <c r="BL571" s="201"/>
      <c r="BM571" s="202"/>
      <c r="BN571" s="194"/>
      <c r="BO571" s="203"/>
    </row>
    <row r="572" spans="2:67" hidden="1" x14ac:dyDescent="0.25">
      <c r="B572" s="104"/>
      <c r="C572" s="104"/>
      <c r="BJ572" s="201" t="s">
        <v>31</v>
      </c>
      <c r="BK572" s="201"/>
      <c r="BL572" s="201"/>
      <c r="BM572" s="202"/>
      <c r="BN572" s="194"/>
      <c r="BO572" s="203"/>
    </row>
    <row r="573" spans="2:67" hidden="1" x14ac:dyDescent="0.25">
      <c r="B573" s="104"/>
      <c r="C573" s="104"/>
      <c r="BJ573" s="201" t="s">
        <v>31</v>
      </c>
      <c r="BK573" s="201"/>
      <c r="BL573" s="201"/>
      <c r="BM573" s="202"/>
      <c r="BN573" s="194"/>
      <c r="BO573" s="203"/>
    </row>
    <row r="574" spans="2:67" hidden="1" x14ac:dyDescent="0.25">
      <c r="B574" s="104"/>
      <c r="C574" s="104"/>
      <c r="BJ574" s="201" t="s">
        <v>31</v>
      </c>
      <c r="BK574" s="201"/>
      <c r="BL574" s="201"/>
      <c r="BM574" s="202"/>
      <c r="BN574" s="194"/>
      <c r="BO574" s="203"/>
    </row>
    <row r="575" spans="2:67" hidden="1" x14ac:dyDescent="0.25">
      <c r="B575" s="104"/>
      <c r="C575" s="104"/>
      <c r="BJ575" s="201" t="s">
        <v>31</v>
      </c>
      <c r="BK575" s="201"/>
      <c r="BL575" s="201"/>
      <c r="BM575" s="202"/>
      <c r="BN575" s="194"/>
      <c r="BO575" s="203"/>
    </row>
    <row r="576" spans="2:67" hidden="1" x14ac:dyDescent="0.25">
      <c r="B576" s="104"/>
      <c r="C576" s="104"/>
      <c r="BJ576" s="201" t="s">
        <v>31</v>
      </c>
      <c r="BK576" s="201"/>
      <c r="BL576" s="201"/>
      <c r="BM576" s="202"/>
      <c r="BN576" s="194"/>
      <c r="BO576" s="203"/>
    </row>
    <row r="577" spans="2:67" hidden="1" x14ac:dyDescent="0.25">
      <c r="B577" s="104"/>
      <c r="C577" s="104"/>
      <c r="BJ577" s="201" t="s">
        <v>31</v>
      </c>
      <c r="BK577" s="201"/>
      <c r="BL577" s="201"/>
      <c r="BM577" s="202"/>
      <c r="BN577" s="194"/>
      <c r="BO577" s="203"/>
    </row>
    <row r="578" spans="2:67" hidden="1" x14ac:dyDescent="0.25">
      <c r="B578" s="104"/>
      <c r="C578" s="104"/>
      <c r="BJ578" s="201" t="s">
        <v>31</v>
      </c>
      <c r="BK578" s="201"/>
      <c r="BL578" s="201"/>
      <c r="BM578" s="202"/>
      <c r="BN578" s="194"/>
      <c r="BO578" s="203"/>
    </row>
    <row r="579" spans="2:67" hidden="1" x14ac:dyDescent="0.25">
      <c r="B579" s="104"/>
      <c r="C579" s="104"/>
      <c r="BJ579" s="201" t="s">
        <v>31</v>
      </c>
      <c r="BK579" s="201"/>
      <c r="BL579" s="201"/>
      <c r="BM579" s="202"/>
      <c r="BN579" s="194"/>
      <c r="BO579" s="203"/>
    </row>
    <row r="580" spans="2:67" hidden="1" x14ac:dyDescent="0.25">
      <c r="B580" s="104"/>
      <c r="C580" s="104"/>
      <c r="BJ580" s="201" t="s">
        <v>31</v>
      </c>
      <c r="BK580" s="201"/>
      <c r="BL580" s="201"/>
      <c r="BM580" s="202"/>
      <c r="BN580" s="194"/>
      <c r="BO580" s="203"/>
    </row>
    <row r="581" spans="2:67" hidden="1" x14ac:dyDescent="0.25">
      <c r="B581" s="104"/>
      <c r="C581" s="104"/>
      <c r="BJ581" s="201" t="s">
        <v>31</v>
      </c>
      <c r="BK581" s="201"/>
      <c r="BL581" s="201"/>
      <c r="BM581" s="202"/>
      <c r="BN581" s="194"/>
      <c r="BO581" s="203"/>
    </row>
    <row r="582" spans="2:67" hidden="1" x14ac:dyDescent="0.25">
      <c r="B582" s="104"/>
      <c r="C582" s="104"/>
      <c r="BJ582" s="201" t="s">
        <v>31</v>
      </c>
      <c r="BK582" s="201"/>
      <c r="BL582" s="201"/>
      <c r="BM582" s="202"/>
      <c r="BN582" s="194"/>
      <c r="BO582" s="203"/>
    </row>
    <row r="583" spans="2:67" hidden="1" x14ac:dyDescent="0.25">
      <c r="B583" s="104"/>
      <c r="C583" s="104"/>
      <c r="BJ583" s="201" t="s">
        <v>31</v>
      </c>
      <c r="BK583" s="201"/>
      <c r="BL583" s="201"/>
      <c r="BM583" s="202"/>
      <c r="BN583" s="194"/>
      <c r="BO583" s="203"/>
    </row>
    <row r="584" spans="2:67" hidden="1" x14ac:dyDescent="0.25">
      <c r="B584" s="104"/>
      <c r="C584" s="104"/>
      <c r="BJ584" s="201" t="s">
        <v>31</v>
      </c>
      <c r="BK584" s="201"/>
      <c r="BL584" s="201"/>
      <c r="BM584" s="202"/>
      <c r="BN584" s="194"/>
      <c r="BO584" s="203"/>
    </row>
    <row r="585" spans="2:67" hidden="1" x14ac:dyDescent="0.25">
      <c r="B585" s="104"/>
      <c r="C585" s="104"/>
      <c r="BJ585" s="201" t="s">
        <v>31</v>
      </c>
      <c r="BK585" s="201"/>
      <c r="BL585" s="201"/>
      <c r="BM585" s="202"/>
      <c r="BN585" s="194"/>
      <c r="BO585" s="203"/>
    </row>
    <row r="586" spans="2:67" hidden="1" x14ac:dyDescent="0.25">
      <c r="B586" s="104"/>
      <c r="C586" s="104"/>
      <c r="BJ586" s="201" t="s">
        <v>31</v>
      </c>
      <c r="BK586" s="201"/>
      <c r="BL586" s="201"/>
      <c r="BM586" s="202"/>
      <c r="BN586" s="194"/>
      <c r="BO586" s="203"/>
    </row>
    <row r="587" spans="2:67" hidden="1" x14ac:dyDescent="0.25">
      <c r="B587" s="104"/>
      <c r="C587" s="104"/>
      <c r="BJ587" s="201" t="s">
        <v>31</v>
      </c>
      <c r="BK587" s="201"/>
      <c r="BL587" s="201"/>
      <c r="BM587" s="202"/>
      <c r="BN587" s="194"/>
      <c r="BO587" s="203"/>
    </row>
    <row r="588" spans="2:67" hidden="1" x14ac:dyDescent="0.25">
      <c r="B588" s="104"/>
      <c r="C588" s="104"/>
      <c r="BJ588" s="201" t="s">
        <v>31</v>
      </c>
      <c r="BK588" s="201"/>
      <c r="BL588" s="201"/>
      <c r="BM588" s="202"/>
      <c r="BN588" s="194"/>
      <c r="BO588" s="203"/>
    </row>
    <row r="589" spans="2:67" hidden="1" x14ac:dyDescent="0.25">
      <c r="B589" s="104"/>
      <c r="C589" s="104"/>
      <c r="BJ589" s="201" t="s">
        <v>31</v>
      </c>
      <c r="BK589" s="201"/>
      <c r="BL589" s="201"/>
      <c r="BM589" s="202"/>
      <c r="BN589" s="194"/>
      <c r="BO589" s="203"/>
    </row>
    <row r="590" spans="2:67" hidden="1" x14ac:dyDescent="0.25">
      <c r="B590" s="104"/>
      <c r="C590" s="104"/>
      <c r="BJ590" s="201" t="s">
        <v>31</v>
      </c>
      <c r="BK590" s="201"/>
      <c r="BL590" s="201"/>
      <c r="BM590" s="202"/>
      <c r="BN590" s="194"/>
      <c r="BO590" s="203"/>
    </row>
    <row r="591" spans="2:67" hidden="1" x14ac:dyDescent="0.25">
      <c r="B591" s="104"/>
      <c r="C591" s="104"/>
      <c r="BJ591" s="201" t="s">
        <v>31</v>
      </c>
      <c r="BK591" s="201"/>
      <c r="BL591" s="201"/>
      <c r="BM591" s="202"/>
      <c r="BN591" s="194"/>
      <c r="BO591" s="203"/>
    </row>
    <row r="592" spans="2:67" hidden="1" x14ac:dyDescent="0.25">
      <c r="B592" s="104"/>
      <c r="C592" s="104"/>
      <c r="BJ592" s="201" t="s">
        <v>31</v>
      </c>
      <c r="BK592" s="201"/>
      <c r="BL592" s="201"/>
      <c r="BM592" s="202"/>
      <c r="BN592" s="194"/>
      <c r="BO592" s="203"/>
    </row>
    <row r="593" spans="2:67" hidden="1" x14ac:dyDescent="0.25">
      <c r="B593" s="104"/>
      <c r="C593" s="104"/>
      <c r="BJ593" s="201" t="s">
        <v>31</v>
      </c>
      <c r="BK593" s="201"/>
      <c r="BL593" s="201"/>
      <c r="BM593" s="202"/>
      <c r="BN593" s="194"/>
      <c r="BO593" s="203"/>
    </row>
    <row r="594" spans="2:67" hidden="1" x14ac:dyDescent="0.25">
      <c r="B594" s="104"/>
      <c r="C594" s="104"/>
      <c r="BJ594" s="201" t="s">
        <v>31</v>
      </c>
      <c r="BK594" s="201"/>
      <c r="BL594" s="201"/>
      <c r="BM594" s="202"/>
      <c r="BN594" s="194"/>
      <c r="BO594" s="203"/>
    </row>
    <row r="595" spans="2:67" hidden="1" x14ac:dyDescent="0.25">
      <c r="B595" s="104"/>
      <c r="C595" s="104"/>
      <c r="BJ595" s="201" t="s">
        <v>31</v>
      </c>
      <c r="BK595" s="201"/>
      <c r="BL595" s="201"/>
      <c r="BM595" s="202"/>
      <c r="BN595" s="194"/>
      <c r="BO595" s="203"/>
    </row>
    <row r="596" spans="2:67" hidden="1" x14ac:dyDescent="0.25">
      <c r="B596" s="104"/>
      <c r="C596" s="104"/>
      <c r="BJ596" s="201" t="s">
        <v>31</v>
      </c>
      <c r="BK596" s="201"/>
      <c r="BL596" s="201"/>
      <c r="BM596" s="202"/>
      <c r="BN596" s="194"/>
      <c r="BO596" s="203"/>
    </row>
    <row r="597" spans="2:67" hidden="1" x14ac:dyDescent="0.25">
      <c r="B597" s="104"/>
      <c r="C597" s="104"/>
      <c r="BJ597" s="201" t="s">
        <v>31</v>
      </c>
      <c r="BK597" s="201"/>
      <c r="BL597" s="201"/>
      <c r="BM597" s="202"/>
      <c r="BN597" s="194"/>
      <c r="BO597" s="203"/>
    </row>
    <row r="598" spans="2:67" hidden="1" x14ac:dyDescent="0.25">
      <c r="B598" s="104"/>
      <c r="C598" s="104"/>
      <c r="BJ598" s="201" t="s">
        <v>31</v>
      </c>
      <c r="BK598" s="201"/>
      <c r="BL598" s="201"/>
      <c r="BM598" s="202"/>
      <c r="BN598" s="194"/>
      <c r="BO598" s="203"/>
    </row>
    <row r="599" spans="2:67" hidden="1" x14ac:dyDescent="0.25">
      <c r="B599" s="104"/>
      <c r="C599" s="104"/>
      <c r="BJ599" s="201" t="s">
        <v>31</v>
      </c>
      <c r="BK599" s="201"/>
      <c r="BL599" s="201"/>
      <c r="BM599" s="202"/>
      <c r="BN599" s="194"/>
      <c r="BO599" s="203"/>
    </row>
    <row r="600" spans="2:67" hidden="1" x14ac:dyDescent="0.25">
      <c r="B600" s="104"/>
      <c r="C600" s="104"/>
      <c r="BJ600" s="201" t="s">
        <v>31</v>
      </c>
      <c r="BK600" s="201"/>
      <c r="BL600" s="201"/>
      <c r="BM600" s="202"/>
      <c r="BN600" s="194"/>
      <c r="BO600" s="203"/>
    </row>
    <row r="601" spans="2:67" hidden="1" x14ac:dyDescent="0.25">
      <c r="B601" s="104"/>
      <c r="C601" s="104"/>
      <c r="BJ601" s="201" t="s">
        <v>31</v>
      </c>
      <c r="BK601" s="201"/>
      <c r="BL601" s="201"/>
      <c r="BM601" s="202"/>
      <c r="BN601" s="194"/>
      <c r="BO601" s="203"/>
    </row>
    <row r="602" spans="2:67" hidden="1" x14ac:dyDescent="0.25">
      <c r="B602" s="104"/>
      <c r="C602" s="104"/>
      <c r="BJ602" s="201" t="s">
        <v>31</v>
      </c>
      <c r="BK602" s="201"/>
      <c r="BL602" s="201"/>
      <c r="BM602" s="202"/>
      <c r="BN602" s="194"/>
      <c r="BO602" s="203"/>
    </row>
    <row r="603" spans="2:67" hidden="1" x14ac:dyDescent="0.25">
      <c r="B603" s="104"/>
      <c r="C603" s="104"/>
      <c r="BJ603" s="201" t="s">
        <v>31</v>
      </c>
      <c r="BK603" s="201"/>
      <c r="BL603" s="201"/>
      <c r="BM603" s="202"/>
      <c r="BN603" s="194"/>
      <c r="BO603" s="203"/>
    </row>
    <row r="604" spans="2:67" hidden="1" x14ac:dyDescent="0.25">
      <c r="B604" s="104"/>
      <c r="C604" s="104"/>
      <c r="BJ604" s="201" t="s">
        <v>31</v>
      </c>
      <c r="BK604" s="201"/>
      <c r="BL604" s="201"/>
      <c r="BM604" s="202"/>
      <c r="BN604" s="194"/>
      <c r="BO604" s="203"/>
    </row>
    <row r="605" spans="2:67" hidden="1" x14ac:dyDescent="0.25">
      <c r="B605" s="104"/>
      <c r="C605" s="104"/>
      <c r="BJ605" s="201" t="s">
        <v>31</v>
      </c>
      <c r="BK605" s="201"/>
      <c r="BL605" s="201"/>
      <c r="BM605" s="202"/>
      <c r="BN605" s="194"/>
      <c r="BO605" s="203"/>
    </row>
    <row r="606" spans="2:67" hidden="1" x14ac:dyDescent="0.25">
      <c r="B606" s="104"/>
      <c r="C606" s="104"/>
      <c r="BJ606" s="201" t="s">
        <v>31</v>
      </c>
      <c r="BK606" s="201"/>
      <c r="BL606" s="201"/>
      <c r="BM606" s="202"/>
      <c r="BN606" s="194"/>
      <c r="BO606" s="203"/>
    </row>
    <row r="607" spans="2:67" hidden="1" x14ac:dyDescent="0.25">
      <c r="B607" s="104"/>
      <c r="C607" s="104"/>
      <c r="BJ607" s="201" t="s">
        <v>31</v>
      </c>
      <c r="BK607" s="201"/>
      <c r="BL607" s="201"/>
      <c r="BM607" s="202"/>
      <c r="BN607" s="194"/>
      <c r="BO607" s="203"/>
    </row>
    <row r="608" spans="2:67" hidden="1" x14ac:dyDescent="0.25">
      <c r="B608" s="104"/>
      <c r="C608" s="104"/>
      <c r="BJ608" s="201" t="s">
        <v>31</v>
      </c>
      <c r="BK608" s="201"/>
      <c r="BL608" s="201"/>
      <c r="BM608" s="202"/>
      <c r="BN608" s="194"/>
      <c r="BO608" s="203"/>
    </row>
    <row r="609" spans="2:67" hidden="1" x14ac:dyDescent="0.25">
      <c r="B609" s="104"/>
      <c r="C609" s="104"/>
      <c r="BJ609" s="201" t="s">
        <v>31</v>
      </c>
      <c r="BK609" s="201"/>
      <c r="BL609" s="201"/>
      <c r="BM609" s="202"/>
      <c r="BN609" s="194"/>
      <c r="BO609" s="203"/>
    </row>
    <row r="610" spans="2:67" hidden="1" x14ac:dyDescent="0.25">
      <c r="B610" s="104"/>
      <c r="C610" s="104"/>
      <c r="BJ610" s="201" t="s">
        <v>31</v>
      </c>
      <c r="BK610" s="201"/>
      <c r="BL610" s="201"/>
      <c r="BM610" s="202"/>
      <c r="BN610" s="194"/>
      <c r="BO610" s="203"/>
    </row>
    <row r="611" spans="2:67" hidden="1" x14ac:dyDescent="0.25">
      <c r="B611" s="104"/>
      <c r="C611" s="104"/>
      <c r="BJ611" s="201" t="s">
        <v>31</v>
      </c>
      <c r="BK611" s="201"/>
      <c r="BL611" s="201"/>
      <c r="BM611" s="202"/>
      <c r="BN611" s="194"/>
      <c r="BO611" s="203"/>
    </row>
    <row r="612" spans="2:67" hidden="1" x14ac:dyDescent="0.25">
      <c r="B612" s="104"/>
      <c r="C612" s="104"/>
      <c r="BJ612" s="201" t="s">
        <v>31</v>
      </c>
      <c r="BK612" s="201"/>
      <c r="BL612" s="201"/>
      <c r="BM612" s="202"/>
      <c r="BN612" s="194"/>
      <c r="BO612" s="203"/>
    </row>
    <row r="613" spans="2:67" hidden="1" x14ac:dyDescent="0.25">
      <c r="B613" s="104"/>
      <c r="C613" s="104"/>
      <c r="BJ613" s="201" t="s">
        <v>31</v>
      </c>
      <c r="BK613" s="201"/>
      <c r="BL613" s="201"/>
      <c r="BM613" s="202"/>
      <c r="BN613" s="194"/>
      <c r="BO613" s="203"/>
    </row>
    <row r="614" spans="2:67" hidden="1" x14ac:dyDescent="0.25">
      <c r="B614" s="104"/>
      <c r="C614" s="104"/>
      <c r="BJ614" s="201" t="s">
        <v>31</v>
      </c>
      <c r="BK614" s="201"/>
      <c r="BL614" s="201"/>
      <c r="BM614" s="202"/>
      <c r="BN614" s="194"/>
      <c r="BO614" s="203"/>
    </row>
    <row r="615" spans="2:67" hidden="1" x14ac:dyDescent="0.25">
      <c r="B615" s="104"/>
      <c r="C615" s="104"/>
      <c r="BJ615" s="201" t="s">
        <v>31</v>
      </c>
      <c r="BK615" s="201"/>
      <c r="BL615" s="201"/>
      <c r="BM615" s="202"/>
      <c r="BN615" s="194"/>
      <c r="BO615" s="203"/>
    </row>
    <row r="616" spans="2:67" hidden="1" x14ac:dyDescent="0.25">
      <c r="B616" s="104"/>
      <c r="C616" s="104"/>
      <c r="BJ616" s="201" t="s">
        <v>31</v>
      </c>
      <c r="BK616" s="201"/>
      <c r="BL616" s="201"/>
      <c r="BM616" s="202"/>
      <c r="BN616" s="194"/>
      <c r="BO616" s="203"/>
    </row>
    <row r="617" spans="2:67" hidden="1" x14ac:dyDescent="0.25">
      <c r="B617" s="104"/>
      <c r="C617" s="104"/>
      <c r="BJ617" s="201" t="s">
        <v>31</v>
      </c>
      <c r="BK617" s="201"/>
      <c r="BL617" s="201"/>
      <c r="BM617" s="202"/>
      <c r="BN617" s="194"/>
      <c r="BO617" s="203"/>
    </row>
    <row r="618" spans="2:67" hidden="1" x14ac:dyDescent="0.25">
      <c r="B618" s="104"/>
      <c r="C618" s="104"/>
      <c r="BJ618" s="201" t="s">
        <v>31</v>
      </c>
      <c r="BK618" s="201"/>
      <c r="BL618" s="201"/>
      <c r="BM618" s="202"/>
      <c r="BN618" s="194"/>
      <c r="BO618" s="203"/>
    </row>
    <row r="619" spans="2:67" hidden="1" x14ac:dyDescent="0.25">
      <c r="B619" s="104"/>
      <c r="C619" s="104"/>
      <c r="BJ619" s="201" t="s">
        <v>31</v>
      </c>
      <c r="BK619" s="201"/>
      <c r="BL619" s="201"/>
      <c r="BM619" s="202"/>
      <c r="BN619" s="194"/>
      <c r="BO619" s="203"/>
    </row>
    <row r="620" spans="2:67" hidden="1" x14ac:dyDescent="0.25">
      <c r="B620" s="104"/>
      <c r="C620" s="104"/>
      <c r="BJ620" s="201" t="s">
        <v>31</v>
      </c>
      <c r="BK620" s="201"/>
      <c r="BL620" s="201"/>
      <c r="BM620" s="202"/>
      <c r="BN620" s="194"/>
      <c r="BO620" s="203"/>
    </row>
    <row r="621" spans="2:67" hidden="1" x14ac:dyDescent="0.25">
      <c r="B621" s="104"/>
      <c r="C621" s="104"/>
      <c r="BJ621" s="201" t="s">
        <v>31</v>
      </c>
      <c r="BK621" s="201"/>
      <c r="BL621" s="201"/>
      <c r="BM621" s="202"/>
      <c r="BN621" s="194"/>
      <c r="BO621" s="203"/>
    </row>
    <row r="622" spans="2:67" hidden="1" x14ac:dyDescent="0.25">
      <c r="B622" s="104"/>
      <c r="C622" s="104"/>
      <c r="BJ622" s="201" t="s">
        <v>31</v>
      </c>
      <c r="BK622" s="201"/>
      <c r="BL622" s="201"/>
      <c r="BM622" s="202"/>
      <c r="BN622" s="194"/>
      <c r="BO622" s="203"/>
    </row>
    <row r="623" spans="2:67" hidden="1" x14ac:dyDescent="0.25">
      <c r="B623" s="104"/>
      <c r="C623" s="104"/>
      <c r="BJ623" s="201" t="s">
        <v>31</v>
      </c>
      <c r="BK623" s="201"/>
      <c r="BL623" s="201"/>
      <c r="BM623" s="202"/>
      <c r="BN623" s="194"/>
      <c r="BO623" s="203"/>
    </row>
    <row r="624" spans="2:67" hidden="1" x14ac:dyDescent="0.25">
      <c r="B624" s="104"/>
      <c r="C624" s="104"/>
      <c r="BJ624" s="201" t="s">
        <v>31</v>
      </c>
      <c r="BK624" s="201"/>
      <c r="BL624" s="201"/>
      <c r="BM624" s="202"/>
      <c r="BN624" s="194"/>
      <c r="BO624" s="203"/>
    </row>
    <row r="625" spans="2:67" hidden="1" x14ac:dyDescent="0.25">
      <c r="B625" s="104"/>
      <c r="C625" s="104"/>
      <c r="BJ625" s="201" t="s">
        <v>31</v>
      </c>
      <c r="BK625" s="201"/>
      <c r="BL625" s="201"/>
      <c r="BM625" s="202"/>
      <c r="BN625" s="194"/>
      <c r="BO625" s="203"/>
    </row>
    <row r="626" spans="2:67" hidden="1" x14ac:dyDescent="0.25">
      <c r="B626" s="104"/>
      <c r="C626" s="104"/>
      <c r="BJ626" s="201" t="s">
        <v>31</v>
      </c>
      <c r="BK626" s="201"/>
      <c r="BL626" s="201"/>
      <c r="BM626" s="202"/>
      <c r="BN626" s="194"/>
      <c r="BO626" s="203"/>
    </row>
    <row r="627" spans="2:67" hidden="1" x14ac:dyDescent="0.25">
      <c r="B627" s="104"/>
      <c r="C627" s="104"/>
      <c r="BJ627" s="201" t="s">
        <v>31</v>
      </c>
      <c r="BK627" s="201"/>
      <c r="BL627" s="201"/>
      <c r="BM627" s="202"/>
      <c r="BN627" s="194"/>
      <c r="BO627" s="203"/>
    </row>
    <row r="628" spans="2:67" hidden="1" x14ac:dyDescent="0.25">
      <c r="B628" s="104"/>
      <c r="C628" s="104"/>
      <c r="BJ628" s="201" t="s">
        <v>31</v>
      </c>
      <c r="BK628" s="201"/>
      <c r="BL628" s="201"/>
      <c r="BM628" s="202"/>
      <c r="BN628" s="194"/>
      <c r="BO628" s="203"/>
    </row>
    <row r="629" spans="2:67" hidden="1" x14ac:dyDescent="0.25">
      <c r="B629" s="104"/>
      <c r="C629" s="104"/>
      <c r="BJ629" s="201" t="s">
        <v>31</v>
      </c>
      <c r="BK629" s="201"/>
      <c r="BL629" s="201"/>
      <c r="BM629" s="202"/>
      <c r="BN629" s="194"/>
      <c r="BO629" s="203"/>
    </row>
    <row r="630" spans="2:67" hidden="1" x14ac:dyDescent="0.25">
      <c r="B630" s="104"/>
      <c r="C630" s="104"/>
      <c r="BJ630" s="201" t="s">
        <v>31</v>
      </c>
      <c r="BK630" s="201"/>
      <c r="BL630" s="201"/>
      <c r="BM630" s="202"/>
      <c r="BN630" s="194"/>
      <c r="BO630" s="203"/>
    </row>
    <row r="631" spans="2:67" hidden="1" x14ac:dyDescent="0.25">
      <c r="B631" s="104"/>
      <c r="C631" s="104"/>
      <c r="BJ631" s="201" t="s">
        <v>31</v>
      </c>
      <c r="BK631" s="201"/>
      <c r="BL631" s="201"/>
      <c r="BM631" s="202"/>
      <c r="BN631" s="194"/>
      <c r="BO631" s="203"/>
    </row>
    <row r="632" spans="2:67" hidden="1" x14ac:dyDescent="0.25">
      <c r="B632" s="104"/>
      <c r="C632" s="104"/>
      <c r="BJ632" s="201" t="s">
        <v>31</v>
      </c>
      <c r="BK632" s="201"/>
      <c r="BL632" s="201"/>
      <c r="BM632" s="202"/>
      <c r="BN632" s="194"/>
      <c r="BO632" s="203"/>
    </row>
    <row r="633" spans="2:67" hidden="1" x14ac:dyDescent="0.25">
      <c r="B633" s="104"/>
      <c r="C633" s="104"/>
      <c r="BJ633" s="201" t="s">
        <v>31</v>
      </c>
      <c r="BK633" s="201"/>
      <c r="BL633" s="201"/>
      <c r="BM633" s="202"/>
      <c r="BN633" s="194"/>
      <c r="BO633" s="203"/>
    </row>
    <row r="634" spans="2:67" hidden="1" x14ac:dyDescent="0.25">
      <c r="B634" s="104"/>
      <c r="C634" s="104"/>
      <c r="BJ634" s="201" t="s">
        <v>31</v>
      </c>
      <c r="BK634" s="201"/>
      <c r="BL634" s="201"/>
      <c r="BM634" s="202"/>
      <c r="BN634" s="194"/>
      <c r="BO634" s="203"/>
    </row>
    <row r="635" spans="2:67" hidden="1" x14ac:dyDescent="0.25">
      <c r="B635" s="104"/>
      <c r="C635" s="104"/>
      <c r="BJ635" s="201" t="s">
        <v>31</v>
      </c>
      <c r="BK635" s="201"/>
      <c r="BL635" s="201"/>
      <c r="BM635" s="202"/>
      <c r="BN635" s="194"/>
      <c r="BO635" s="203"/>
    </row>
    <row r="636" spans="2:67" hidden="1" x14ac:dyDescent="0.25">
      <c r="B636" s="104"/>
      <c r="C636" s="104"/>
      <c r="BJ636" s="201" t="s">
        <v>31</v>
      </c>
      <c r="BK636" s="201"/>
      <c r="BL636" s="201"/>
      <c r="BM636" s="202"/>
      <c r="BN636" s="194"/>
      <c r="BO636" s="203"/>
    </row>
    <row r="637" spans="2:67" hidden="1" x14ac:dyDescent="0.25">
      <c r="B637" s="104"/>
      <c r="C637" s="104"/>
      <c r="BJ637" s="201" t="s">
        <v>31</v>
      </c>
      <c r="BK637" s="201"/>
      <c r="BL637" s="201"/>
      <c r="BM637" s="202"/>
      <c r="BN637" s="194"/>
      <c r="BO637" s="203"/>
    </row>
    <row r="638" spans="2:67" hidden="1" x14ac:dyDescent="0.25">
      <c r="B638" s="104"/>
      <c r="C638" s="104"/>
      <c r="BJ638" s="201" t="s">
        <v>31</v>
      </c>
      <c r="BK638" s="201"/>
      <c r="BL638" s="201"/>
      <c r="BM638" s="202"/>
      <c r="BN638" s="194"/>
      <c r="BO638" s="203"/>
    </row>
    <row r="639" spans="2:67" hidden="1" x14ac:dyDescent="0.25">
      <c r="B639" s="104"/>
      <c r="C639" s="104"/>
      <c r="BJ639" s="201" t="s">
        <v>31</v>
      </c>
      <c r="BK639" s="201"/>
      <c r="BL639" s="201"/>
      <c r="BM639" s="202"/>
      <c r="BN639" s="194"/>
      <c r="BO639" s="203"/>
    </row>
    <row r="640" spans="2:67" hidden="1" x14ac:dyDescent="0.25">
      <c r="B640" s="104"/>
      <c r="C640" s="104"/>
      <c r="BJ640" s="201" t="s">
        <v>31</v>
      </c>
      <c r="BK640" s="201"/>
      <c r="BL640" s="201"/>
      <c r="BM640" s="202"/>
      <c r="BN640" s="194"/>
      <c r="BO640" s="203"/>
    </row>
    <row r="641" spans="2:67" hidden="1" x14ac:dyDescent="0.25">
      <c r="B641" s="104"/>
      <c r="C641" s="104"/>
      <c r="BJ641" s="201" t="s">
        <v>31</v>
      </c>
      <c r="BK641" s="201"/>
      <c r="BL641" s="201"/>
      <c r="BM641" s="202"/>
      <c r="BN641" s="194"/>
      <c r="BO641" s="203"/>
    </row>
    <row r="642" spans="2:67" hidden="1" x14ac:dyDescent="0.25">
      <c r="B642" s="104"/>
      <c r="C642" s="104"/>
      <c r="BJ642" s="201" t="s">
        <v>31</v>
      </c>
      <c r="BK642" s="201"/>
      <c r="BL642" s="201"/>
      <c r="BM642" s="202"/>
      <c r="BN642" s="194"/>
      <c r="BO642" s="203"/>
    </row>
    <row r="643" spans="2:67" hidden="1" x14ac:dyDescent="0.25">
      <c r="B643" s="104"/>
      <c r="C643" s="104"/>
      <c r="BJ643" s="201" t="s">
        <v>31</v>
      </c>
      <c r="BK643" s="201"/>
      <c r="BL643" s="201"/>
      <c r="BM643" s="202"/>
      <c r="BN643" s="194"/>
      <c r="BO643" s="203"/>
    </row>
    <row r="644" spans="2:67" hidden="1" x14ac:dyDescent="0.25">
      <c r="B644" s="104"/>
      <c r="C644" s="104"/>
      <c r="BJ644" s="201" t="s">
        <v>31</v>
      </c>
      <c r="BK644" s="201"/>
      <c r="BL644" s="201"/>
      <c r="BM644" s="202"/>
      <c r="BN644" s="194"/>
      <c r="BO644" s="203"/>
    </row>
    <row r="645" spans="2:67" hidden="1" x14ac:dyDescent="0.25">
      <c r="B645" s="104"/>
      <c r="C645" s="104"/>
      <c r="BJ645" s="201" t="s">
        <v>31</v>
      </c>
      <c r="BK645" s="201"/>
      <c r="BL645" s="201"/>
      <c r="BM645" s="202"/>
      <c r="BN645" s="194"/>
      <c r="BO645" s="203"/>
    </row>
    <row r="646" spans="2:67" hidden="1" x14ac:dyDescent="0.25">
      <c r="B646" s="104"/>
      <c r="C646" s="104"/>
      <c r="BJ646" s="201" t="s">
        <v>31</v>
      </c>
      <c r="BK646" s="201"/>
      <c r="BL646" s="201"/>
      <c r="BM646" s="202"/>
      <c r="BN646" s="194"/>
      <c r="BO646" s="203"/>
    </row>
    <row r="647" spans="2:67" hidden="1" x14ac:dyDescent="0.25">
      <c r="B647" s="104"/>
      <c r="C647" s="104"/>
      <c r="BJ647" s="201" t="s">
        <v>31</v>
      </c>
      <c r="BK647" s="201"/>
      <c r="BL647" s="201"/>
      <c r="BM647" s="202"/>
      <c r="BN647" s="194"/>
      <c r="BO647" s="203"/>
    </row>
    <row r="648" spans="2:67" hidden="1" x14ac:dyDescent="0.25">
      <c r="B648" s="104"/>
      <c r="C648" s="104"/>
      <c r="BJ648" s="201" t="s">
        <v>31</v>
      </c>
      <c r="BK648" s="201"/>
      <c r="BL648" s="201"/>
      <c r="BM648" s="202"/>
      <c r="BN648" s="194"/>
      <c r="BO648" s="203"/>
    </row>
    <row r="649" spans="2:67" hidden="1" x14ac:dyDescent="0.25">
      <c r="B649" s="104"/>
      <c r="C649" s="104"/>
      <c r="BJ649" s="201" t="s">
        <v>31</v>
      </c>
      <c r="BK649" s="201"/>
      <c r="BL649" s="201"/>
      <c r="BM649" s="202"/>
      <c r="BN649" s="194"/>
      <c r="BO649" s="203"/>
    </row>
    <row r="650" spans="2:67" hidden="1" x14ac:dyDescent="0.25">
      <c r="B650" s="104"/>
      <c r="C650" s="104"/>
      <c r="BJ650" s="201" t="s">
        <v>31</v>
      </c>
      <c r="BK650" s="201"/>
      <c r="BL650" s="201"/>
      <c r="BM650" s="202"/>
      <c r="BN650" s="194"/>
      <c r="BO650" s="203"/>
    </row>
    <row r="651" spans="2:67" hidden="1" x14ac:dyDescent="0.25">
      <c r="B651" s="104"/>
      <c r="C651" s="104"/>
      <c r="BJ651" s="201" t="s">
        <v>31</v>
      </c>
      <c r="BK651" s="201"/>
      <c r="BL651" s="201"/>
      <c r="BM651" s="202"/>
      <c r="BN651" s="194"/>
      <c r="BO651" s="203"/>
    </row>
    <row r="652" spans="2:67" hidden="1" x14ac:dyDescent="0.25">
      <c r="B652" s="104"/>
      <c r="C652" s="104"/>
      <c r="BJ652" s="201" t="s">
        <v>31</v>
      </c>
      <c r="BK652" s="201"/>
      <c r="BL652" s="201"/>
      <c r="BM652" s="202"/>
      <c r="BN652" s="194"/>
      <c r="BO652" s="203"/>
    </row>
    <row r="653" spans="2:67" hidden="1" x14ac:dyDescent="0.25">
      <c r="B653" s="104"/>
      <c r="C653" s="104"/>
      <c r="BJ653" s="201" t="s">
        <v>31</v>
      </c>
      <c r="BK653" s="201"/>
      <c r="BL653" s="201"/>
      <c r="BM653" s="202"/>
      <c r="BN653" s="194"/>
      <c r="BO653" s="203"/>
    </row>
    <row r="654" spans="2:67" hidden="1" x14ac:dyDescent="0.25">
      <c r="B654" s="104"/>
      <c r="C654" s="104"/>
      <c r="BJ654" s="201" t="s">
        <v>31</v>
      </c>
      <c r="BK654" s="201"/>
      <c r="BL654" s="201"/>
      <c r="BM654" s="202"/>
      <c r="BN654" s="194"/>
      <c r="BO654" s="203"/>
    </row>
    <row r="655" spans="2:67" hidden="1" x14ac:dyDescent="0.25">
      <c r="B655" s="104"/>
      <c r="C655" s="104"/>
      <c r="BJ655" s="201" t="s">
        <v>31</v>
      </c>
      <c r="BK655" s="201"/>
      <c r="BL655" s="201"/>
      <c r="BM655" s="202"/>
      <c r="BN655" s="194"/>
      <c r="BO655" s="203"/>
    </row>
    <row r="656" spans="2:67" hidden="1" x14ac:dyDescent="0.25">
      <c r="B656" s="104"/>
      <c r="C656" s="104"/>
      <c r="BJ656" s="201" t="s">
        <v>31</v>
      </c>
      <c r="BK656" s="201"/>
      <c r="BL656" s="201"/>
      <c r="BM656" s="202"/>
      <c r="BN656" s="194"/>
      <c r="BO656" s="203"/>
    </row>
    <row r="657" spans="2:67" hidden="1" x14ac:dyDescent="0.25">
      <c r="B657" s="104"/>
      <c r="C657" s="104"/>
      <c r="BJ657" s="201" t="s">
        <v>31</v>
      </c>
      <c r="BK657" s="201"/>
      <c r="BL657" s="201"/>
      <c r="BM657" s="202"/>
      <c r="BN657" s="194"/>
      <c r="BO657" s="203"/>
    </row>
    <row r="658" spans="2:67" hidden="1" x14ac:dyDescent="0.25">
      <c r="B658" s="104"/>
      <c r="C658" s="104"/>
      <c r="BJ658" s="201" t="s">
        <v>31</v>
      </c>
      <c r="BK658" s="201"/>
      <c r="BL658" s="201"/>
      <c r="BM658" s="202"/>
      <c r="BN658" s="194"/>
      <c r="BO658" s="203"/>
    </row>
    <row r="659" spans="2:67" hidden="1" x14ac:dyDescent="0.25">
      <c r="B659" s="104"/>
      <c r="C659" s="104"/>
      <c r="BJ659" s="201" t="s">
        <v>31</v>
      </c>
      <c r="BK659" s="201"/>
      <c r="BL659" s="201"/>
      <c r="BM659" s="202"/>
      <c r="BN659" s="194"/>
      <c r="BO659" s="203"/>
    </row>
    <row r="660" spans="2:67" hidden="1" x14ac:dyDescent="0.25">
      <c r="B660" s="104"/>
      <c r="C660" s="104"/>
      <c r="BJ660" s="201" t="s">
        <v>31</v>
      </c>
      <c r="BK660" s="201"/>
      <c r="BL660" s="201"/>
      <c r="BM660" s="202"/>
      <c r="BN660" s="194"/>
      <c r="BO660" s="203"/>
    </row>
    <row r="661" spans="2:67" hidden="1" x14ac:dyDescent="0.25">
      <c r="B661" s="104"/>
      <c r="C661" s="104"/>
      <c r="BJ661" s="201" t="s">
        <v>31</v>
      </c>
      <c r="BK661" s="201"/>
      <c r="BL661" s="201"/>
      <c r="BM661" s="202"/>
      <c r="BN661" s="194"/>
      <c r="BO661" s="203"/>
    </row>
    <row r="662" spans="2:67" hidden="1" x14ac:dyDescent="0.25">
      <c r="B662" s="104"/>
      <c r="C662" s="104"/>
      <c r="BJ662" s="201" t="s">
        <v>31</v>
      </c>
      <c r="BK662" s="201"/>
      <c r="BL662" s="201"/>
      <c r="BM662" s="202"/>
      <c r="BN662" s="194"/>
      <c r="BO662" s="203"/>
    </row>
    <row r="663" spans="2:67" hidden="1" x14ac:dyDescent="0.25">
      <c r="B663" s="104"/>
      <c r="C663" s="104"/>
      <c r="BJ663" s="201" t="s">
        <v>31</v>
      </c>
      <c r="BK663" s="201"/>
      <c r="BL663" s="201"/>
      <c r="BM663" s="202"/>
      <c r="BN663" s="194"/>
      <c r="BO663" s="203"/>
    </row>
    <row r="664" spans="2:67" hidden="1" x14ac:dyDescent="0.25">
      <c r="B664" s="104"/>
      <c r="C664" s="104"/>
      <c r="BJ664" s="201" t="s">
        <v>31</v>
      </c>
      <c r="BK664" s="201"/>
      <c r="BL664" s="201"/>
      <c r="BM664" s="202"/>
      <c r="BN664" s="194"/>
      <c r="BO664" s="203"/>
    </row>
    <row r="665" spans="2:67" hidden="1" x14ac:dyDescent="0.25">
      <c r="B665" s="104"/>
      <c r="C665" s="104"/>
      <c r="BJ665" s="201" t="s">
        <v>31</v>
      </c>
      <c r="BK665" s="201"/>
      <c r="BL665" s="201"/>
      <c r="BM665" s="202"/>
      <c r="BN665" s="194"/>
      <c r="BO665" s="203"/>
    </row>
    <row r="666" spans="2:67" hidden="1" x14ac:dyDescent="0.25">
      <c r="B666" s="104"/>
      <c r="C666" s="104"/>
      <c r="BJ666" s="201" t="s">
        <v>31</v>
      </c>
      <c r="BK666" s="201"/>
      <c r="BL666" s="201"/>
      <c r="BM666" s="202"/>
      <c r="BN666" s="194"/>
      <c r="BO666" s="203"/>
    </row>
    <row r="667" spans="2:67" hidden="1" x14ac:dyDescent="0.25">
      <c r="B667" s="104"/>
      <c r="C667" s="104"/>
      <c r="BJ667" s="201" t="s">
        <v>31</v>
      </c>
      <c r="BK667" s="201"/>
      <c r="BL667" s="201"/>
      <c r="BM667" s="202"/>
      <c r="BN667" s="194"/>
      <c r="BO667" s="203"/>
    </row>
    <row r="668" spans="2:67" hidden="1" x14ac:dyDescent="0.25">
      <c r="B668" s="104"/>
      <c r="C668" s="104"/>
      <c r="BJ668" s="201" t="s">
        <v>31</v>
      </c>
      <c r="BK668" s="201"/>
      <c r="BL668" s="201"/>
      <c r="BM668" s="202"/>
      <c r="BN668" s="194"/>
      <c r="BO668" s="203"/>
    </row>
    <row r="669" spans="2:67" hidden="1" x14ac:dyDescent="0.25">
      <c r="B669" s="104"/>
      <c r="C669" s="104"/>
      <c r="BJ669" s="201" t="s">
        <v>31</v>
      </c>
      <c r="BK669" s="201"/>
      <c r="BL669" s="201"/>
      <c r="BM669" s="202"/>
      <c r="BN669" s="194"/>
      <c r="BO669" s="203"/>
    </row>
    <row r="670" spans="2:67" hidden="1" x14ac:dyDescent="0.25">
      <c r="B670" s="104"/>
      <c r="C670" s="104"/>
      <c r="BJ670" s="201" t="s">
        <v>31</v>
      </c>
      <c r="BK670" s="201"/>
      <c r="BL670" s="201"/>
      <c r="BM670" s="202"/>
      <c r="BN670" s="194"/>
      <c r="BO670" s="203"/>
    </row>
    <row r="671" spans="2:67" hidden="1" x14ac:dyDescent="0.25">
      <c r="B671" s="104"/>
      <c r="C671" s="104"/>
      <c r="BJ671" s="201" t="s">
        <v>31</v>
      </c>
      <c r="BK671" s="201"/>
      <c r="BL671" s="201"/>
      <c r="BM671" s="202"/>
      <c r="BN671" s="194"/>
      <c r="BO671" s="203"/>
    </row>
    <row r="672" spans="2:67" hidden="1" x14ac:dyDescent="0.25">
      <c r="B672" s="104"/>
      <c r="C672" s="104"/>
      <c r="BJ672" s="201" t="s">
        <v>31</v>
      </c>
      <c r="BK672" s="201"/>
      <c r="BL672" s="201"/>
      <c r="BM672" s="202"/>
      <c r="BN672" s="194"/>
      <c r="BO672" s="203"/>
    </row>
    <row r="673" spans="2:67" hidden="1" x14ac:dyDescent="0.25">
      <c r="B673" s="104"/>
      <c r="C673" s="104"/>
      <c r="BJ673" s="201" t="s">
        <v>31</v>
      </c>
      <c r="BK673" s="201"/>
      <c r="BL673" s="201"/>
      <c r="BM673" s="202"/>
      <c r="BN673" s="194"/>
      <c r="BO673" s="203"/>
    </row>
    <row r="674" spans="2:67" hidden="1" x14ac:dyDescent="0.25">
      <c r="B674" s="104"/>
      <c r="C674" s="104"/>
      <c r="BJ674" s="201" t="s">
        <v>31</v>
      </c>
      <c r="BK674" s="201"/>
      <c r="BL674" s="201"/>
      <c r="BM674" s="202"/>
      <c r="BN674" s="194"/>
      <c r="BO674" s="203"/>
    </row>
    <row r="675" spans="2:67" hidden="1" x14ac:dyDescent="0.25">
      <c r="B675" s="104"/>
      <c r="C675" s="104"/>
      <c r="BJ675" s="201" t="s">
        <v>31</v>
      </c>
      <c r="BK675" s="201"/>
      <c r="BL675" s="201"/>
      <c r="BM675" s="202"/>
      <c r="BN675" s="194"/>
      <c r="BO675" s="203"/>
    </row>
    <row r="676" spans="2:67" hidden="1" x14ac:dyDescent="0.25">
      <c r="B676" s="104"/>
      <c r="C676" s="104"/>
      <c r="BJ676" s="201" t="s">
        <v>31</v>
      </c>
      <c r="BK676" s="201"/>
      <c r="BL676" s="201"/>
      <c r="BM676" s="202"/>
      <c r="BN676" s="194"/>
      <c r="BO676" s="203"/>
    </row>
    <row r="677" spans="2:67" hidden="1" x14ac:dyDescent="0.25">
      <c r="B677" s="104"/>
      <c r="C677" s="104"/>
      <c r="BJ677" s="201" t="s">
        <v>31</v>
      </c>
      <c r="BK677" s="201"/>
      <c r="BL677" s="201"/>
      <c r="BM677" s="202"/>
      <c r="BN677" s="194"/>
      <c r="BO677" s="203"/>
    </row>
    <row r="678" spans="2:67" hidden="1" x14ac:dyDescent="0.25">
      <c r="B678" s="104"/>
      <c r="C678" s="104"/>
      <c r="BJ678" s="201" t="s">
        <v>31</v>
      </c>
      <c r="BK678" s="201"/>
      <c r="BL678" s="201"/>
      <c r="BM678" s="202"/>
      <c r="BN678" s="194"/>
      <c r="BO678" s="203"/>
    </row>
    <row r="679" spans="2:67" hidden="1" x14ac:dyDescent="0.25">
      <c r="B679" s="104"/>
      <c r="C679" s="104"/>
      <c r="BJ679" s="201" t="s">
        <v>31</v>
      </c>
      <c r="BK679" s="201"/>
      <c r="BL679" s="201"/>
      <c r="BM679" s="202"/>
      <c r="BN679" s="194"/>
      <c r="BO679" s="203"/>
    </row>
    <row r="680" spans="2:67" hidden="1" x14ac:dyDescent="0.25">
      <c r="B680" s="104"/>
      <c r="C680" s="104"/>
      <c r="BJ680" s="201" t="s">
        <v>31</v>
      </c>
      <c r="BK680" s="201"/>
      <c r="BL680" s="201"/>
      <c r="BM680" s="202"/>
      <c r="BN680" s="194"/>
      <c r="BO680" s="203"/>
    </row>
    <row r="681" spans="2:67" hidden="1" x14ac:dyDescent="0.25">
      <c r="B681" s="104"/>
      <c r="C681" s="104"/>
      <c r="BJ681" s="201" t="s">
        <v>31</v>
      </c>
      <c r="BK681" s="201"/>
      <c r="BL681" s="201"/>
      <c r="BM681" s="202"/>
      <c r="BN681" s="194"/>
      <c r="BO681" s="203"/>
    </row>
    <row r="682" spans="2:67" hidden="1" x14ac:dyDescent="0.25">
      <c r="B682" s="104"/>
      <c r="C682" s="104"/>
      <c r="BJ682" s="201" t="s">
        <v>31</v>
      </c>
      <c r="BK682" s="201"/>
      <c r="BL682" s="201"/>
      <c r="BM682" s="202"/>
      <c r="BN682" s="194"/>
      <c r="BO682" s="203"/>
    </row>
    <row r="683" spans="2:67" hidden="1" x14ac:dyDescent="0.25">
      <c r="B683" s="104"/>
      <c r="C683" s="104"/>
      <c r="BJ683" s="201" t="s">
        <v>31</v>
      </c>
      <c r="BK683" s="201"/>
      <c r="BL683" s="201"/>
      <c r="BM683" s="202"/>
      <c r="BN683" s="194"/>
      <c r="BO683" s="203"/>
    </row>
    <row r="684" spans="2:67" hidden="1" x14ac:dyDescent="0.25">
      <c r="B684" s="104"/>
      <c r="C684" s="104"/>
      <c r="BJ684" s="201" t="s">
        <v>31</v>
      </c>
      <c r="BK684" s="201"/>
      <c r="BL684" s="201"/>
      <c r="BM684" s="202"/>
      <c r="BN684" s="194"/>
      <c r="BO684" s="203"/>
    </row>
    <row r="685" spans="2:67" hidden="1" x14ac:dyDescent="0.25">
      <c r="B685" s="104"/>
      <c r="C685" s="104"/>
      <c r="BJ685" s="201" t="s">
        <v>31</v>
      </c>
      <c r="BK685" s="201"/>
      <c r="BL685" s="201"/>
      <c r="BM685" s="202"/>
      <c r="BN685" s="194"/>
      <c r="BO685" s="203"/>
    </row>
    <row r="686" spans="2:67" hidden="1" x14ac:dyDescent="0.25">
      <c r="B686" s="104"/>
      <c r="C686" s="104"/>
      <c r="BJ686" s="201" t="s">
        <v>31</v>
      </c>
      <c r="BK686" s="201"/>
      <c r="BL686" s="201"/>
      <c r="BM686" s="202"/>
      <c r="BN686" s="194"/>
      <c r="BO686" s="203"/>
    </row>
    <row r="687" spans="2:67" hidden="1" x14ac:dyDescent="0.25">
      <c r="B687" s="104"/>
      <c r="C687" s="104"/>
      <c r="BJ687" s="201" t="s">
        <v>31</v>
      </c>
      <c r="BK687" s="201"/>
      <c r="BL687" s="201"/>
      <c r="BM687" s="202"/>
      <c r="BN687" s="194"/>
      <c r="BO687" s="203"/>
    </row>
    <row r="688" spans="2:67" hidden="1" x14ac:dyDescent="0.25">
      <c r="B688" s="104"/>
      <c r="C688" s="104"/>
      <c r="BJ688" s="201" t="s">
        <v>31</v>
      </c>
      <c r="BK688" s="201"/>
      <c r="BL688" s="201"/>
      <c r="BM688" s="202"/>
      <c r="BN688" s="194"/>
      <c r="BO688" s="203"/>
    </row>
    <row r="689" spans="2:67" hidden="1" x14ac:dyDescent="0.25">
      <c r="B689" s="104"/>
      <c r="C689" s="104"/>
      <c r="BJ689" s="201" t="s">
        <v>31</v>
      </c>
      <c r="BK689" s="201"/>
      <c r="BL689" s="201"/>
      <c r="BM689" s="202"/>
      <c r="BN689" s="194"/>
      <c r="BO689" s="203"/>
    </row>
    <row r="690" spans="2:67" hidden="1" x14ac:dyDescent="0.25">
      <c r="B690" s="104"/>
      <c r="C690" s="104"/>
      <c r="BJ690" s="201" t="s">
        <v>31</v>
      </c>
      <c r="BK690" s="201"/>
      <c r="BL690" s="201"/>
      <c r="BM690" s="202"/>
      <c r="BN690" s="194"/>
      <c r="BO690" s="203"/>
    </row>
    <row r="691" spans="2:67" hidden="1" x14ac:dyDescent="0.25">
      <c r="B691" s="104"/>
      <c r="C691" s="104"/>
      <c r="BJ691" s="201" t="s">
        <v>31</v>
      </c>
      <c r="BK691" s="201"/>
      <c r="BL691" s="201"/>
      <c r="BM691" s="202"/>
      <c r="BN691" s="194"/>
      <c r="BO691" s="203"/>
    </row>
    <row r="692" spans="2:67" hidden="1" x14ac:dyDescent="0.25">
      <c r="B692" s="104"/>
      <c r="C692" s="104"/>
      <c r="BJ692" s="201" t="s">
        <v>31</v>
      </c>
      <c r="BK692" s="201"/>
      <c r="BL692" s="201"/>
      <c r="BM692" s="202"/>
      <c r="BN692" s="194"/>
      <c r="BO692" s="203"/>
    </row>
    <row r="693" spans="2:67" hidden="1" x14ac:dyDescent="0.25">
      <c r="B693" s="104"/>
      <c r="C693" s="104"/>
      <c r="BJ693" s="201" t="s">
        <v>31</v>
      </c>
      <c r="BK693" s="201"/>
      <c r="BL693" s="201"/>
      <c r="BM693" s="202"/>
      <c r="BN693" s="194"/>
      <c r="BO693" s="203"/>
    </row>
    <row r="694" spans="2:67" hidden="1" x14ac:dyDescent="0.25">
      <c r="B694" s="104"/>
      <c r="C694" s="104"/>
      <c r="BJ694" s="201" t="s">
        <v>31</v>
      </c>
      <c r="BK694" s="201"/>
      <c r="BL694" s="201"/>
      <c r="BM694" s="202"/>
      <c r="BN694" s="194"/>
      <c r="BO694" s="203"/>
    </row>
    <row r="695" spans="2:67" hidden="1" x14ac:dyDescent="0.25">
      <c r="B695" s="104"/>
      <c r="C695" s="104"/>
      <c r="BJ695" s="201" t="s">
        <v>31</v>
      </c>
      <c r="BK695" s="201"/>
      <c r="BL695" s="201"/>
      <c r="BM695" s="202"/>
      <c r="BN695" s="194"/>
      <c r="BO695" s="203"/>
    </row>
    <row r="696" spans="2:67" hidden="1" x14ac:dyDescent="0.25">
      <c r="B696" s="104"/>
      <c r="C696" s="104"/>
      <c r="BJ696" s="201" t="s">
        <v>31</v>
      </c>
      <c r="BK696" s="201"/>
      <c r="BL696" s="201"/>
      <c r="BM696" s="202"/>
      <c r="BN696" s="194"/>
      <c r="BO696" s="203"/>
    </row>
    <row r="697" spans="2:67" hidden="1" x14ac:dyDescent="0.25">
      <c r="B697" s="104"/>
      <c r="C697" s="104"/>
      <c r="BJ697" s="201" t="s">
        <v>31</v>
      </c>
      <c r="BK697" s="201"/>
      <c r="BL697" s="201"/>
      <c r="BM697" s="202"/>
      <c r="BN697" s="194"/>
      <c r="BO697" s="203"/>
    </row>
    <row r="698" spans="2:67" hidden="1" x14ac:dyDescent="0.25">
      <c r="B698" s="104"/>
      <c r="C698" s="104"/>
      <c r="BJ698" s="201" t="s">
        <v>31</v>
      </c>
      <c r="BK698" s="201"/>
      <c r="BL698" s="201"/>
      <c r="BM698" s="202"/>
      <c r="BN698" s="194"/>
      <c r="BO698" s="203"/>
    </row>
    <row r="699" spans="2:67" hidden="1" x14ac:dyDescent="0.25">
      <c r="B699" s="104"/>
      <c r="C699" s="104"/>
      <c r="BJ699" s="201" t="s">
        <v>31</v>
      </c>
      <c r="BK699" s="201"/>
      <c r="BL699" s="201"/>
      <c r="BM699" s="202"/>
      <c r="BN699" s="194"/>
      <c r="BO699" s="203"/>
    </row>
    <row r="700" spans="2:67" hidden="1" x14ac:dyDescent="0.25">
      <c r="B700" s="104"/>
      <c r="C700" s="104"/>
      <c r="BJ700" s="201" t="s">
        <v>31</v>
      </c>
      <c r="BK700" s="201"/>
      <c r="BL700" s="201"/>
      <c r="BM700" s="202"/>
      <c r="BN700" s="194"/>
      <c r="BO700" s="203"/>
    </row>
    <row r="701" spans="2:67" hidden="1" x14ac:dyDescent="0.25">
      <c r="B701" s="104"/>
      <c r="C701" s="104"/>
      <c r="BJ701" s="201" t="s">
        <v>31</v>
      </c>
      <c r="BK701" s="201"/>
      <c r="BL701" s="201"/>
      <c r="BM701" s="202"/>
      <c r="BN701" s="194"/>
      <c r="BO701" s="203"/>
    </row>
    <row r="702" spans="2:67" hidden="1" x14ac:dyDescent="0.25">
      <c r="B702" s="104"/>
      <c r="C702" s="104"/>
      <c r="BJ702" s="201" t="s">
        <v>31</v>
      </c>
      <c r="BK702" s="201"/>
      <c r="BL702" s="201"/>
      <c r="BM702" s="202"/>
      <c r="BN702" s="194"/>
      <c r="BO702" s="203"/>
    </row>
    <row r="703" spans="2:67" hidden="1" x14ac:dyDescent="0.25">
      <c r="B703" s="104"/>
      <c r="C703" s="104"/>
      <c r="BJ703" s="201" t="s">
        <v>31</v>
      </c>
      <c r="BK703" s="201"/>
      <c r="BL703" s="201"/>
      <c r="BM703" s="202"/>
      <c r="BN703" s="194"/>
      <c r="BO703" s="203"/>
    </row>
    <row r="704" spans="2:67" hidden="1" x14ac:dyDescent="0.25">
      <c r="B704" s="104"/>
      <c r="C704" s="104"/>
      <c r="BJ704" s="201" t="s">
        <v>31</v>
      </c>
      <c r="BK704" s="201"/>
      <c r="BL704" s="201"/>
      <c r="BM704" s="202"/>
      <c r="BN704" s="194"/>
      <c r="BO704" s="203"/>
    </row>
    <row r="705" spans="2:67" hidden="1" x14ac:dyDescent="0.25">
      <c r="B705" s="104"/>
      <c r="C705" s="104"/>
      <c r="BJ705" s="201" t="s">
        <v>31</v>
      </c>
      <c r="BK705" s="201"/>
      <c r="BL705" s="201"/>
      <c r="BM705" s="202"/>
      <c r="BN705" s="194"/>
      <c r="BO705" s="203"/>
    </row>
    <row r="706" spans="2:67" hidden="1" x14ac:dyDescent="0.25">
      <c r="B706" s="104"/>
      <c r="C706" s="104"/>
      <c r="BJ706" s="201" t="s">
        <v>31</v>
      </c>
      <c r="BK706" s="201"/>
      <c r="BL706" s="201"/>
      <c r="BM706" s="202"/>
      <c r="BN706" s="194"/>
      <c r="BO706" s="203"/>
    </row>
    <row r="707" spans="2:67" hidden="1" x14ac:dyDescent="0.25">
      <c r="B707" s="104"/>
      <c r="C707" s="104"/>
      <c r="BJ707" s="201" t="s">
        <v>31</v>
      </c>
      <c r="BK707" s="201"/>
      <c r="BL707" s="201"/>
      <c r="BM707" s="202"/>
      <c r="BN707" s="194"/>
      <c r="BO707" s="203"/>
    </row>
    <row r="708" spans="2:67" hidden="1" x14ac:dyDescent="0.25">
      <c r="B708" s="104"/>
      <c r="C708" s="104"/>
      <c r="BJ708" s="201" t="s">
        <v>31</v>
      </c>
      <c r="BK708" s="201"/>
      <c r="BL708" s="201"/>
      <c r="BM708" s="202"/>
      <c r="BN708" s="194"/>
      <c r="BO708" s="203"/>
    </row>
    <row r="709" spans="2:67" hidden="1" x14ac:dyDescent="0.25">
      <c r="B709" s="104"/>
      <c r="C709" s="104"/>
      <c r="BJ709" s="201" t="s">
        <v>31</v>
      </c>
      <c r="BK709" s="201"/>
      <c r="BL709" s="201"/>
      <c r="BM709" s="202"/>
      <c r="BN709" s="194"/>
      <c r="BO709" s="203"/>
    </row>
    <row r="710" spans="2:67" hidden="1" x14ac:dyDescent="0.25">
      <c r="B710" s="104"/>
      <c r="C710" s="104"/>
      <c r="BJ710" s="201" t="s">
        <v>31</v>
      </c>
      <c r="BK710" s="201"/>
      <c r="BL710" s="201"/>
      <c r="BM710" s="202"/>
      <c r="BN710" s="194"/>
      <c r="BO710" s="203"/>
    </row>
    <row r="711" spans="2:67" hidden="1" x14ac:dyDescent="0.25">
      <c r="B711" s="104"/>
      <c r="C711" s="104"/>
      <c r="BJ711" s="201" t="s">
        <v>31</v>
      </c>
      <c r="BK711" s="201"/>
      <c r="BL711" s="201"/>
      <c r="BM711" s="202"/>
      <c r="BN711" s="194"/>
      <c r="BO711" s="203"/>
    </row>
    <row r="712" spans="2:67" hidden="1" x14ac:dyDescent="0.25">
      <c r="B712" s="104"/>
      <c r="C712" s="104"/>
      <c r="BJ712" s="201" t="s">
        <v>31</v>
      </c>
      <c r="BK712" s="201"/>
      <c r="BL712" s="201"/>
      <c r="BM712" s="202"/>
      <c r="BN712" s="194"/>
      <c r="BO712" s="203"/>
    </row>
    <row r="713" spans="2:67" hidden="1" x14ac:dyDescent="0.25">
      <c r="B713" s="104"/>
      <c r="C713" s="104"/>
      <c r="BJ713" s="201" t="s">
        <v>31</v>
      </c>
      <c r="BK713" s="201"/>
      <c r="BL713" s="201"/>
      <c r="BM713" s="202"/>
      <c r="BN713" s="194"/>
      <c r="BO713" s="203"/>
    </row>
    <row r="714" spans="2:67" hidden="1" x14ac:dyDescent="0.25">
      <c r="B714" s="104"/>
      <c r="C714" s="104"/>
      <c r="BJ714" s="201" t="s">
        <v>31</v>
      </c>
      <c r="BK714" s="201"/>
      <c r="BL714" s="201"/>
      <c r="BM714" s="202"/>
      <c r="BN714" s="194"/>
      <c r="BO714" s="203"/>
    </row>
    <row r="715" spans="2:67" hidden="1" x14ac:dyDescent="0.25">
      <c r="B715" s="104"/>
      <c r="C715" s="104"/>
      <c r="BJ715" s="201" t="s">
        <v>31</v>
      </c>
      <c r="BK715" s="201"/>
      <c r="BL715" s="201"/>
      <c r="BM715" s="202"/>
      <c r="BN715" s="194"/>
      <c r="BO715" s="203"/>
    </row>
    <row r="716" spans="2:67" hidden="1" x14ac:dyDescent="0.25">
      <c r="B716" s="104"/>
      <c r="C716" s="104"/>
      <c r="BJ716" s="201" t="s">
        <v>31</v>
      </c>
      <c r="BK716" s="201"/>
      <c r="BL716" s="201"/>
      <c r="BM716" s="202"/>
      <c r="BN716" s="194"/>
      <c r="BO716" s="203"/>
    </row>
    <row r="717" spans="2:67" hidden="1" x14ac:dyDescent="0.25">
      <c r="B717" s="104"/>
      <c r="C717" s="104"/>
      <c r="BJ717" s="201" t="s">
        <v>31</v>
      </c>
      <c r="BK717" s="201"/>
      <c r="BL717" s="201"/>
      <c r="BM717" s="202"/>
      <c r="BN717" s="194"/>
      <c r="BO717" s="203"/>
    </row>
    <row r="718" spans="2:67" hidden="1" x14ac:dyDescent="0.25">
      <c r="B718" s="104"/>
      <c r="C718" s="104"/>
      <c r="BJ718" s="201" t="s">
        <v>31</v>
      </c>
      <c r="BK718" s="201"/>
      <c r="BL718" s="201"/>
      <c r="BM718" s="202"/>
      <c r="BN718" s="194"/>
      <c r="BO718" s="203"/>
    </row>
    <row r="719" spans="2:67" hidden="1" x14ac:dyDescent="0.25">
      <c r="B719" s="104"/>
      <c r="C719" s="104"/>
      <c r="BJ719" s="201" t="s">
        <v>31</v>
      </c>
      <c r="BK719" s="201"/>
      <c r="BL719" s="201"/>
      <c r="BM719" s="202"/>
      <c r="BN719" s="194"/>
      <c r="BO719" s="203"/>
    </row>
    <row r="720" spans="2:67" hidden="1" x14ac:dyDescent="0.25">
      <c r="B720" s="104"/>
      <c r="C720" s="104"/>
      <c r="BJ720" s="201" t="s">
        <v>31</v>
      </c>
      <c r="BK720" s="201"/>
      <c r="BL720" s="201"/>
      <c r="BM720" s="202"/>
      <c r="BN720" s="194"/>
      <c r="BO720" s="203"/>
    </row>
    <row r="721" spans="2:67" hidden="1" x14ac:dyDescent="0.25">
      <c r="B721" s="104"/>
      <c r="C721" s="104"/>
      <c r="BJ721" s="201" t="s">
        <v>31</v>
      </c>
      <c r="BK721" s="201"/>
      <c r="BL721" s="201"/>
      <c r="BM721" s="202"/>
      <c r="BN721" s="194"/>
      <c r="BO721" s="203"/>
    </row>
    <row r="722" spans="2:67" hidden="1" x14ac:dyDescent="0.25">
      <c r="B722" s="104"/>
      <c r="C722" s="104"/>
      <c r="BJ722" s="201" t="s">
        <v>31</v>
      </c>
      <c r="BK722" s="201"/>
      <c r="BL722" s="201"/>
      <c r="BM722" s="202"/>
      <c r="BN722" s="194"/>
      <c r="BO722" s="203"/>
    </row>
    <row r="723" spans="2:67" hidden="1" x14ac:dyDescent="0.25">
      <c r="B723" s="104"/>
      <c r="C723" s="104"/>
      <c r="BJ723" s="201" t="s">
        <v>31</v>
      </c>
      <c r="BK723" s="201"/>
      <c r="BL723" s="201"/>
      <c r="BM723" s="202"/>
      <c r="BN723" s="194"/>
      <c r="BO723" s="203"/>
    </row>
    <row r="724" spans="2:67" hidden="1" x14ac:dyDescent="0.25">
      <c r="B724" s="104"/>
      <c r="C724" s="104"/>
      <c r="BJ724" s="201" t="s">
        <v>31</v>
      </c>
      <c r="BK724" s="201"/>
      <c r="BL724" s="201"/>
      <c r="BM724" s="202"/>
      <c r="BN724" s="194"/>
      <c r="BO724" s="203"/>
    </row>
    <row r="725" spans="2:67" hidden="1" x14ac:dyDescent="0.25">
      <c r="B725" s="104"/>
      <c r="C725" s="104"/>
      <c r="BJ725" s="201" t="s">
        <v>31</v>
      </c>
      <c r="BK725" s="201"/>
      <c r="BL725" s="201"/>
      <c r="BM725" s="202"/>
      <c r="BN725" s="194"/>
      <c r="BO725" s="203"/>
    </row>
    <row r="726" spans="2:67" hidden="1" x14ac:dyDescent="0.25">
      <c r="B726" s="104"/>
      <c r="C726" s="104"/>
      <c r="BJ726" s="201" t="s">
        <v>31</v>
      </c>
      <c r="BK726" s="201"/>
      <c r="BL726" s="201"/>
      <c r="BM726" s="202"/>
      <c r="BN726" s="194"/>
      <c r="BO726" s="203"/>
    </row>
    <row r="727" spans="2:67" hidden="1" x14ac:dyDescent="0.25">
      <c r="B727" s="104"/>
      <c r="C727" s="104"/>
      <c r="BJ727" s="201" t="s">
        <v>31</v>
      </c>
      <c r="BK727" s="201"/>
      <c r="BL727" s="201"/>
      <c r="BM727" s="202"/>
      <c r="BN727" s="194"/>
      <c r="BO727" s="203"/>
    </row>
    <row r="728" spans="2:67" hidden="1" x14ac:dyDescent="0.25">
      <c r="B728" s="104"/>
      <c r="C728" s="104"/>
      <c r="BJ728" s="201" t="s">
        <v>31</v>
      </c>
      <c r="BK728" s="201"/>
      <c r="BL728" s="201"/>
      <c r="BM728" s="202"/>
      <c r="BN728" s="194"/>
      <c r="BO728" s="203"/>
    </row>
    <row r="729" spans="2:67" hidden="1" x14ac:dyDescent="0.25">
      <c r="B729" s="104"/>
      <c r="C729" s="104"/>
      <c r="BJ729" s="201" t="s">
        <v>31</v>
      </c>
      <c r="BK729" s="201"/>
      <c r="BL729" s="201"/>
      <c r="BM729" s="202"/>
      <c r="BN729" s="194"/>
      <c r="BO729" s="203"/>
    </row>
    <row r="730" spans="2:67" hidden="1" x14ac:dyDescent="0.25">
      <c r="B730" s="104"/>
      <c r="C730" s="104"/>
      <c r="BJ730" s="201" t="s">
        <v>31</v>
      </c>
      <c r="BK730" s="201"/>
      <c r="BL730" s="201"/>
      <c r="BM730" s="202"/>
      <c r="BN730" s="194"/>
      <c r="BO730" s="203"/>
    </row>
    <row r="731" spans="2:67" hidden="1" x14ac:dyDescent="0.25">
      <c r="B731" s="104"/>
      <c r="C731" s="104"/>
      <c r="BJ731" s="201" t="s">
        <v>31</v>
      </c>
      <c r="BK731" s="201"/>
      <c r="BL731" s="201"/>
      <c r="BM731" s="202"/>
      <c r="BN731" s="194"/>
      <c r="BO731" s="203"/>
    </row>
    <row r="732" spans="2:67" hidden="1" x14ac:dyDescent="0.25">
      <c r="B732" s="104"/>
      <c r="C732" s="104"/>
      <c r="BJ732" s="201" t="s">
        <v>31</v>
      </c>
      <c r="BK732" s="201"/>
      <c r="BL732" s="201"/>
      <c r="BM732" s="202"/>
      <c r="BN732" s="194"/>
      <c r="BO732" s="203"/>
    </row>
    <row r="733" spans="2:67" hidden="1" x14ac:dyDescent="0.25">
      <c r="B733" s="104"/>
      <c r="C733" s="104"/>
      <c r="BJ733" s="201" t="s">
        <v>31</v>
      </c>
      <c r="BK733" s="201"/>
      <c r="BL733" s="201"/>
      <c r="BM733" s="202"/>
      <c r="BN733" s="194"/>
      <c r="BO733" s="203"/>
    </row>
    <row r="734" spans="2:67" hidden="1" x14ac:dyDescent="0.25">
      <c r="B734" s="104"/>
      <c r="C734" s="104"/>
      <c r="BJ734" s="201" t="s">
        <v>31</v>
      </c>
      <c r="BK734" s="201"/>
      <c r="BL734" s="201"/>
      <c r="BM734" s="202"/>
      <c r="BN734" s="194"/>
      <c r="BO734" s="203"/>
    </row>
    <row r="735" spans="2:67" hidden="1" x14ac:dyDescent="0.25">
      <c r="B735" s="104"/>
      <c r="C735" s="104"/>
      <c r="BJ735" s="201" t="s">
        <v>31</v>
      </c>
      <c r="BK735" s="201"/>
      <c r="BL735" s="201"/>
      <c r="BM735" s="202"/>
      <c r="BN735" s="194"/>
      <c r="BO735" s="203"/>
    </row>
    <row r="736" spans="2:67" hidden="1" x14ac:dyDescent="0.25">
      <c r="B736" s="104"/>
      <c r="C736" s="104"/>
      <c r="BJ736" s="201" t="s">
        <v>31</v>
      </c>
      <c r="BK736" s="201"/>
      <c r="BL736" s="201"/>
      <c r="BM736" s="202"/>
      <c r="BN736" s="194"/>
      <c r="BO736" s="203"/>
    </row>
    <row r="737" spans="2:67" hidden="1" x14ac:dyDescent="0.25">
      <c r="B737" s="104"/>
      <c r="C737" s="104"/>
      <c r="BJ737" s="201" t="s">
        <v>31</v>
      </c>
      <c r="BK737" s="201"/>
      <c r="BL737" s="201"/>
      <c r="BM737" s="202"/>
      <c r="BN737" s="194"/>
      <c r="BO737" s="203"/>
    </row>
    <row r="738" spans="2:67" hidden="1" x14ac:dyDescent="0.25">
      <c r="B738" s="104"/>
      <c r="C738" s="104"/>
      <c r="BJ738" s="201" t="s">
        <v>31</v>
      </c>
      <c r="BK738" s="201"/>
      <c r="BL738" s="201"/>
      <c r="BM738" s="202"/>
      <c r="BN738" s="194"/>
      <c r="BO738" s="203"/>
    </row>
    <row r="739" spans="2:67" hidden="1" x14ac:dyDescent="0.25">
      <c r="B739" s="104"/>
      <c r="C739" s="104"/>
      <c r="BJ739" s="201" t="s">
        <v>31</v>
      </c>
      <c r="BK739" s="201"/>
      <c r="BL739" s="201"/>
      <c r="BM739" s="202"/>
      <c r="BN739" s="194"/>
      <c r="BO739" s="203"/>
    </row>
    <row r="740" spans="2:67" hidden="1" x14ac:dyDescent="0.25">
      <c r="B740" s="104"/>
      <c r="C740" s="104"/>
      <c r="BJ740" s="201" t="s">
        <v>31</v>
      </c>
      <c r="BK740" s="201"/>
      <c r="BL740" s="201"/>
      <c r="BM740" s="202"/>
      <c r="BN740" s="194"/>
      <c r="BO740" s="203"/>
    </row>
    <row r="741" spans="2:67" hidden="1" x14ac:dyDescent="0.25">
      <c r="B741" s="104"/>
      <c r="C741" s="104"/>
      <c r="BJ741" s="201" t="s">
        <v>31</v>
      </c>
      <c r="BK741" s="201"/>
      <c r="BL741" s="201"/>
      <c r="BM741" s="202"/>
      <c r="BN741" s="194"/>
      <c r="BO741" s="203"/>
    </row>
    <row r="742" spans="2:67" hidden="1" x14ac:dyDescent="0.25">
      <c r="B742" s="104"/>
      <c r="C742" s="104"/>
      <c r="BJ742" s="201" t="s">
        <v>31</v>
      </c>
      <c r="BK742" s="201"/>
      <c r="BL742" s="201"/>
      <c r="BM742" s="202"/>
      <c r="BN742" s="194"/>
      <c r="BO742" s="203"/>
    </row>
    <row r="743" spans="2:67" hidden="1" x14ac:dyDescent="0.25">
      <c r="B743" s="104"/>
      <c r="C743" s="104"/>
      <c r="BJ743" s="201" t="s">
        <v>31</v>
      </c>
      <c r="BK743" s="201"/>
      <c r="BL743" s="201"/>
      <c r="BM743" s="202"/>
      <c r="BN743" s="194"/>
      <c r="BO743" s="203"/>
    </row>
    <row r="744" spans="2:67" hidden="1" x14ac:dyDescent="0.25">
      <c r="B744" s="104"/>
      <c r="C744" s="104"/>
      <c r="BJ744" s="201" t="s">
        <v>31</v>
      </c>
      <c r="BK744" s="201"/>
      <c r="BL744" s="201"/>
      <c r="BM744" s="202"/>
      <c r="BN744" s="194"/>
      <c r="BO744" s="203"/>
    </row>
    <row r="745" spans="2:67" hidden="1" x14ac:dyDescent="0.25">
      <c r="B745" s="104"/>
      <c r="C745" s="104"/>
      <c r="BJ745" s="201" t="s">
        <v>31</v>
      </c>
      <c r="BK745" s="201"/>
      <c r="BL745" s="201"/>
      <c r="BM745" s="202"/>
      <c r="BN745" s="194"/>
      <c r="BO745" s="203"/>
    </row>
    <row r="746" spans="2:67" hidden="1" x14ac:dyDescent="0.25">
      <c r="B746" s="104"/>
      <c r="C746" s="104"/>
      <c r="BJ746" s="201" t="s">
        <v>31</v>
      </c>
      <c r="BK746" s="201"/>
      <c r="BL746" s="201"/>
      <c r="BM746" s="202"/>
      <c r="BN746" s="194"/>
      <c r="BO746" s="203"/>
    </row>
    <row r="747" spans="2:67" hidden="1" x14ac:dyDescent="0.25">
      <c r="B747" s="104"/>
      <c r="C747" s="104"/>
      <c r="BJ747" s="201" t="s">
        <v>31</v>
      </c>
      <c r="BK747" s="201"/>
      <c r="BL747" s="201"/>
      <c r="BM747" s="202"/>
      <c r="BN747" s="194"/>
      <c r="BO747" s="203"/>
    </row>
    <row r="748" spans="2:67" hidden="1" x14ac:dyDescent="0.25">
      <c r="B748" s="104"/>
      <c r="C748" s="104"/>
      <c r="BJ748" s="201" t="s">
        <v>31</v>
      </c>
      <c r="BK748" s="201"/>
      <c r="BL748" s="201"/>
      <c r="BM748" s="202"/>
      <c r="BN748" s="194"/>
      <c r="BO748" s="203"/>
    </row>
    <row r="749" spans="2:67" hidden="1" x14ac:dyDescent="0.25">
      <c r="B749" s="104"/>
      <c r="C749" s="104"/>
      <c r="BJ749" s="201" t="s">
        <v>31</v>
      </c>
      <c r="BK749" s="201"/>
      <c r="BL749" s="201"/>
      <c r="BM749" s="202"/>
      <c r="BN749" s="194"/>
      <c r="BO749" s="203"/>
    </row>
    <row r="750" spans="2:67" hidden="1" x14ac:dyDescent="0.25">
      <c r="B750" s="104"/>
      <c r="C750" s="104"/>
      <c r="BJ750" s="201" t="s">
        <v>31</v>
      </c>
      <c r="BK750" s="201"/>
      <c r="BL750" s="201"/>
      <c r="BM750" s="202"/>
      <c r="BN750" s="194"/>
      <c r="BO750" s="203"/>
    </row>
    <row r="751" spans="2:67" hidden="1" x14ac:dyDescent="0.25">
      <c r="B751" s="104"/>
      <c r="C751" s="104"/>
      <c r="BJ751" s="201" t="s">
        <v>31</v>
      </c>
      <c r="BK751" s="201"/>
      <c r="BL751" s="201"/>
      <c r="BM751" s="202"/>
      <c r="BN751" s="194"/>
      <c r="BO751" s="203"/>
    </row>
    <row r="752" spans="2:67" hidden="1" x14ac:dyDescent="0.25">
      <c r="B752" s="104"/>
      <c r="C752" s="104"/>
      <c r="BJ752" s="201" t="s">
        <v>31</v>
      </c>
      <c r="BK752" s="201"/>
      <c r="BL752" s="201"/>
      <c r="BM752" s="202"/>
      <c r="BN752" s="194"/>
      <c r="BO752" s="203"/>
    </row>
    <row r="753" spans="2:67" hidden="1" x14ac:dyDescent="0.25">
      <c r="B753" s="104"/>
      <c r="C753" s="104"/>
      <c r="BJ753" s="201" t="s">
        <v>31</v>
      </c>
      <c r="BK753" s="201"/>
      <c r="BL753" s="201"/>
      <c r="BM753" s="202"/>
      <c r="BN753" s="194"/>
      <c r="BO753" s="203"/>
    </row>
    <row r="754" spans="2:67" hidden="1" x14ac:dyDescent="0.25">
      <c r="B754" s="104"/>
      <c r="C754" s="104"/>
      <c r="BJ754" s="201" t="s">
        <v>31</v>
      </c>
      <c r="BK754" s="201"/>
      <c r="BL754" s="201"/>
      <c r="BM754" s="202"/>
      <c r="BN754" s="194"/>
      <c r="BO754" s="203"/>
    </row>
    <row r="755" spans="2:67" hidden="1" x14ac:dyDescent="0.25">
      <c r="B755" s="104"/>
      <c r="C755" s="104"/>
      <c r="BJ755" s="201" t="s">
        <v>31</v>
      </c>
      <c r="BK755" s="201"/>
      <c r="BL755" s="201"/>
      <c r="BM755" s="202"/>
      <c r="BN755" s="194"/>
      <c r="BO755" s="203"/>
    </row>
    <row r="756" spans="2:67" hidden="1" x14ac:dyDescent="0.25">
      <c r="B756" s="104"/>
      <c r="C756" s="104"/>
      <c r="BJ756" s="201" t="s">
        <v>31</v>
      </c>
      <c r="BK756" s="201"/>
      <c r="BL756" s="201"/>
      <c r="BM756" s="202"/>
      <c r="BN756" s="194"/>
      <c r="BO756" s="203"/>
    </row>
    <row r="757" spans="2:67" hidden="1" x14ac:dyDescent="0.25">
      <c r="B757" s="104"/>
      <c r="C757" s="104"/>
      <c r="BJ757" s="201" t="s">
        <v>31</v>
      </c>
      <c r="BK757" s="201"/>
      <c r="BL757" s="201"/>
      <c r="BM757" s="202"/>
      <c r="BN757" s="194"/>
      <c r="BO757" s="203"/>
    </row>
    <row r="758" spans="2:67" hidden="1" x14ac:dyDescent="0.25">
      <c r="B758" s="104"/>
      <c r="C758" s="104"/>
      <c r="BJ758" s="201" t="s">
        <v>31</v>
      </c>
      <c r="BK758" s="201"/>
      <c r="BL758" s="201"/>
      <c r="BM758" s="202"/>
      <c r="BN758" s="194"/>
      <c r="BO758" s="203"/>
    </row>
    <row r="759" spans="2:67" hidden="1" x14ac:dyDescent="0.25">
      <c r="B759" s="104"/>
      <c r="C759" s="104"/>
      <c r="BJ759" s="201" t="s">
        <v>31</v>
      </c>
      <c r="BK759" s="201"/>
      <c r="BL759" s="201"/>
      <c r="BM759" s="202"/>
      <c r="BN759" s="194"/>
      <c r="BO759" s="203"/>
    </row>
    <row r="760" spans="2:67" hidden="1" x14ac:dyDescent="0.25">
      <c r="B760" s="104"/>
      <c r="C760" s="104"/>
      <c r="BJ760" s="201" t="s">
        <v>31</v>
      </c>
      <c r="BK760" s="201"/>
      <c r="BL760" s="201"/>
      <c r="BM760" s="202"/>
      <c r="BN760" s="194"/>
      <c r="BO760" s="203"/>
    </row>
    <row r="761" spans="2:67" hidden="1" x14ac:dyDescent="0.25">
      <c r="B761" s="104"/>
      <c r="C761" s="104"/>
      <c r="BJ761" s="201" t="s">
        <v>31</v>
      </c>
      <c r="BK761" s="201"/>
      <c r="BL761" s="201"/>
      <c r="BM761" s="202"/>
      <c r="BN761" s="194"/>
      <c r="BO761" s="203"/>
    </row>
    <row r="762" spans="2:67" hidden="1" x14ac:dyDescent="0.25">
      <c r="B762" s="104"/>
      <c r="C762" s="104"/>
      <c r="BJ762" s="201" t="s">
        <v>31</v>
      </c>
      <c r="BK762" s="201"/>
      <c r="BL762" s="201"/>
      <c r="BM762" s="202"/>
      <c r="BN762" s="194"/>
      <c r="BO762" s="203"/>
    </row>
    <row r="763" spans="2:67" hidden="1" x14ac:dyDescent="0.25">
      <c r="B763" s="104"/>
      <c r="C763" s="104"/>
      <c r="BJ763" s="201" t="s">
        <v>31</v>
      </c>
      <c r="BK763" s="201"/>
      <c r="BL763" s="201"/>
      <c r="BM763" s="202"/>
      <c r="BN763" s="194"/>
      <c r="BO763" s="203"/>
    </row>
    <row r="764" spans="2:67" hidden="1" x14ac:dyDescent="0.25">
      <c r="B764" s="104"/>
      <c r="C764" s="104"/>
      <c r="BJ764" s="201" t="s">
        <v>31</v>
      </c>
      <c r="BK764" s="201"/>
      <c r="BL764" s="201"/>
      <c r="BM764" s="202"/>
      <c r="BN764" s="194"/>
      <c r="BO764" s="203"/>
    </row>
    <row r="765" spans="2:67" hidden="1" x14ac:dyDescent="0.25">
      <c r="B765" s="104"/>
      <c r="C765" s="104"/>
      <c r="BJ765" s="201" t="s">
        <v>31</v>
      </c>
      <c r="BK765" s="201"/>
      <c r="BL765" s="201"/>
      <c r="BM765" s="202"/>
      <c r="BN765" s="194"/>
      <c r="BO765" s="203"/>
    </row>
    <row r="766" spans="2:67" hidden="1" x14ac:dyDescent="0.25">
      <c r="B766" s="104"/>
      <c r="C766" s="104"/>
      <c r="BJ766" s="201" t="s">
        <v>31</v>
      </c>
      <c r="BK766" s="201"/>
      <c r="BL766" s="201"/>
      <c r="BM766" s="202"/>
      <c r="BN766" s="194"/>
      <c r="BO766" s="203"/>
    </row>
    <row r="767" spans="2:67" hidden="1" x14ac:dyDescent="0.25">
      <c r="B767" s="104"/>
      <c r="C767" s="104"/>
      <c r="BJ767" s="201" t="s">
        <v>31</v>
      </c>
      <c r="BK767" s="201"/>
      <c r="BL767" s="201"/>
      <c r="BM767" s="202"/>
      <c r="BN767" s="194"/>
      <c r="BO767" s="203"/>
    </row>
    <row r="768" spans="2:67" hidden="1" x14ac:dyDescent="0.25">
      <c r="B768" s="104"/>
      <c r="C768" s="104"/>
      <c r="BJ768" s="201" t="s">
        <v>31</v>
      </c>
      <c r="BK768" s="201"/>
      <c r="BL768" s="201"/>
      <c r="BM768" s="202"/>
      <c r="BN768" s="194"/>
      <c r="BO768" s="203"/>
    </row>
    <row r="769" spans="2:67" hidden="1" x14ac:dyDescent="0.25">
      <c r="B769" s="104"/>
      <c r="C769" s="104"/>
      <c r="BJ769" s="201" t="s">
        <v>31</v>
      </c>
      <c r="BK769" s="201"/>
      <c r="BL769" s="201"/>
      <c r="BM769" s="202"/>
      <c r="BN769" s="194"/>
      <c r="BO769" s="203"/>
    </row>
    <row r="770" spans="2:67" hidden="1" x14ac:dyDescent="0.25">
      <c r="B770" s="104"/>
      <c r="C770" s="104"/>
      <c r="BJ770" s="201" t="s">
        <v>31</v>
      </c>
      <c r="BK770" s="201"/>
      <c r="BL770" s="201"/>
      <c r="BM770" s="202"/>
      <c r="BN770" s="194"/>
      <c r="BO770" s="203"/>
    </row>
    <row r="771" spans="2:67" hidden="1" x14ac:dyDescent="0.25">
      <c r="B771" s="104"/>
      <c r="C771" s="104"/>
      <c r="BJ771" s="201" t="s">
        <v>31</v>
      </c>
      <c r="BK771" s="201"/>
      <c r="BL771" s="201"/>
      <c r="BM771" s="202"/>
      <c r="BN771" s="194"/>
      <c r="BO771" s="203"/>
    </row>
    <row r="772" spans="2:67" hidden="1" x14ac:dyDescent="0.25">
      <c r="B772" s="104"/>
      <c r="C772" s="104"/>
      <c r="BJ772" s="201" t="s">
        <v>31</v>
      </c>
      <c r="BK772" s="201"/>
      <c r="BL772" s="201"/>
      <c r="BM772" s="202"/>
      <c r="BN772" s="194"/>
      <c r="BO772" s="203"/>
    </row>
    <row r="773" spans="2:67" hidden="1" x14ac:dyDescent="0.25">
      <c r="B773" s="104"/>
      <c r="C773" s="104"/>
      <c r="BJ773" s="201" t="s">
        <v>31</v>
      </c>
      <c r="BK773" s="201"/>
      <c r="BL773" s="201"/>
      <c r="BM773" s="202"/>
      <c r="BN773" s="194"/>
      <c r="BO773" s="203"/>
    </row>
    <row r="774" spans="2:67" hidden="1" x14ac:dyDescent="0.25">
      <c r="B774" s="104"/>
      <c r="C774" s="104"/>
      <c r="BJ774" s="201" t="s">
        <v>31</v>
      </c>
      <c r="BK774" s="201"/>
      <c r="BL774" s="201"/>
      <c r="BM774" s="202"/>
      <c r="BN774" s="194"/>
      <c r="BO774" s="203"/>
    </row>
    <row r="775" spans="2:67" hidden="1" x14ac:dyDescent="0.25">
      <c r="B775" s="104"/>
      <c r="C775" s="104"/>
      <c r="BJ775" s="201" t="s">
        <v>31</v>
      </c>
      <c r="BK775" s="201"/>
      <c r="BL775" s="201"/>
      <c r="BM775" s="202"/>
      <c r="BN775" s="194"/>
      <c r="BO775" s="203"/>
    </row>
    <row r="776" spans="2:67" hidden="1" x14ac:dyDescent="0.25">
      <c r="B776" s="104"/>
      <c r="C776" s="104"/>
      <c r="BJ776" s="201" t="s">
        <v>31</v>
      </c>
      <c r="BK776" s="201"/>
      <c r="BL776" s="201"/>
      <c r="BM776" s="202"/>
      <c r="BN776" s="194"/>
      <c r="BO776" s="203"/>
    </row>
    <row r="777" spans="2:67" hidden="1" x14ac:dyDescent="0.25">
      <c r="B777" s="104"/>
      <c r="C777" s="104"/>
      <c r="BJ777" s="201" t="s">
        <v>31</v>
      </c>
      <c r="BK777" s="201"/>
      <c r="BL777" s="201"/>
      <c r="BM777" s="202"/>
      <c r="BN777" s="194"/>
      <c r="BO777" s="203"/>
    </row>
    <row r="778" spans="2:67" hidden="1" x14ac:dyDescent="0.25">
      <c r="B778" s="104"/>
      <c r="C778" s="104"/>
      <c r="BJ778" s="201" t="s">
        <v>31</v>
      </c>
      <c r="BK778" s="201"/>
      <c r="BL778" s="201"/>
      <c r="BM778" s="202"/>
      <c r="BN778" s="194"/>
      <c r="BO778" s="203"/>
    </row>
    <row r="779" spans="2:67" hidden="1" x14ac:dyDescent="0.25">
      <c r="B779" s="104"/>
      <c r="C779" s="104"/>
      <c r="BJ779" s="201" t="s">
        <v>31</v>
      </c>
      <c r="BK779" s="201"/>
      <c r="BL779" s="201"/>
      <c r="BM779" s="202"/>
      <c r="BN779" s="194"/>
      <c r="BO779" s="203"/>
    </row>
    <row r="780" spans="2:67" hidden="1" x14ac:dyDescent="0.25">
      <c r="B780" s="104"/>
      <c r="C780" s="104"/>
      <c r="BJ780" s="201" t="s">
        <v>31</v>
      </c>
      <c r="BK780" s="201"/>
      <c r="BL780" s="201"/>
      <c r="BM780" s="202"/>
      <c r="BN780" s="194"/>
      <c r="BO780" s="203"/>
    </row>
    <row r="781" spans="2:67" hidden="1" x14ac:dyDescent="0.25">
      <c r="B781" s="104"/>
      <c r="C781" s="104"/>
      <c r="BJ781" s="201" t="s">
        <v>31</v>
      </c>
      <c r="BK781" s="201"/>
      <c r="BL781" s="201"/>
      <c r="BM781" s="202"/>
      <c r="BN781" s="194"/>
      <c r="BO781" s="203"/>
    </row>
    <row r="782" spans="2:67" hidden="1" x14ac:dyDescent="0.25">
      <c r="B782" s="104"/>
      <c r="C782" s="104"/>
      <c r="BJ782" s="201" t="s">
        <v>31</v>
      </c>
      <c r="BK782" s="201"/>
      <c r="BL782" s="201"/>
      <c r="BM782" s="202"/>
      <c r="BN782" s="194"/>
      <c r="BO782" s="203"/>
    </row>
    <row r="783" spans="2:67" hidden="1" x14ac:dyDescent="0.25">
      <c r="B783" s="104"/>
      <c r="C783" s="104"/>
      <c r="BJ783" s="201" t="s">
        <v>31</v>
      </c>
      <c r="BK783" s="201"/>
      <c r="BL783" s="201"/>
      <c r="BM783" s="202"/>
      <c r="BN783" s="194"/>
      <c r="BO783" s="203"/>
    </row>
    <row r="784" spans="2:67" hidden="1" x14ac:dyDescent="0.25">
      <c r="B784" s="104"/>
      <c r="C784" s="104"/>
      <c r="BJ784" s="201" t="s">
        <v>31</v>
      </c>
      <c r="BK784" s="201"/>
      <c r="BL784" s="201"/>
      <c r="BM784" s="202"/>
      <c r="BN784" s="194"/>
      <c r="BO784" s="203"/>
    </row>
    <row r="785" spans="2:67" hidden="1" x14ac:dyDescent="0.25">
      <c r="B785" s="104"/>
      <c r="C785" s="104"/>
      <c r="BJ785" s="201" t="s">
        <v>31</v>
      </c>
      <c r="BK785" s="201"/>
      <c r="BL785" s="201"/>
      <c r="BM785" s="202"/>
      <c r="BN785" s="194"/>
      <c r="BO785" s="203"/>
    </row>
    <row r="786" spans="2:67" hidden="1" x14ac:dyDescent="0.25">
      <c r="B786" s="104"/>
      <c r="C786" s="104"/>
      <c r="BJ786" s="201" t="s">
        <v>31</v>
      </c>
      <c r="BK786" s="201"/>
      <c r="BL786" s="201"/>
      <c r="BM786" s="202"/>
      <c r="BN786" s="194"/>
      <c r="BO786" s="203"/>
    </row>
    <row r="787" spans="2:67" hidden="1" x14ac:dyDescent="0.25">
      <c r="B787" s="104"/>
      <c r="C787" s="104"/>
      <c r="BJ787" s="201" t="s">
        <v>31</v>
      </c>
      <c r="BK787" s="201"/>
      <c r="BL787" s="201"/>
      <c r="BM787" s="202"/>
      <c r="BN787" s="194"/>
      <c r="BO787" s="203"/>
    </row>
    <row r="788" spans="2:67" hidden="1" x14ac:dyDescent="0.25">
      <c r="B788" s="104"/>
      <c r="C788" s="104"/>
      <c r="BJ788" s="201" t="s">
        <v>31</v>
      </c>
      <c r="BK788" s="201"/>
      <c r="BL788" s="201"/>
      <c r="BM788" s="202"/>
      <c r="BN788" s="194"/>
      <c r="BO788" s="203"/>
    </row>
    <row r="789" spans="2:67" hidden="1" x14ac:dyDescent="0.25">
      <c r="B789" s="104"/>
      <c r="C789" s="104"/>
      <c r="BJ789" s="201" t="s">
        <v>31</v>
      </c>
      <c r="BK789" s="201"/>
      <c r="BL789" s="201"/>
      <c r="BM789" s="202"/>
      <c r="BN789" s="194"/>
      <c r="BO789" s="203"/>
    </row>
    <row r="790" spans="2:67" hidden="1" x14ac:dyDescent="0.25">
      <c r="B790" s="104"/>
      <c r="C790" s="104"/>
      <c r="BJ790" s="201" t="s">
        <v>31</v>
      </c>
      <c r="BK790" s="201"/>
      <c r="BL790" s="201"/>
      <c r="BM790" s="202"/>
      <c r="BN790" s="194"/>
      <c r="BO790" s="203"/>
    </row>
    <row r="791" spans="2:67" hidden="1" x14ac:dyDescent="0.25">
      <c r="B791" s="104"/>
      <c r="C791" s="104"/>
      <c r="BJ791" s="201" t="s">
        <v>31</v>
      </c>
      <c r="BK791" s="201"/>
      <c r="BL791" s="201"/>
      <c r="BM791" s="202"/>
      <c r="BN791" s="194"/>
      <c r="BO791" s="203"/>
    </row>
    <row r="792" spans="2:67" hidden="1" x14ac:dyDescent="0.25">
      <c r="B792" s="104"/>
      <c r="C792" s="104"/>
      <c r="BJ792" s="201" t="s">
        <v>31</v>
      </c>
      <c r="BK792" s="201"/>
      <c r="BL792" s="201"/>
      <c r="BM792" s="202"/>
      <c r="BN792" s="194"/>
      <c r="BO792" s="203"/>
    </row>
    <row r="793" spans="2:67" hidden="1" x14ac:dyDescent="0.25">
      <c r="B793" s="104"/>
      <c r="C793" s="104"/>
      <c r="BJ793" s="201" t="s">
        <v>31</v>
      </c>
      <c r="BK793" s="201"/>
      <c r="BL793" s="201"/>
      <c r="BM793" s="202"/>
      <c r="BN793" s="194"/>
      <c r="BO793" s="203"/>
    </row>
    <row r="794" spans="2:67" hidden="1" x14ac:dyDescent="0.25">
      <c r="B794" s="104"/>
      <c r="C794" s="104"/>
      <c r="BJ794" s="201" t="s">
        <v>31</v>
      </c>
      <c r="BK794" s="201"/>
      <c r="BL794" s="201"/>
      <c r="BM794" s="202"/>
      <c r="BN794" s="194"/>
      <c r="BO794" s="203"/>
    </row>
    <row r="795" spans="2:67" hidden="1" x14ac:dyDescent="0.25">
      <c r="B795" s="104"/>
      <c r="C795" s="104"/>
      <c r="BJ795" s="201" t="s">
        <v>31</v>
      </c>
      <c r="BK795" s="201"/>
      <c r="BL795" s="201"/>
      <c r="BM795" s="202"/>
      <c r="BN795" s="194"/>
      <c r="BO795" s="203"/>
    </row>
    <row r="796" spans="2:67" hidden="1" x14ac:dyDescent="0.25">
      <c r="B796" s="104"/>
      <c r="C796" s="104"/>
      <c r="BJ796" s="201" t="s">
        <v>31</v>
      </c>
      <c r="BK796" s="201"/>
      <c r="BL796" s="201"/>
      <c r="BM796" s="202"/>
      <c r="BN796" s="194"/>
      <c r="BO796" s="203"/>
    </row>
    <row r="797" spans="2:67" hidden="1" x14ac:dyDescent="0.25">
      <c r="B797" s="104"/>
      <c r="C797" s="104"/>
      <c r="BJ797" s="201" t="s">
        <v>31</v>
      </c>
      <c r="BK797" s="201"/>
      <c r="BL797" s="201"/>
      <c r="BM797" s="202"/>
      <c r="BN797" s="194"/>
      <c r="BO797" s="203"/>
    </row>
    <row r="798" spans="2:67" hidden="1" x14ac:dyDescent="0.25">
      <c r="B798" s="104"/>
      <c r="C798" s="104"/>
      <c r="BJ798" s="201" t="s">
        <v>31</v>
      </c>
      <c r="BK798" s="201"/>
      <c r="BL798" s="201"/>
      <c r="BM798" s="202"/>
      <c r="BN798" s="194"/>
      <c r="BO798" s="203"/>
    </row>
    <row r="799" spans="2:67" hidden="1" x14ac:dyDescent="0.25">
      <c r="B799" s="104"/>
      <c r="C799" s="104"/>
      <c r="BJ799" s="201" t="s">
        <v>31</v>
      </c>
      <c r="BK799" s="201"/>
      <c r="BL799" s="201"/>
      <c r="BM799" s="202"/>
      <c r="BN799" s="194"/>
      <c r="BO799" s="203"/>
    </row>
    <row r="800" spans="2:67" hidden="1" x14ac:dyDescent="0.25">
      <c r="B800" s="104"/>
      <c r="C800" s="104"/>
      <c r="BJ800" s="201" t="s">
        <v>31</v>
      </c>
      <c r="BK800" s="201"/>
      <c r="BL800" s="201"/>
      <c r="BM800" s="202"/>
      <c r="BN800" s="194"/>
      <c r="BO800" s="203"/>
    </row>
    <row r="801" spans="2:67" hidden="1" x14ac:dyDescent="0.25">
      <c r="B801" s="104"/>
      <c r="C801" s="104"/>
      <c r="BJ801" s="201" t="s">
        <v>31</v>
      </c>
      <c r="BK801" s="201"/>
      <c r="BL801" s="201"/>
      <c r="BM801" s="202"/>
      <c r="BN801" s="194"/>
      <c r="BO801" s="203"/>
    </row>
    <row r="802" spans="2:67" hidden="1" x14ac:dyDescent="0.25">
      <c r="B802" s="104"/>
      <c r="C802" s="104"/>
      <c r="BJ802" s="201" t="s">
        <v>31</v>
      </c>
      <c r="BK802" s="201"/>
      <c r="BL802" s="201"/>
      <c r="BM802" s="202"/>
      <c r="BN802" s="194"/>
      <c r="BO802" s="203"/>
    </row>
    <row r="803" spans="2:67" hidden="1" x14ac:dyDescent="0.25">
      <c r="B803" s="104"/>
      <c r="C803" s="104"/>
      <c r="BJ803" s="201" t="s">
        <v>31</v>
      </c>
      <c r="BK803" s="201"/>
      <c r="BL803" s="201"/>
      <c r="BM803" s="202"/>
      <c r="BN803" s="194"/>
      <c r="BO803" s="203"/>
    </row>
    <row r="804" spans="2:67" hidden="1" x14ac:dyDescent="0.25">
      <c r="B804" s="104"/>
      <c r="C804" s="104"/>
      <c r="BJ804" s="201" t="s">
        <v>31</v>
      </c>
      <c r="BK804" s="201"/>
      <c r="BL804" s="201"/>
      <c r="BM804" s="202"/>
      <c r="BN804" s="194"/>
      <c r="BO804" s="203"/>
    </row>
    <row r="805" spans="2:67" hidden="1" x14ac:dyDescent="0.25">
      <c r="B805" s="104"/>
      <c r="C805" s="104"/>
      <c r="BJ805" s="201" t="s">
        <v>31</v>
      </c>
      <c r="BK805" s="201"/>
      <c r="BL805" s="201"/>
      <c r="BM805" s="202"/>
      <c r="BN805" s="194"/>
      <c r="BO805" s="203"/>
    </row>
    <row r="806" spans="2:67" hidden="1" x14ac:dyDescent="0.25">
      <c r="B806" s="104"/>
      <c r="C806" s="104"/>
      <c r="BJ806" s="201" t="s">
        <v>31</v>
      </c>
      <c r="BK806" s="201"/>
      <c r="BL806" s="201"/>
      <c r="BM806" s="202"/>
      <c r="BN806" s="194"/>
      <c r="BO806" s="203"/>
    </row>
    <row r="807" spans="2:67" hidden="1" x14ac:dyDescent="0.25">
      <c r="B807" s="104"/>
      <c r="C807" s="104"/>
      <c r="BJ807" s="201" t="s">
        <v>31</v>
      </c>
      <c r="BK807" s="201"/>
      <c r="BL807" s="201"/>
      <c r="BM807" s="202"/>
      <c r="BN807" s="194"/>
      <c r="BO807" s="203"/>
    </row>
    <row r="808" spans="2:67" hidden="1" x14ac:dyDescent="0.25">
      <c r="B808" s="104"/>
      <c r="C808" s="104"/>
      <c r="BJ808" s="201" t="s">
        <v>31</v>
      </c>
      <c r="BK808" s="201"/>
      <c r="BL808" s="201"/>
      <c r="BM808" s="202"/>
      <c r="BN808" s="194"/>
      <c r="BO808" s="203"/>
    </row>
    <row r="809" spans="2:67" hidden="1" x14ac:dyDescent="0.25">
      <c r="B809" s="104"/>
      <c r="C809" s="104"/>
      <c r="BJ809" s="201" t="s">
        <v>31</v>
      </c>
      <c r="BK809" s="201"/>
      <c r="BL809" s="201"/>
      <c r="BM809" s="202"/>
      <c r="BN809" s="194"/>
      <c r="BO809" s="203"/>
    </row>
    <row r="810" spans="2:67" hidden="1" x14ac:dyDescent="0.25">
      <c r="B810" s="104"/>
      <c r="C810" s="104"/>
      <c r="BJ810" s="201" t="s">
        <v>31</v>
      </c>
      <c r="BK810" s="201"/>
      <c r="BL810" s="201"/>
      <c r="BM810" s="202"/>
      <c r="BN810" s="194"/>
      <c r="BO810" s="203"/>
    </row>
    <row r="811" spans="2:67" hidden="1" x14ac:dyDescent="0.25">
      <c r="B811" s="104"/>
      <c r="C811" s="104"/>
      <c r="BJ811" s="201" t="s">
        <v>31</v>
      </c>
      <c r="BK811" s="201"/>
      <c r="BL811" s="201"/>
      <c r="BM811" s="202"/>
      <c r="BN811" s="194"/>
      <c r="BO811" s="203"/>
    </row>
    <row r="812" spans="2:67" hidden="1" x14ac:dyDescent="0.25">
      <c r="B812" s="104"/>
      <c r="C812" s="104"/>
      <c r="BJ812" s="201" t="s">
        <v>31</v>
      </c>
      <c r="BK812" s="201"/>
      <c r="BL812" s="201"/>
      <c r="BM812" s="202"/>
      <c r="BN812" s="194"/>
      <c r="BO812" s="203"/>
    </row>
    <row r="813" spans="2:67" hidden="1" x14ac:dyDescent="0.25">
      <c r="B813" s="104"/>
      <c r="C813" s="104"/>
      <c r="BJ813" s="201" t="s">
        <v>31</v>
      </c>
      <c r="BK813" s="201"/>
      <c r="BL813" s="201"/>
      <c r="BM813" s="202"/>
      <c r="BN813" s="194"/>
      <c r="BO813" s="203"/>
    </row>
    <row r="814" spans="2:67" hidden="1" x14ac:dyDescent="0.25">
      <c r="B814" s="104"/>
      <c r="C814" s="104"/>
      <c r="BJ814" s="201" t="s">
        <v>31</v>
      </c>
      <c r="BK814" s="201"/>
      <c r="BL814" s="201"/>
      <c r="BM814" s="202"/>
      <c r="BN814" s="194"/>
      <c r="BO814" s="203"/>
    </row>
    <row r="815" spans="2:67" hidden="1" x14ac:dyDescent="0.25">
      <c r="B815" s="104"/>
      <c r="C815" s="104"/>
      <c r="BJ815" s="201" t="s">
        <v>31</v>
      </c>
      <c r="BK815" s="201"/>
      <c r="BL815" s="201"/>
      <c r="BM815" s="202"/>
      <c r="BN815" s="194"/>
      <c r="BO815" s="203"/>
    </row>
    <row r="816" spans="2:67" hidden="1" x14ac:dyDescent="0.25">
      <c r="B816" s="104"/>
      <c r="C816" s="104"/>
      <c r="BJ816" s="201" t="s">
        <v>31</v>
      </c>
      <c r="BK816" s="201"/>
      <c r="BL816" s="201"/>
      <c r="BM816" s="202"/>
      <c r="BN816" s="194"/>
      <c r="BO816" s="203"/>
    </row>
    <row r="817" spans="2:67" hidden="1" x14ac:dyDescent="0.25">
      <c r="B817" s="104"/>
      <c r="C817" s="104"/>
      <c r="BJ817" s="201" t="s">
        <v>31</v>
      </c>
      <c r="BK817" s="201"/>
      <c r="BL817" s="201"/>
      <c r="BM817" s="202"/>
      <c r="BN817" s="194"/>
      <c r="BO817" s="203"/>
    </row>
    <row r="818" spans="2:67" hidden="1" x14ac:dyDescent="0.25">
      <c r="B818" s="104"/>
      <c r="C818" s="104"/>
      <c r="BJ818" s="201" t="s">
        <v>31</v>
      </c>
      <c r="BK818" s="201"/>
      <c r="BL818" s="201"/>
      <c r="BM818" s="202"/>
      <c r="BN818" s="194"/>
      <c r="BO818" s="203"/>
    </row>
    <row r="819" spans="2:67" hidden="1" x14ac:dyDescent="0.25">
      <c r="B819" s="104"/>
      <c r="C819" s="104"/>
      <c r="BJ819" s="201" t="s">
        <v>31</v>
      </c>
      <c r="BK819" s="201"/>
      <c r="BL819" s="201"/>
      <c r="BM819" s="202"/>
      <c r="BN819" s="194"/>
      <c r="BO819" s="203"/>
    </row>
    <row r="820" spans="2:67" hidden="1" x14ac:dyDescent="0.25">
      <c r="B820" s="104"/>
      <c r="C820" s="104"/>
      <c r="BJ820" s="201" t="s">
        <v>31</v>
      </c>
      <c r="BK820" s="201"/>
      <c r="BL820" s="201"/>
      <c r="BM820" s="202"/>
      <c r="BN820" s="194"/>
      <c r="BO820" s="203"/>
    </row>
    <row r="821" spans="2:67" hidden="1" x14ac:dyDescent="0.25">
      <c r="B821" s="104"/>
      <c r="C821" s="104"/>
      <c r="BJ821" s="201" t="s">
        <v>31</v>
      </c>
      <c r="BK821" s="201"/>
      <c r="BL821" s="201"/>
      <c r="BM821" s="202"/>
      <c r="BN821" s="194"/>
      <c r="BO821" s="203"/>
    </row>
    <row r="822" spans="2:67" hidden="1" x14ac:dyDescent="0.25">
      <c r="B822" s="104"/>
      <c r="C822" s="104"/>
      <c r="BJ822" s="201" t="s">
        <v>31</v>
      </c>
      <c r="BK822" s="201"/>
      <c r="BL822" s="201"/>
      <c r="BM822" s="202"/>
      <c r="BN822" s="194"/>
      <c r="BO822" s="203"/>
    </row>
    <row r="823" spans="2:67" hidden="1" x14ac:dyDescent="0.25">
      <c r="B823" s="104"/>
      <c r="C823" s="104"/>
      <c r="BJ823" s="201" t="s">
        <v>31</v>
      </c>
      <c r="BK823" s="201"/>
      <c r="BL823" s="201"/>
      <c r="BM823" s="202"/>
      <c r="BN823" s="194"/>
      <c r="BO823" s="203"/>
    </row>
    <row r="824" spans="2:67" hidden="1" x14ac:dyDescent="0.25">
      <c r="B824" s="104"/>
      <c r="C824" s="104"/>
      <c r="BJ824" s="201" t="s">
        <v>31</v>
      </c>
      <c r="BK824" s="201"/>
      <c r="BL824" s="201"/>
      <c r="BM824" s="202"/>
      <c r="BN824" s="194"/>
      <c r="BO824" s="203"/>
    </row>
    <row r="825" spans="2:67" hidden="1" x14ac:dyDescent="0.25">
      <c r="B825" s="104"/>
      <c r="C825" s="104"/>
      <c r="BJ825" s="201" t="s">
        <v>31</v>
      </c>
      <c r="BK825" s="201"/>
      <c r="BL825" s="201"/>
      <c r="BM825" s="202"/>
      <c r="BN825" s="194"/>
      <c r="BO825" s="203"/>
    </row>
    <row r="826" spans="2:67" hidden="1" x14ac:dyDescent="0.25">
      <c r="B826" s="104"/>
      <c r="C826" s="104"/>
      <c r="BJ826" s="201" t="s">
        <v>31</v>
      </c>
      <c r="BK826" s="201"/>
      <c r="BL826" s="201"/>
      <c r="BM826" s="202"/>
      <c r="BN826" s="194"/>
      <c r="BO826" s="203"/>
    </row>
    <row r="827" spans="2:67" hidden="1" x14ac:dyDescent="0.25">
      <c r="B827" s="104"/>
      <c r="C827" s="104"/>
      <c r="BJ827" s="201" t="s">
        <v>31</v>
      </c>
      <c r="BK827" s="201"/>
      <c r="BL827" s="201"/>
      <c r="BM827" s="202"/>
      <c r="BN827" s="194"/>
      <c r="BO827" s="203"/>
    </row>
    <row r="828" spans="2:67" hidden="1" x14ac:dyDescent="0.25">
      <c r="B828" s="104"/>
      <c r="C828" s="104"/>
      <c r="BJ828" s="201" t="s">
        <v>31</v>
      </c>
      <c r="BK828" s="201"/>
      <c r="BL828" s="201"/>
      <c r="BM828" s="202"/>
      <c r="BN828" s="194"/>
      <c r="BO828" s="203"/>
    </row>
    <row r="829" spans="2:67" hidden="1" x14ac:dyDescent="0.25">
      <c r="B829" s="104"/>
      <c r="C829" s="104"/>
      <c r="BJ829" s="201" t="s">
        <v>31</v>
      </c>
      <c r="BK829" s="201"/>
      <c r="BL829" s="201"/>
      <c r="BM829" s="202"/>
      <c r="BN829" s="194"/>
      <c r="BO829" s="203"/>
    </row>
    <row r="830" spans="2:67" hidden="1" x14ac:dyDescent="0.25">
      <c r="B830" s="104"/>
      <c r="C830" s="104"/>
      <c r="BJ830" s="201" t="s">
        <v>31</v>
      </c>
      <c r="BK830" s="201"/>
      <c r="BL830" s="201"/>
      <c r="BM830" s="202"/>
      <c r="BN830" s="194"/>
      <c r="BO830" s="203"/>
    </row>
    <row r="831" spans="2:67" hidden="1" x14ac:dyDescent="0.25">
      <c r="B831" s="104"/>
      <c r="C831" s="104"/>
      <c r="BJ831" s="201" t="s">
        <v>31</v>
      </c>
      <c r="BK831" s="201"/>
      <c r="BL831" s="201"/>
      <c r="BM831" s="202"/>
      <c r="BN831" s="194"/>
      <c r="BO831" s="203"/>
    </row>
    <row r="832" spans="2:67" hidden="1" x14ac:dyDescent="0.25">
      <c r="B832" s="104"/>
      <c r="C832" s="104"/>
      <c r="BJ832" s="201" t="s">
        <v>31</v>
      </c>
      <c r="BK832" s="201"/>
      <c r="BL832" s="201"/>
      <c r="BM832" s="202"/>
      <c r="BN832" s="194"/>
      <c r="BO832" s="203"/>
    </row>
    <row r="833" spans="2:67" hidden="1" x14ac:dyDescent="0.25">
      <c r="B833" s="104"/>
      <c r="C833" s="104"/>
      <c r="BJ833" s="201" t="s">
        <v>31</v>
      </c>
      <c r="BK833" s="201"/>
      <c r="BL833" s="201"/>
      <c r="BM833" s="202"/>
      <c r="BN833" s="194"/>
      <c r="BO833" s="203"/>
    </row>
    <row r="834" spans="2:67" hidden="1" x14ac:dyDescent="0.25">
      <c r="B834" s="104"/>
      <c r="C834" s="104"/>
      <c r="BJ834" s="201" t="s">
        <v>31</v>
      </c>
      <c r="BK834" s="201"/>
      <c r="BL834" s="201"/>
      <c r="BM834" s="202"/>
      <c r="BN834" s="194"/>
      <c r="BO834" s="203"/>
    </row>
    <row r="835" spans="2:67" hidden="1" x14ac:dyDescent="0.25">
      <c r="B835" s="104"/>
      <c r="C835" s="104"/>
      <c r="BJ835" s="201" t="s">
        <v>31</v>
      </c>
      <c r="BK835" s="201"/>
      <c r="BL835" s="201"/>
      <c r="BM835" s="202"/>
      <c r="BN835" s="194"/>
      <c r="BO835" s="203"/>
    </row>
    <row r="836" spans="2:67" hidden="1" x14ac:dyDescent="0.25">
      <c r="B836" s="104"/>
      <c r="C836" s="104"/>
      <c r="BJ836" s="201" t="s">
        <v>31</v>
      </c>
      <c r="BK836" s="201"/>
      <c r="BL836" s="201"/>
      <c r="BM836" s="202"/>
      <c r="BN836" s="194"/>
      <c r="BO836" s="203"/>
    </row>
    <row r="837" spans="2:67" hidden="1" x14ac:dyDescent="0.25">
      <c r="B837" s="104"/>
      <c r="C837" s="104"/>
      <c r="BJ837" s="201" t="s">
        <v>31</v>
      </c>
      <c r="BK837" s="201"/>
      <c r="BL837" s="201"/>
      <c r="BM837" s="202"/>
      <c r="BN837" s="194"/>
      <c r="BO837" s="203"/>
    </row>
    <row r="838" spans="2:67" hidden="1" x14ac:dyDescent="0.25">
      <c r="B838" s="104"/>
      <c r="C838" s="104"/>
      <c r="BJ838" s="201" t="s">
        <v>31</v>
      </c>
      <c r="BK838" s="201"/>
      <c r="BL838" s="201"/>
      <c r="BM838" s="202"/>
      <c r="BN838" s="194"/>
      <c r="BO838" s="203"/>
    </row>
    <row r="839" spans="2:67" hidden="1" x14ac:dyDescent="0.25">
      <c r="B839" s="104"/>
      <c r="C839" s="104"/>
      <c r="BJ839" s="201" t="s">
        <v>31</v>
      </c>
      <c r="BK839" s="201"/>
      <c r="BL839" s="201"/>
      <c r="BM839" s="202"/>
      <c r="BN839" s="194"/>
      <c r="BO839" s="203"/>
    </row>
    <row r="840" spans="2:67" hidden="1" x14ac:dyDescent="0.25">
      <c r="B840" s="104"/>
      <c r="C840" s="104"/>
      <c r="BJ840" s="201" t="s">
        <v>31</v>
      </c>
      <c r="BK840" s="201"/>
      <c r="BL840" s="201"/>
      <c r="BM840" s="202"/>
      <c r="BN840" s="194"/>
      <c r="BO840" s="203"/>
    </row>
    <row r="841" spans="2:67" hidden="1" x14ac:dyDescent="0.25">
      <c r="B841" s="104"/>
      <c r="C841" s="104"/>
      <c r="BJ841" s="201" t="s">
        <v>31</v>
      </c>
      <c r="BK841" s="201"/>
      <c r="BL841" s="201"/>
      <c r="BM841" s="202"/>
      <c r="BN841" s="194"/>
      <c r="BO841" s="203"/>
    </row>
    <row r="842" spans="2:67" hidden="1" x14ac:dyDescent="0.25">
      <c r="B842" s="104"/>
      <c r="C842" s="104"/>
      <c r="BJ842" s="201" t="s">
        <v>31</v>
      </c>
      <c r="BK842" s="201"/>
      <c r="BL842" s="201"/>
      <c r="BM842" s="202"/>
      <c r="BN842" s="194"/>
      <c r="BO842" s="203"/>
    </row>
    <row r="843" spans="2:67" hidden="1" x14ac:dyDescent="0.25">
      <c r="B843" s="104"/>
      <c r="C843" s="104"/>
      <c r="BJ843" s="201" t="s">
        <v>31</v>
      </c>
      <c r="BK843" s="201"/>
      <c r="BL843" s="201"/>
      <c r="BM843" s="202"/>
      <c r="BN843" s="194"/>
      <c r="BO843" s="203"/>
    </row>
    <row r="844" spans="2:67" hidden="1" x14ac:dyDescent="0.25">
      <c r="B844" s="104"/>
      <c r="C844" s="104"/>
      <c r="BJ844" s="201" t="s">
        <v>31</v>
      </c>
      <c r="BK844" s="201"/>
      <c r="BL844" s="201"/>
      <c r="BM844" s="202"/>
      <c r="BN844" s="194"/>
      <c r="BO844" s="203"/>
    </row>
    <row r="845" spans="2:67" hidden="1" x14ac:dyDescent="0.25">
      <c r="B845" s="104"/>
      <c r="C845" s="104"/>
      <c r="BJ845" s="201" t="s">
        <v>31</v>
      </c>
      <c r="BK845" s="201"/>
      <c r="BL845" s="201"/>
      <c r="BM845" s="202"/>
      <c r="BN845" s="194"/>
      <c r="BO845" s="203"/>
    </row>
    <row r="846" spans="2:67" hidden="1" x14ac:dyDescent="0.25">
      <c r="B846" s="104"/>
      <c r="C846" s="104"/>
      <c r="BJ846" s="201" t="s">
        <v>31</v>
      </c>
      <c r="BK846" s="201"/>
      <c r="BL846" s="201"/>
      <c r="BM846" s="202"/>
      <c r="BN846" s="194"/>
      <c r="BO846" s="203"/>
    </row>
    <row r="847" spans="2:67" hidden="1" x14ac:dyDescent="0.25">
      <c r="B847" s="104"/>
      <c r="C847" s="104"/>
      <c r="BJ847" s="201" t="s">
        <v>31</v>
      </c>
      <c r="BK847" s="201"/>
      <c r="BL847" s="201"/>
      <c r="BM847" s="202"/>
      <c r="BN847" s="194"/>
      <c r="BO847" s="203"/>
    </row>
    <row r="848" spans="2:67" hidden="1" x14ac:dyDescent="0.25">
      <c r="B848" s="104"/>
      <c r="C848" s="104"/>
      <c r="BJ848" s="201" t="s">
        <v>31</v>
      </c>
      <c r="BK848" s="201"/>
      <c r="BL848" s="201"/>
      <c r="BM848" s="202"/>
      <c r="BN848" s="194"/>
      <c r="BO848" s="203"/>
    </row>
    <row r="849" spans="2:67" hidden="1" x14ac:dyDescent="0.25">
      <c r="B849" s="104"/>
      <c r="C849" s="104"/>
      <c r="BJ849" s="201" t="s">
        <v>31</v>
      </c>
      <c r="BK849" s="201"/>
      <c r="BL849" s="201"/>
      <c r="BM849" s="202"/>
      <c r="BN849" s="194"/>
      <c r="BO849" s="203"/>
    </row>
    <row r="850" spans="2:67" hidden="1" x14ac:dyDescent="0.25">
      <c r="B850" s="104"/>
      <c r="C850" s="104"/>
      <c r="BJ850" s="201" t="s">
        <v>31</v>
      </c>
      <c r="BK850" s="201"/>
      <c r="BL850" s="201"/>
      <c r="BM850" s="202"/>
      <c r="BN850" s="194"/>
      <c r="BO850" s="203"/>
    </row>
    <row r="851" spans="2:67" hidden="1" x14ac:dyDescent="0.25">
      <c r="B851" s="104"/>
      <c r="C851" s="104"/>
      <c r="BJ851" s="201" t="s">
        <v>31</v>
      </c>
      <c r="BK851" s="201"/>
      <c r="BL851" s="201"/>
      <c r="BM851" s="202"/>
      <c r="BN851" s="194"/>
      <c r="BO851" s="203"/>
    </row>
    <row r="852" spans="2:67" hidden="1" x14ac:dyDescent="0.25">
      <c r="B852" s="104"/>
      <c r="C852" s="104"/>
      <c r="BJ852" s="201" t="s">
        <v>31</v>
      </c>
      <c r="BK852" s="201"/>
      <c r="BL852" s="201"/>
      <c r="BM852" s="202"/>
      <c r="BN852" s="194"/>
      <c r="BO852" s="203"/>
    </row>
    <row r="853" spans="2:67" hidden="1" x14ac:dyDescent="0.25">
      <c r="B853" s="104"/>
      <c r="C853" s="104"/>
      <c r="BJ853" s="201" t="s">
        <v>31</v>
      </c>
      <c r="BK853" s="201"/>
      <c r="BL853" s="201"/>
      <c r="BM853" s="202"/>
      <c r="BN853" s="194"/>
      <c r="BO853" s="203"/>
    </row>
    <row r="854" spans="2:67" hidden="1" x14ac:dyDescent="0.25">
      <c r="B854" s="104"/>
      <c r="C854" s="104"/>
      <c r="BJ854" s="201" t="s">
        <v>31</v>
      </c>
      <c r="BK854" s="201"/>
      <c r="BL854" s="201"/>
      <c r="BM854" s="202"/>
      <c r="BN854" s="194"/>
      <c r="BO854" s="203"/>
    </row>
    <row r="855" spans="2:67" hidden="1" x14ac:dyDescent="0.25">
      <c r="B855" s="104"/>
      <c r="C855" s="104"/>
      <c r="BJ855" s="201" t="s">
        <v>31</v>
      </c>
      <c r="BK855" s="201"/>
      <c r="BL855" s="201"/>
      <c r="BM855" s="202"/>
      <c r="BN855" s="194"/>
      <c r="BO855" s="203"/>
    </row>
    <row r="856" spans="2:67" hidden="1" x14ac:dyDescent="0.25">
      <c r="B856" s="104"/>
      <c r="C856" s="104"/>
      <c r="BJ856" s="201" t="s">
        <v>31</v>
      </c>
      <c r="BK856" s="201"/>
      <c r="BL856" s="201"/>
      <c r="BM856" s="202"/>
      <c r="BN856" s="194"/>
      <c r="BO856" s="203"/>
    </row>
    <row r="857" spans="2:67" hidden="1" x14ac:dyDescent="0.25">
      <c r="B857" s="104"/>
      <c r="C857" s="104"/>
      <c r="BJ857" s="201" t="s">
        <v>31</v>
      </c>
      <c r="BK857" s="201"/>
      <c r="BL857" s="201"/>
      <c r="BM857" s="202"/>
      <c r="BN857" s="194"/>
      <c r="BO857" s="203"/>
    </row>
    <row r="858" spans="2:67" hidden="1" x14ac:dyDescent="0.25">
      <c r="B858" s="104"/>
      <c r="C858" s="104"/>
      <c r="BJ858" s="201" t="s">
        <v>31</v>
      </c>
      <c r="BK858" s="201"/>
      <c r="BL858" s="201"/>
      <c r="BM858" s="202"/>
      <c r="BN858" s="194"/>
      <c r="BO858" s="203"/>
    </row>
    <row r="859" spans="2:67" hidden="1" x14ac:dyDescent="0.25">
      <c r="B859" s="104"/>
      <c r="C859" s="104"/>
      <c r="BJ859" s="201" t="s">
        <v>31</v>
      </c>
      <c r="BK859" s="201"/>
      <c r="BL859" s="201"/>
      <c r="BM859" s="202"/>
      <c r="BN859" s="194"/>
      <c r="BO859" s="203"/>
    </row>
    <row r="860" spans="2:67" hidden="1" x14ac:dyDescent="0.25">
      <c r="B860" s="104"/>
      <c r="C860" s="104"/>
      <c r="BJ860" s="201" t="s">
        <v>31</v>
      </c>
      <c r="BK860" s="201"/>
      <c r="BL860" s="201"/>
      <c r="BM860" s="202"/>
      <c r="BN860" s="194"/>
      <c r="BO860" s="203"/>
    </row>
    <row r="861" spans="2:67" hidden="1" x14ac:dyDescent="0.25">
      <c r="B861" s="104"/>
      <c r="C861" s="104"/>
      <c r="BJ861" s="201" t="s">
        <v>31</v>
      </c>
      <c r="BK861" s="201"/>
      <c r="BL861" s="201"/>
      <c r="BM861" s="202"/>
      <c r="BN861" s="194"/>
      <c r="BO861" s="203"/>
    </row>
    <row r="862" spans="2:67" hidden="1" x14ac:dyDescent="0.25">
      <c r="B862" s="104"/>
      <c r="C862" s="104"/>
      <c r="BJ862" s="201" t="s">
        <v>31</v>
      </c>
      <c r="BK862" s="201"/>
      <c r="BL862" s="201"/>
      <c r="BM862" s="202"/>
      <c r="BN862" s="194"/>
      <c r="BO862" s="203"/>
    </row>
    <row r="863" spans="2:67" hidden="1" x14ac:dyDescent="0.25">
      <c r="B863" s="104"/>
      <c r="C863" s="104"/>
      <c r="BJ863" s="201" t="s">
        <v>31</v>
      </c>
      <c r="BK863" s="201"/>
      <c r="BL863" s="201"/>
      <c r="BM863" s="202"/>
      <c r="BN863" s="194"/>
      <c r="BO863" s="203"/>
    </row>
    <row r="864" spans="2:67" hidden="1" x14ac:dyDescent="0.25">
      <c r="B864" s="104"/>
      <c r="C864" s="104"/>
      <c r="BJ864" s="201" t="s">
        <v>31</v>
      </c>
      <c r="BK864" s="201"/>
      <c r="BL864" s="201"/>
      <c r="BM864" s="202"/>
      <c r="BN864" s="194"/>
      <c r="BO864" s="203"/>
    </row>
    <row r="865" spans="2:67" hidden="1" x14ac:dyDescent="0.25">
      <c r="B865" s="104"/>
      <c r="C865" s="104"/>
      <c r="BJ865" s="201" t="s">
        <v>31</v>
      </c>
      <c r="BK865" s="201"/>
      <c r="BL865" s="201"/>
      <c r="BM865" s="202"/>
      <c r="BN865" s="194"/>
      <c r="BO865" s="203"/>
    </row>
    <row r="866" spans="2:67" hidden="1" x14ac:dyDescent="0.25">
      <c r="B866" s="104"/>
      <c r="C866" s="104"/>
      <c r="BJ866" s="201" t="s">
        <v>31</v>
      </c>
      <c r="BK866" s="201"/>
      <c r="BL866" s="201"/>
      <c r="BM866" s="202"/>
      <c r="BN866" s="194"/>
      <c r="BO866" s="203"/>
    </row>
    <row r="867" spans="2:67" hidden="1" x14ac:dyDescent="0.25">
      <c r="B867" s="104"/>
      <c r="C867" s="104"/>
      <c r="BJ867" s="201" t="s">
        <v>31</v>
      </c>
      <c r="BK867" s="201"/>
      <c r="BL867" s="201"/>
      <c r="BM867" s="202"/>
      <c r="BN867" s="194"/>
      <c r="BO867" s="203"/>
    </row>
    <row r="868" spans="2:67" hidden="1" x14ac:dyDescent="0.25">
      <c r="B868" s="104"/>
      <c r="C868" s="104"/>
      <c r="BJ868" s="201" t="s">
        <v>31</v>
      </c>
      <c r="BK868" s="201"/>
      <c r="BL868" s="201"/>
      <c r="BM868" s="202"/>
      <c r="BN868" s="194"/>
      <c r="BO868" s="203"/>
    </row>
    <row r="869" spans="2:67" hidden="1" x14ac:dyDescent="0.25">
      <c r="B869" s="104"/>
      <c r="C869" s="104"/>
      <c r="BJ869" s="201" t="s">
        <v>31</v>
      </c>
      <c r="BK869" s="201"/>
      <c r="BL869" s="201"/>
      <c r="BM869" s="202"/>
      <c r="BN869" s="194"/>
      <c r="BO869" s="203"/>
    </row>
    <row r="870" spans="2:67" hidden="1" x14ac:dyDescent="0.25">
      <c r="B870" s="104"/>
      <c r="C870" s="104"/>
      <c r="BJ870" s="201" t="s">
        <v>31</v>
      </c>
      <c r="BK870" s="201"/>
      <c r="BL870" s="201"/>
      <c r="BM870" s="202"/>
      <c r="BN870" s="194"/>
      <c r="BO870" s="203"/>
    </row>
    <row r="871" spans="2:67" hidden="1" x14ac:dyDescent="0.25">
      <c r="B871" s="104"/>
      <c r="C871" s="104"/>
      <c r="BJ871" s="201" t="s">
        <v>31</v>
      </c>
      <c r="BK871" s="201"/>
      <c r="BL871" s="201"/>
      <c r="BM871" s="202"/>
      <c r="BN871" s="194"/>
      <c r="BO871" s="203"/>
    </row>
    <row r="872" spans="2:67" hidden="1" x14ac:dyDescent="0.25">
      <c r="B872" s="104"/>
      <c r="C872" s="104"/>
      <c r="BJ872" s="201" t="s">
        <v>31</v>
      </c>
      <c r="BK872" s="201"/>
      <c r="BL872" s="201"/>
      <c r="BM872" s="202"/>
      <c r="BN872" s="194"/>
      <c r="BO872" s="203"/>
    </row>
    <row r="873" spans="2:67" hidden="1" x14ac:dyDescent="0.25">
      <c r="B873" s="104"/>
      <c r="C873" s="104"/>
      <c r="BJ873" s="201" t="s">
        <v>31</v>
      </c>
      <c r="BK873" s="201"/>
      <c r="BL873" s="201"/>
      <c r="BM873" s="202"/>
      <c r="BN873" s="194"/>
      <c r="BO873" s="203"/>
    </row>
    <row r="874" spans="2:67" hidden="1" x14ac:dyDescent="0.25">
      <c r="B874" s="104"/>
      <c r="C874" s="104"/>
      <c r="BJ874" s="201" t="s">
        <v>31</v>
      </c>
      <c r="BK874" s="201"/>
      <c r="BL874" s="201"/>
      <c r="BM874" s="202"/>
      <c r="BN874" s="194"/>
      <c r="BO874" s="203"/>
    </row>
    <row r="875" spans="2:67" hidden="1" x14ac:dyDescent="0.25">
      <c r="B875" s="104"/>
      <c r="C875" s="104"/>
      <c r="BJ875" s="201" t="s">
        <v>31</v>
      </c>
      <c r="BK875" s="201"/>
      <c r="BL875" s="201"/>
      <c r="BM875" s="202"/>
      <c r="BN875" s="194"/>
      <c r="BO875" s="203"/>
    </row>
    <row r="876" spans="2:67" hidden="1" x14ac:dyDescent="0.25">
      <c r="B876" s="104"/>
      <c r="C876" s="104"/>
      <c r="BJ876" s="201" t="s">
        <v>31</v>
      </c>
      <c r="BK876" s="201"/>
      <c r="BL876" s="201"/>
      <c r="BM876" s="202"/>
      <c r="BN876" s="194"/>
      <c r="BO876" s="203"/>
    </row>
    <row r="877" spans="2:67" hidden="1" x14ac:dyDescent="0.25">
      <c r="B877" s="104"/>
      <c r="C877" s="104"/>
      <c r="BJ877" s="201" t="s">
        <v>31</v>
      </c>
      <c r="BK877" s="201"/>
      <c r="BL877" s="201"/>
      <c r="BM877" s="202"/>
      <c r="BN877" s="194"/>
      <c r="BO877" s="203"/>
    </row>
    <row r="878" spans="2:67" hidden="1" x14ac:dyDescent="0.25">
      <c r="B878" s="104"/>
      <c r="C878" s="104"/>
      <c r="BJ878" s="201" t="s">
        <v>31</v>
      </c>
      <c r="BK878" s="201"/>
      <c r="BL878" s="201"/>
      <c r="BM878" s="202"/>
      <c r="BN878" s="194"/>
      <c r="BO878" s="203"/>
    </row>
    <row r="879" spans="2:67" hidden="1" x14ac:dyDescent="0.25">
      <c r="B879" s="104"/>
      <c r="C879" s="104"/>
      <c r="BJ879" s="201" t="s">
        <v>31</v>
      </c>
      <c r="BK879" s="201"/>
      <c r="BL879" s="201"/>
      <c r="BM879" s="202"/>
      <c r="BN879" s="194"/>
      <c r="BO879" s="203"/>
    </row>
    <row r="880" spans="2:67" hidden="1" x14ac:dyDescent="0.25">
      <c r="B880" s="104"/>
      <c r="C880" s="104"/>
      <c r="BJ880" s="201" t="s">
        <v>31</v>
      </c>
      <c r="BK880" s="201"/>
      <c r="BL880" s="201"/>
      <c r="BM880" s="202"/>
      <c r="BN880" s="194"/>
      <c r="BO880" s="203"/>
    </row>
    <row r="881" spans="2:67" hidden="1" x14ac:dyDescent="0.25">
      <c r="B881" s="104"/>
      <c r="C881" s="104"/>
      <c r="BJ881" s="201" t="s">
        <v>31</v>
      </c>
      <c r="BK881" s="201"/>
      <c r="BL881" s="201"/>
      <c r="BM881" s="202"/>
      <c r="BN881" s="194"/>
      <c r="BO881" s="203"/>
    </row>
    <row r="882" spans="2:67" hidden="1" x14ac:dyDescent="0.25">
      <c r="B882" s="104"/>
      <c r="C882" s="104"/>
      <c r="BJ882" s="201" t="s">
        <v>31</v>
      </c>
      <c r="BK882" s="201"/>
      <c r="BL882" s="201"/>
      <c r="BM882" s="202"/>
      <c r="BN882" s="194"/>
      <c r="BO882" s="203"/>
    </row>
    <row r="883" spans="2:67" hidden="1" x14ac:dyDescent="0.25">
      <c r="B883" s="104"/>
      <c r="C883" s="104"/>
      <c r="BJ883" s="201" t="s">
        <v>31</v>
      </c>
      <c r="BK883" s="201"/>
      <c r="BL883" s="201"/>
      <c r="BM883" s="202"/>
      <c r="BN883" s="194"/>
      <c r="BO883" s="203"/>
    </row>
    <row r="884" spans="2:67" hidden="1" x14ac:dyDescent="0.25">
      <c r="B884" s="104"/>
      <c r="C884" s="104"/>
      <c r="BJ884" s="201" t="s">
        <v>31</v>
      </c>
      <c r="BK884" s="201"/>
      <c r="BL884" s="201"/>
      <c r="BM884" s="202"/>
      <c r="BN884" s="194"/>
      <c r="BO884" s="203"/>
    </row>
    <row r="885" spans="2:67" hidden="1" x14ac:dyDescent="0.25">
      <c r="B885" s="104"/>
      <c r="C885" s="104"/>
      <c r="BJ885" s="201" t="s">
        <v>31</v>
      </c>
      <c r="BK885" s="201"/>
      <c r="BL885" s="201"/>
      <c r="BM885" s="202"/>
      <c r="BN885" s="194"/>
      <c r="BO885" s="203"/>
    </row>
    <row r="886" spans="2:67" hidden="1" x14ac:dyDescent="0.25">
      <c r="B886" s="104"/>
      <c r="C886" s="104"/>
      <c r="BJ886" s="201" t="s">
        <v>31</v>
      </c>
      <c r="BK886" s="201"/>
      <c r="BL886" s="201"/>
      <c r="BM886" s="202"/>
      <c r="BN886" s="194"/>
      <c r="BO886" s="203"/>
    </row>
    <row r="887" spans="2:67" hidden="1" x14ac:dyDescent="0.25">
      <c r="B887" s="104"/>
      <c r="C887" s="104"/>
      <c r="BJ887" s="201" t="s">
        <v>31</v>
      </c>
      <c r="BK887" s="201"/>
      <c r="BL887" s="201"/>
      <c r="BM887" s="202"/>
      <c r="BN887" s="194"/>
      <c r="BO887" s="203"/>
    </row>
    <row r="888" spans="2:67" hidden="1" x14ac:dyDescent="0.25">
      <c r="B888" s="104"/>
      <c r="C888" s="104"/>
      <c r="BJ888" s="201" t="s">
        <v>31</v>
      </c>
      <c r="BK888" s="201"/>
      <c r="BL888" s="201"/>
      <c r="BM888" s="202"/>
      <c r="BN888" s="194"/>
      <c r="BO888" s="203"/>
    </row>
    <row r="889" spans="2:67" hidden="1" x14ac:dyDescent="0.25">
      <c r="B889" s="104"/>
      <c r="C889" s="104"/>
      <c r="BJ889" s="201" t="s">
        <v>31</v>
      </c>
      <c r="BK889" s="201"/>
      <c r="BL889" s="201"/>
      <c r="BM889" s="202"/>
      <c r="BN889" s="194"/>
      <c r="BO889" s="203"/>
    </row>
    <row r="890" spans="2:67" hidden="1" x14ac:dyDescent="0.25">
      <c r="B890" s="104"/>
      <c r="C890" s="104"/>
      <c r="BJ890" s="201" t="s">
        <v>31</v>
      </c>
      <c r="BK890" s="201"/>
      <c r="BL890" s="201"/>
      <c r="BM890" s="202"/>
      <c r="BN890" s="194"/>
      <c r="BO890" s="203"/>
    </row>
    <row r="891" spans="2:67" hidden="1" x14ac:dyDescent="0.25">
      <c r="B891" s="104"/>
      <c r="C891" s="104"/>
      <c r="BJ891" s="201" t="s">
        <v>31</v>
      </c>
      <c r="BK891" s="201"/>
      <c r="BL891" s="201"/>
      <c r="BM891" s="202"/>
      <c r="BN891" s="194"/>
      <c r="BO891" s="203"/>
    </row>
    <row r="892" spans="2:67" hidden="1" x14ac:dyDescent="0.25">
      <c r="B892" s="104"/>
      <c r="C892" s="104"/>
      <c r="BJ892" s="201" t="s">
        <v>31</v>
      </c>
      <c r="BK892" s="201"/>
      <c r="BL892" s="201"/>
      <c r="BM892" s="202"/>
      <c r="BN892" s="194"/>
      <c r="BO892" s="203"/>
    </row>
    <row r="893" spans="2:67" hidden="1" x14ac:dyDescent="0.25">
      <c r="B893" s="104"/>
      <c r="C893" s="104"/>
      <c r="BJ893" s="201" t="s">
        <v>31</v>
      </c>
      <c r="BK893" s="201"/>
      <c r="BL893" s="201"/>
      <c r="BM893" s="202"/>
      <c r="BN893" s="194"/>
      <c r="BO893" s="203"/>
    </row>
    <row r="894" spans="2:67" hidden="1" x14ac:dyDescent="0.25">
      <c r="B894" s="104"/>
      <c r="C894" s="104"/>
      <c r="BJ894" s="201" t="s">
        <v>31</v>
      </c>
      <c r="BK894" s="201"/>
      <c r="BL894" s="201"/>
      <c r="BM894" s="202"/>
      <c r="BN894" s="194"/>
      <c r="BO894" s="203"/>
    </row>
    <row r="895" spans="2:67" hidden="1" x14ac:dyDescent="0.25">
      <c r="B895" s="104"/>
      <c r="C895" s="104"/>
      <c r="BJ895" s="201" t="s">
        <v>31</v>
      </c>
      <c r="BK895" s="201"/>
      <c r="BL895" s="201"/>
      <c r="BM895" s="202"/>
      <c r="BN895" s="194"/>
      <c r="BO895" s="203"/>
    </row>
    <row r="896" spans="2:67" hidden="1" x14ac:dyDescent="0.25">
      <c r="B896" s="104"/>
      <c r="C896" s="104"/>
      <c r="BJ896" s="201" t="s">
        <v>31</v>
      </c>
      <c r="BK896" s="201"/>
      <c r="BL896" s="201"/>
      <c r="BM896" s="202"/>
      <c r="BN896" s="194"/>
      <c r="BO896" s="203"/>
    </row>
    <row r="897" spans="2:67" hidden="1" x14ac:dyDescent="0.25">
      <c r="B897" s="104"/>
      <c r="C897" s="104"/>
      <c r="BJ897" s="201" t="s">
        <v>31</v>
      </c>
      <c r="BK897" s="201"/>
      <c r="BL897" s="201"/>
      <c r="BM897" s="202"/>
      <c r="BN897" s="194"/>
      <c r="BO897" s="203"/>
    </row>
    <row r="898" spans="2:67" hidden="1" x14ac:dyDescent="0.25">
      <c r="B898" s="104"/>
      <c r="C898" s="104"/>
      <c r="BJ898" s="201" t="s">
        <v>31</v>
      </c>
      <c r="BK898" s="201"/>
      <c r="BL898" s="201"/>
      <c r="BM898" s="202"/>
      <c r="BN898" s="194"/>
      <c r="BO898" s="203"/>
    </row>
    <row r="899" spans="2:67" hidden="1" x14ac:dyDescent="0.25">
      <c r="B899" s="104"/>
      <c r="C899" s="104"/>
      <c r="BJ899" s="201" t="s">
        <v>31</v>
      </c>
      <c r="BK899" s="201"/>
      <c r="BL899" s="201"/>
      <c r="BM899" s="202"/>
      <c r="BN899" s="194"/>
      <c r="BO899" s="203"/>
    </row>
    <row r="900" spans="2:67" hidden="1" x14ac:dyDescent="0.25">
      <c r="B900" s="104"/>
      <c r="C900" s="104"/>
      <c r="BJ900" s="201" t="s">
        <v>31</v>
      </c>
      <c r="BK900" s="201"/>
      <c r="BL900" s="201"/>
      <c r="BM900" s="202"/>
      <c r="BN900" s="194"/>
      <c r="BO900" s="203"/>
    </row>
    <row r="901" spans="2:67" hidden="1" x14ac:dyDescent="0.25">
      <c r="B901" s="104"/>
      <c r="C901" s="104"/>
      <c r="BJ901" s="201" t="s">
        <v>31</v>
      </c>
      <c r="BK901" s="201"/>
      <c r="BL901" s="201"/>
      <c r="BM901" s="202"/>
      <c r="BN901" s="194"/>
      <c r="BO901" s="203"/>
    </row>
    <row r="902" spans="2:67" hidden="1" x14ac:dyDescent="0.25">
      <c r="B902" s="104"/>
      <c r="C902" s="104"/>
      <c r="BJ902" s="201" t="s">
        <v>31</v>
      </c>
      <c r="BK902" s="201"/>
      <c r="BL902" s="201"/>
      <c r="BM902" s="202"/>
      <c r="BN902" s="194"/>
      <c r="BO902" s="203"/>
    </row>
    <row r="903" spans="2:67" hidden="1" x14ac:dyDescent="0.25">
      <c r="B903" s="104"/>
      <c r="C903" s="104"/>
      <c r="BJ903" s="201" t="s">
        <v>31</v>
      </c>
      <c r="BK903" s="201"/>
      <c r="BL903" s="201"/>
      <c r="BM903" s="202"/>
      <c r="BN903" s="194"/>
      <c r="BO903" s="203"/>
    </row>
    <row r="904" spans="2:67" hidden="1" x14ac:dyDescent="0.25">
      <c r="B904" s="104"/>
      <c r="C904" s="104"/>
      <c r="BJ904" s="201" t="s">
        <v>31</v>
      </c>
      <c r="BK904" s="201"/>
      <c r="BL904" s="201"/>
      <c r="BM904" s="202"/>
      <c r="BN904" s="194"/>
      <c r="BO904" s="203"/>
    </row>
    <row r="905" spans="2:67" hidden="1" x14ac:dyDescent="0.25">
      <c r="B905" s="104"/>
      <c r="C905" s="104"/>
      <c r="BJ905" s="201" t="s">
        <v>31</v>
      </c>
      <c r="BK905" s="201"/>
      <c r="BL905" s="201"/>
      <c r="BM905" s="202"/>
      <c r="BN905" s="194"/>
      <c r="BO905" s="203"/>
    </row>
    <row r="906" spans="2:67" hidden="1" x14ac:dyDescent="0.25">
      <c r="B906" s="104"/>
      <c r="C906" s="104"/>
      <c r="BJ906" s="201" t="s">
        <v>31</v>
      </c>
      <c r="BK906" s="201"/>
      <c r="BL906" s="201"/>
      <c r="BM906" s="202"/>
      <c r="BN906" s="194"/>
      <c r="BO906" s="203"/>
    </row>
    <row r="907" spans="2:67" hidden="1" x14ac:dyDescent="0.25">
      <c r="B907" s="104"/>
      <c r="C907" s="104"/>
      <c r="BJ907" s="201" t="s">
        <v>31</v>
      </c>
      <c r="BK907" s="201"/>
      <c r="BL907" s="201"/>
      <c r="BM907" s="202"/>
      <c r="BN907" s="194"/>
      <c r="BO907" s="203"/>
    </row>
    <row r="908" spans="2:67" hidden="1" x14ac:dyDescent="0.25">
      <c r="B908" s="104"/>
      <c r="C908" s="104"/>
      <c r="BJ908" s="201" t="s">
        <v>31</v>
      </c>
      <c r="BK908" s="201"/>
      <c r="BL908" s="201"/>
      <c r="BM908" s="202"/>
      <c r="BN908" s="194"/>
      <c r="BO908" s="203"/>
    </row>
    <row r="909" spans="2:67" hidden="1" x14ac:dyDescent="0.25">
      <c r="B909" s="104"/>
      <c r="C909" s="104"/>
      <c r="BJ909" s="201" t="s">
        <v>31</v>
      </c>
      <c r="BK909" s="201"/>
      <c r="BL909" s="201"/>
      <c r="BM909" s="202"/>
      <c r="BN909" s="194"/>
      <c r="BO909" s="203"/>
    </row>
    <row r="910" spans="2:67" hidden="1" x14ac:dyDescent="0.25">
      <c r="B910" s="104"/>
      <c r="C910" s="104"/>
      <c r="BJ910" s="201" t="s">
        <v>31</v>
      </c>
      <c r="BK910" s="201"/>
      <c r="BL910" s="201"/>
      <c r="BM910" s="202"/>
      <c r="BN910" s="194"/>
      <c r="BO910" s="203"/>
    </row>
    <row r="911" spans="2:67" hidden="1" x14ac:dyDescent="0.25">
      <c r="B911" s="104"/>
      <c r="C911" s="104"/>
      <c r="BJ911" s="201" t="s">
        <v>31</v>
      </c>
      <c r="BK911" s="201"/>
      <c r="BL911" s="201"/>
      <c r="BM911" s="202"/>
      <c r="BN911" s="194"/>
      <c r="BO911" s="203"/>
    </row>
    <row r="912" spans="2:67" hidden="1" x14ac:dyDescent="0.25">
      <c r="B912" s="104"/>
      <c r="C912" s="104"/>
      <c r="BJ912" s="201" t="s">
        <v>31</v>
      </c>
      <c r="BK912" s="201"/>
      <c r="BL912" s="201"/>
      <c r="BM912" s="202"/>
      <c r="BN912" s="194"/>
      <c r="BO912" s="203"/>
    </row>
    <row r="913" spans="2:67" hidden="1" x14ac:dyDescent="0.25">
      <c r="B913" s="104"/>
      <c r="C913" s="104"/>
      <c r="BJ913" s="201" t="s">
        <v>31</v>
      </c>
      <c r="BK913" s="201"/>
      <c r="BL913" s="201"/>
      <c r="BM913" s="202"/>
      <c r="BN913" s="194"/>
      <c r="BO913" s="203"/>
    </row>
    <row r="914" spans="2:67" hidden="1" x14ac:dyDescent="0.25">
      <c r="B914" s="104"/>
      <c r="C914" s="104"/>
      <c r="BJ914" s="201" t="s">
        <v>31</v>
      </c>
      <c r="BK914" s="201"/>
      <c r="BL914" s="201"/>
      <c r="BM914" s="202"/>
      <c r="BN914" s="194"/>
      <c r="BO914" s="203"/>
    </row>
    <row r="915" spans="2:67" hidden="1" x14ac:dyDescent="0.25">
      <c r="B915" s="104"/>
      <c r="C915" s="104"/>
      <c r="BJ915" s="201" t="s">
        <v>31</v>
      </c>
      <c r="BK915" s="201"/>
      <c r="BL915" s="201"/>
      <c r="BM915" s="202"/>
      <c r="BN915" s="194"/>
      <c r="BO915" s="203"/>
    </row>
    <row r="916" spans="2:67" hidden="1" x14ac:dyDescent="0.25">
      <c r="B916" s="104"/>
      <c r="C916" s="104"/>
      <c r="BJ916" s="201" t="s">
        <v>31</v>
      </c>
      <c r="BK916" s="201"/>
      <c r="BL916" s="201"/>
      <c r="BM916" s="202"/>
      <c r="BN916" s="194"/>
      <c r="BO916" s="203"/>
    </row>
    <row r="917" spans="2:67" hidden="1" x14ac:dyDescent="0.25">
      <c r="B917" s="104"/>
      <c r="C917" s="104"/>
      <c r="BJ917" s="201" t="s">
        <v>31</v>
      </c>
      <c r="BK917" s="201"/>
      <c r="BL917" s="201"/>
      <c r="BM917" s="202"/>
      <c r="BN917" s="194"/>
      <c r="BO917" s="203"/>
    </row>
    <row r="918" spans="2:67" hidden="1" x14ac:dyDescent="0.25">
      <c r="B918" s="104"/>
      <c r="C918" s="104"/>
      <c r="BJ918" s="201" t="s">
        <v>31</v>
      </c>
      <c r="BK918" s="201"/>
      <c r="BL918" s="201"/>
      <c r="BM918" s="202"/>
      <c r="BN918" s="194"/>
      <c r="BO918" s="203"/>
    </row>
    <row r="919" spans="2:67" hidden="1" x14ac:dyDescent="0.25">
      <c r="B919" s="104"/>
      <c r="C919" s="104"/>
      <c r="BJ919" s="201" t="s">
        <v>31</v>
      </c>
      <c r="BK919" s="201"/>
      <c r="BL919" s="201"/>
      <c r="BM919" s="202"/>
      <c r="BN919" s="194"/>
      <c r="BO919" s="203"/>
    </row>
    <row r="920" spans="2:67" hidden="1" x14ac:dyDescent="0.25">
      <c r="B920" s="104"/>
      <c r="C920" s="104"/>
      <c r="BJ920" s="201" t="s">
        <v>31</v>
      </c>
      <c r="BK920" s="201"/>
      <c r="BL920" s="201"/>
      <c r="BM920" s="202"/>
      <c r="BN920" s="194"/>
      <c r="BO920" s="203"/>
    </row>
    <row r="921" spans="2:67" hidden="1" x14ac:dyDescent="0.25">
      <c r="B921" s="104"/>
      <c r="C921" s="104"/>
      <c r="BJ921" s="201" t="s">
        <v>31</v>
      </c>
      <c r="BK921" s="201"/>
      <c r="BL921" s="201"/>
      <c r="BM921" s="202"/>
      <c r="BN921" s="194"/>
      <c r="BO921" s="203"/>
    </row>
    <row r="922" spans="2:67" hidden="1" x14ac:dyDescent="0.25">
      <c r="B922" s="104"/>
      <c r="C922" s="104"/>
      <c r="BJ922" s="201" t="s">
        <v>31</v>
      </c>
      <c r="BK922" s="201"/>
      <c r="BL922" s="201"/>
      <c r="BM922" s="202"/>
      <c r="BN922" s="194"/>
      <c r="BO922" s="203"/>
    </row>
    <row r="923" spans="2:67" hidden="1" x14ac:dyDescent="0.25">
      <c r="B923" s="104"/>
      <c r="C923" s="104"/>
      <c r="BJ923" s="201" t="s">
        <v>31</v>
      </c>
      <c r="BK923" s="201"/>
      <c r="BL923" s="201"/>
      <c r="BM923" s="202"/>
      <c r="BN923" s="194"/>
      <c r="BO923" s="203"/>
    </row>
    <row r="924" spans="2:67" hidden="1" x14ac:dyDescent="0.25">
      <c r="B924" s="104"/>
      <c r="C924" s="104"/>
      <c r="BJ924" s="201" t="s">
        <v>31</v>
      </c>
      <c r="BK924" s="201"/>
      <c r="BL924" s="201"/>
      <c r="BM924" s="202"/>
      <c r="BN924" s="194"/>
      <c r="BO924" s="203"/>
    </row>
    <row r="925" spans="2:67" hidden="1" x14ac:dyDescent="0.25">
      <c r="B925" s="104"/>
      <c r="C925" s="104"/>
      <c r="BJ925" s="201" t="s">
        <v>31</v>
      </c>
      <c r="BK925" s="201"/>
      <c r="BL925" s="201"/>
      <c r="BM925" s="202"/>
      <c r="BN925" s="194"/>
      <c r="BO925" s="203"/>
    </row>
    <row r="926" spans="2:67" hidden="1" x14ac:dyDescent="0.25">
      <c r="B926" s="104"/>
      <c r="C926" s="104"/>
      <c r="BJ926" s="201" t="s">
        <v>31</v>
      </c>
      <c r="BK926" s="201"/>
      <c r="BL926" s="201"/>
      <c r="BM926" s="202"/>
      <c r="BN926" s="194"/>
      <c r="BO926" s="203"/>
    </row>
    <row r="927" spans="2:67" hidden="1" x14ac:dyDescent="0.25">
      <c r="B927" s="104"/>
      <c r="C927" s="104"/>
      <c r="BJ927" s="201" t="s">
        <v>31</v>
      </c>
      <c r="BK927" s="201"/>
      <c r="BL927" s="201"/>
      <c r="BM927" s="202"/>
      <c r="BN927" s="194"/>
      <c r="BO927" s="203"/>
    </row>
    <row r="928" spans="2:67" hidden="1" x14ac:dyDescent="0.25">
      <c r="B928" s="104"/>
      <c r="C928" s="104"/>
      <c r="BJ928" s="201" t="s">
        <v>31</v>
      </c>
      <c r="BK928" s="201"/>
      <c r="BL928" s="201"/>
      <c r="BM928" s="202"/>
      <c r="BN928" s="194"/>
      <c r="BO928" s="203"/>
    </row>
    <row r="929" spans="2:67" hidden="1" x14ac:dyDescent="0.25">
      <c r="B929" s="104"/>
      <c r="C929" s="104"/>
      <c r="BJ929" s="201" t="s">
        <v>31</v>
      </c>
      <c r="BK929" s="201"/>
      <c r="BL929" s="201"/>
      <c r="BM929" s="202"/>
      <c r="BN929" s="194"/>
      <c r="BO929" s="203"/>
    </row>
    <row r="930" spans="2:67" hidden="1" x14ac:dyDescent="0.25">
      <c r="B930" s="104"/>
      <c r="C930" s="104"/>
      <c r="BJ930" s="201" t="s">
        <v>31</v>
      </c>
      <c r="BK930" s="201"/>
      <c r="BL930" s="201"/>
      <c r="BM930" s="202"/>
      <c r="BN930" s="194"/>
      <c r="BO930" s="203"/>
    </row>
    <row r="931" spans="2:67" hidden="1" x14ac:dyDescent="0.25">
      <c r="B931" s="104"/>
      <c r="C931" s="104"/>
      <c r="BJ931" s="201" t="s">
        <v>31</v>
      </c>
      <c r="BK931" s="201"/>
      <c r="BL931" s="201"/>
      <c r="BM931" s="202"/>
      <c r="BN931" s="194"/>
      <c r="BO931" s="203"/>
    </row>
    <row r="932" spans="2:67" hidden="1" x14ac:dyDescent="0.25">
      <c r="B932" s="104"/>
      <c r="C932" s="104"/>
      <c r="BJ932" s="201" t="s">
        <v>31</v>
      </c>
      <c r="BK932" s="201"/>
      <c r="BL932" s="201"/>
      <c r="BM932" s="202"/>
      <c r="BN932" s="194"/>
      <c r="BO932" s="203"/>
    </row>
    <row r="933" spans="2:67" hidden="1" x14ac:dyDescent="0.25">
      <c r="B933" s="104"/>
      <c r="C933" s="104"/>
      <c r="BJ933" s="201" t="s">
        <v>31</v>
      </c>
      <c r="BK933" s="201"/>
      <c r="BL933" s="201"/>
      <c r="BM933" s="202"/>
      <c r="BN933" s="194"/>
      <c r="BO933" s="203"/>
    </row>
    <row r="934" spans="2:67" hidden="1" x14ac:dyDescent="0.25">
      <c r="B934" s="104"/>
      <c r="C934" s="104"/>
      <c r="BJ934" s="201" t="s">
        <v>31</v>
      </c>
      <c r="BK934" s="201"/>
      <c r="BL934" s="201"/>
      <c r="BM934" s="202"/>
      <c r="BN934" s="194"/>
      <c r="BO934" s="203"/>
    </row>
    <row r="935" spans="2:67" hidden="1" x14ac:dyDescent="0.25">
      <c r="B935" s="104"/>
      <c r="C935" s="104"/>
      <c r="BJ935" s="201" t="s">
        <v>31</v>
      </c>
      <c r="BK935" s="201"/>
      <c r="BL935" s="201"/>
      <c r="BM935" s="202"/>
      <c r="BN935" s="194"/>
      <c r="BO935" s="203"/>
    </row>
    <row r="936" spans="2:67" hidden="1" x14ac:dyDescent="0.25">
      <c r="B936" s="104"/>
      <c r="C936" s="104"/>
      <c r="BJ936" s="201" t="s">
        <v>31</v>
      </c>
      <c r="BK936" s="201"/>
      <c r="BL936" s="201"/>
      <c r="BM936" s="202"/>
      <c r="BN936" s="194"/>
      <c r="BO936" s="203"/>
    </row>
    <row r="937" spans="2:67" hidden="1" x14ac:dyDescent="0.25">
      <c r="B937" s="104"/>
      <c r="C937" s="104"/>
      <c r="BJ937" s="201" t="s">
        <v>31</v>
      </c>
      <c r="BK937" s="201"/>
      <c r="BL937" s="201"/>
      <c r="BM937" s="202"/>
      <c r="BN937" s="194"/>
      <c r="BO937" s="203"/>
    </row>
    <row r="938" spans="2:67" hidden="1" x14ac:dyDescent="0.25">
      <c r="B938" s="104"/>
      <c r="C938" s="104"/>
      <c r="BJ938" s="201" t="s">
        <v>31</v>
      </c>
      <c r="BK938" s="201"/>
      <c r="BL938" s="201"/>
      <c r="BM938" s="202"/>
      <c r="BN938" s="194"/>
      <c r="BO938" s="203"/>
    </row>
    <row r="939" spans="2:67" hidden="1" x14ac:dyDescent="0.25">
      <c r="B939" s="104"/>
      <c r="C939" s="104"/>
      <c r="BJ939" s="201" t="s">
        <v>31</v>
      </c>
      <c r="BK939" s="201"/>
      <c r="BL939" s="201"/>
      <c r="BM939" s="202"/>
      <c r="BN939" s="194"/>
      <c r="BO939" s="203"/>
    </row>
    <row r="940" spans="2:67" hidden="1" x14ac:dyDescent="0.25">
      <c r="B940" s="104"/>
      <c r="C940" s="104"/>
      <c r="BJ940" s="201" t="s">
        <v>31</v>
      </c>
      <c r="BK940" s="201"/>
      <c r="BL940" s="201"/>
      <c r="BM940" s="202"/>
      <c r="BN940" s="194"/>
      <c r="BO940" s="203"/>
    </row>
    <row r="941" spans="2:67" hidden="1" x14ac:dyDescent="0.25">
      <c r="B941" s="104"/>
      <c r="C941" s="104"/>
      <c r="BJ941" s="201" t="s">
        <v>31</v>
      </c>
      <c r="BK941" s="201"/>
      <c r="BL941" s="201"/>
      <c r="BM941" s="202"/>
      <c r="BN941" s="194"/>
      <c r="BO941" s="203"/>
    </row>
    <row r="942" spans="2:67" hidden="1" x14ac:dyDescent="0.25">
      <c r="B942" s="104"/>
      <c r="C942" s="104"/>
      <c r="BJ942" s="201" t="s">
        <v>31</v>
      </c>
      <c r="BK942" s="201"/>
      <c r="BL942" s="201"/>
      <c r="BM942" s="202"/>
      <c r="BN942" s="194"/>
      <c r="BO942" s="203"/>
    </row>
    <row r="943" spans="2:67" hidden="1" x14ac:dyDescent="0.25">
      <c r="B943" s="104"/>
      <c r="C943" s="104"/>
      <c r="BJ943" s="201" t="s">
        <v>31</v>
      </c>
      <c r="BK943" s="201"/>
      <c r="BL943" s="201"/>
      <c r="BM943" s="202"/>
      <c r="BN943" s="194"/>
      <c r="BO943" s="203"/>
    </row>
    <row r="944" spans="2:67" hidden="1" x14ac:dyDescent="0.25">
      <c r="B944" s="104"/>
      <c r="C944" s="104"/>
      <c r="BJ944" s="201" t="s">
        <v>31</v>
      </c>
      <c r="BK944" s="201"/>
      <c r="BL944" s="201"/>
      <c r="BM944" s="202"/>
      <c r="BN944" s="194"/>
      <c r="BO944" s="203"/>
    </row>
    <row r="945" spans="2:67" hidden="1" x14ac:dyDescent="0.25">
      <c r="B945" s="104"/>
      <c r="C945" s="104"/>
      <c r="BJ945" s="201" t="s">
        <v>31</v>
      </c>
      <c r="BK945" s="201"/>
      <c r="BL945" s="201"/>
      <c r="BM945" s="202"/>
      <c r="BN945" s="194"/>
      <c r="BO945" s="203"/>
    </row>
    <row r="946" spans="2:67" hidden="1" x14ac:dyDescent="0.25">
      <c r="B946" s="104"/>
      <c r="C946" s="104"/>
      <c r="BJ946" s="201" t="s">
        <v>31</v>
      </c>
      <c r="BK946" s="201"/>
      <c r="BL946" s="201"/>
      <c r="BM946" s="202"/>
      <c r="BN946" s="194"/>
      <c r="BO946" s="203"/>
    </row>
    <row r="947" spans="2:67" hidden="1" x14ac:dyDescent="0.25">
      <c r="B947" s="104"/>
      <c r="C947" s="104"/>
      <c r="BJ947" s="201" t="s">
        <v>31</v>
      </c>
      <c r="BK947" s="201"/>
      <c r="BL947" s="201"/>
      <c r="BM947" s="202"/>
      <c r="BN947" s="194"/>
      <c r="BO947" s="203"/>
    </row>
    <row r="948" spans="2:67" hidden="1" x14ac:dyDescent="0.25">
      <c r="B948" s="104"/>
      <c r="C948" s="104"/>
      <c r="BJ948" s="201" t="s">
        <v>31</v>
      </c>
      <c r="BK948" s="201"/>
      <c r="BL948" s="201"/>
      <c r="BM948" s="202"/>
      <c r="BN948" s="194"/>
      <c r="BO948" s="203"/>
    </row>
    <row r="949" spans="2:67" hidden="1" x14ac:dyDescent="0.25">
      <c r="B949" s="104"/>
      <c r="C949" s="104"/>
      <c r="BJ949" s="201" t="s">
        <v>31</v>
      </c>
      <c r="BK949" s="201"/>
      <c r="BL949" s="201"/>
      <c r="BM949" s="202"/>
      <c r="BN949" s="194"/>
      <c r="BO949" s="203"/>
    </row>
    <row r="950" spans="2:67" hidden="1" x14ac:dyDescent="0.25">
      <c r="B950" s="104"/>
      <c r="C950" s="104"/>
      <c r="BJ950" s="201" t="s">
        <v>31</v>
      </c>
      <c r="BK950" s="201"/>
      <c r="BL950" s="201"/>
      <c r="BM950" s="202"/>
      <c r="BN950" s="194"/>
      <c r="BO950" s="203"/>
    </row>
    <row r="951" spans="2:67" hidden="1" x14ac:dyDescent="0.25">
      <c r="B951" s="104"/>
      <c r="C951" s="104"/>
      <c r="BJ951" s="201" t="s">
        <v>31</v>
      </c>
      <c r="BK951" s="201"/>
      <c r="BL951" s="201"/>
      <c r="BM951" s="202"/>
      <c r="BN951" s="194"/>
      <c r="BO951" s="203"/>
    </row>
    <row r="952" spans="2:67" hidden="1" x14ac:dyDescent="0.25">
      <c r="B952" s="104"/>
      <c r="C952" s="104"/>
      <c r="BJ952" s="201" t="s">
        <v>31</v>
      </c>
      <c r="BK952" s="201"/>
      <c r="BL952" s="201"/>
      <c r="BM952" s="202"/>
      <c r="BN952" s="194"/>
      <c r="BO952" s="203"/>
    </row>
    <row r="953" spans="2:67" hidden="1" x14ac:dyDescent="0.25">
      <c r="B953" s="104"/>
      <c r="C953" s="104"/>
      <c r="BJ953" s="201" t="s">
        <v>31</v>
      </c>
      <c r="BK953" s="201"/>
      <c r="BL953" s="201"/>
      <c r="BM953" s="202"/>
      <c r="BN953" s="194"/>
      <c r="BO953" s="203"/>
    </row>
    <row r="954" spans="2:67" hidden="1" x14ac:dyDescent="0.25">
      <c r="B954" s="104"/>
      <c r="C954" s="104"/>
      <c r="BJ954" s="201" t="s">
        <v>31</v>
      </c>
      <c r="BK954" s="201"/>
      <c r="BL954" s="201"/>
      <c r="BM954" s="202"/>
      <c r="BN954" s="194"/>
      <c r="BO954" s="203"/>
    </row>
    <row r="955" spans="2:67" hidden="1" x14ac:dyDescent="0.25">
      <c r="B955" s="104"/>
      <c r="C955" s="104"/>
      <c r="BJ955" s="201" t="s">
        <v>31</v>
      </c>
      <c r="BK955" s="201"/>
      <c r="BL955" s="201"/>
      <c r="BM955" s="202"/>
      <c r="BN955" s="194"/>
      <c r="BO955" s="203"/>
    </row>
    <row r="956" spans="2:67" hidden="1" x14ac:dyDescent="0.25">
      <c r="B956" s="104"/>
      <c r="C956" s="104"/>
      <c r="BJ956" s="201" t="s">
        <v>31</v>
      </c>
      <c r="BK956" s="201"/>
      <c r="BL956" s="201"/>
      <c r="BM956" s="202"/>
      <c r="BN956" s="194"/>
      <c r="BO956" s="203"/>
    </row>
    <row r="957" spans="2:67" hidden="1" x14ac:dyDescent="0.25">
      <c r="B957" s="104"/>
      <c r="C957" s="104"/>
      <c r="BJ957" s="201" t="s">
        <v>31</v>
      </c>
      <c r="BK957" s="201"/>
      <c r="BL957" s="201"/>
      <c r="BM957" s="202"/>
      <c r="BN957" s="194"/>
      <c r="BO957" s="203"/>
    </row>
    <row r="958" spans="2:67" hidden="1" x14ac:dyDescent="0.25">
      <c r="B958" s="104"/>
      <c r="C958" s="104"/>
      <c r="BJ958" s="201" t="s">
        <v>31</v>
      </c>
      <c r="BK958" s="201"/>
      <c r="BL958" s="201"/>
      <c r="BM958" s="202"/>
      <c r="BN958" s="194"/>
      <c r="BO958" s="203"/>
    </row>
    <row r="959" spans="2:67" hidden="1" x14ac:dyDescent="0.25">
      <c r="B959" s="104"/>
      <c r="C959" s="104"/>
      <c r="BJ959" s="201" t="s">
        <v>31</v>
      </c>
      <c r="BK959" s="201"/>
      <c r="BL959" s="201"/>
      <c r="BM959" s="202"/>
      <c r="BN959" s="194"/>
      <c r="BO959" s="203"/>
    </row>
    <row r="960" spans="2:67" hidden="1" x14ac:dyDescent="0.25">
      <c r="B960" s="104"/>
      <c r="C960" s="104"/>
      <c r="BJ960" s="201" t="s">
        <v>31</v>
      </c>
      <c r="BK960" s="201"/>
      <c r="BL960" s="201"/>
      <c r="BM960" s="202"/>
      <c r="BN960" s="194"/>
      <c r="BO960" s="203"/>
    </row>
    <row r="961" spans="2:67" hidden="1" x14ac:dyDescent="0.25">
      <c r="B961" s="104"/>
      <c r="C961" s="104"/>
      <c r="BJ961" s="201" t="s">
        <v>31</v>
      </c>
      <c r="BK961" s="201"/>
      <c r="BL961" s="201"/>
      <c r="BM961" s="202"/>
      <c r="BN961" s="194"/>
      <c r="BO961" s="203"/>
    </row>
    <row r="962" spans="2:67" hidden="1" x14ac:dyDescent="0.25">
      <c r="B962" s="104"/>
      <c r="C962" s="104"/>
      <c r="BJ962" s="201" t="s">
        <v>31</v>
      </c>
      <c r="BK962" s="201"/>
      <c r="BL962" s="201"/>
      <c r="BM962" s="202"/>
      <c r="BN962" s="194"/>
      <c r="BO962" s="203"/>
    </row>
    <row r="963" spans="2:67" hidden="1" x14ac:dyDescent="0.25">
      <c r="B963" s="104"/>
      <c r="C963" s="104"/>
      <c r="BJ963" s="201" t="s">
        <v>31</v>
      </c>
      <c r="BK963" s="201"/>
      <c r="BL963" s="201"/>
      <c r="BM963" s="202"/>
      <c r="BN963" s="194"/>
      <c r="BO963" s="203"/>
    </row>
    <row r="964" spans="2:67" hidden="1" x14ac:dyDescent="0.25">
      <c r="B964" s="104"/>
      <c r="C964" s="104"/>
      <c r="BJ964" s="201" t="s">
        <v>31</v>
      </c>
      <c r="BK964" s="201"/>
      <c r="BL964" s="201"/>
      <c r="BM964" s="202"/>
      <c r="BN964" s="194"/>
      <c r="BO964" s="203"/>
    </row>
    <row r="965" spans="2:67" hidden="1" x14ac:dyDescent="0.25">
      <c r="B965" s="104"/>
      <c r="C965" s="104"/>
      <c r="BJ965" s="201" t="s">
        <v>31</v>
      </c>
      <c r="BK965" s="201"/>
      <c r="BL965" s="201"/>
      <c r="BM965" s="202"/>
      <c r="BN965" s="194"/>
      <c r="BO965" s="203"/>
    </row>
    <row r="966" spans="2:67" hidden="1" x14ac:dyDescent="0.25">
      <c r="B966" s="104"/>
      <c r="C966" s="104"/>
      <c r="BJ966" s="201" t="s">
        <v>31</v>
      </c>
      <c r="BK966" s="201"/>
      <c r="BL966" s="201"/>
      <c r="BM966" s="202"/>
      <c r="BN966" s="194"/>
      <c r="BO966" s="203"/>
    </row>
    <row r="967" spans="2:67" hidden="1" x14ac:dyDescent="0.25">
      <c r="B967" s="104"/>
      <c r="C967" s="104"/>
      <c r="BJ967" s="201" t="s">
        <v>31</v>
      </c>
      <c r="BK967" s="201"/>
      <c r="BL967" s="201"/>
      <c r="BM967" s="202"/>
      <c r="BN967" s="194"/>
      <c r="BO967" s="203"/>
    </row>
    <row r="968" spans="2:67" hidden="1" x14ac:dyDescent="0.25">
      <c r="B968" s="104"/>
      <c r="C968" s="104"/>
      <c r="BJ968" s="201" t="s">
        <v>31</v>
      </c>
      <c r="BK968" s="201"/>
      <c r="BL968" s="201"/>
      <c r="BM968" s="202"/>
      <c r="BN968" s="194"/>
      <c r="BO968" s="203"/>
    </row>
    <row r="969" spans="2:67" hidden="1" x14ac:dyDescent="0.25">
      <c r="B969" s="104"/>
      <c r="C969" s="104"/>
      <c r="BJ969" s="201" t="s">
        <v>31</v>
      </c>
      <c r="BK969" s="201"/>
      <c r="BL969" s="201"/>
      <c r="BM969" s="202"/>
      <c r="BN969" s="194"/>
      <c r="BO969" s="203"/>
    </row>
    <row r="970" spans="2:67" hidden="1" x14ac:dyDescent="0.25">
      <c r="B970" s="104"/>
      <c r="C970" s="104"/>
      <c r="BJ970" s="201" t="s">
        <v>31</v>
      </c>
      <c r="BK970" s="201"/>
      <c r="BL970" s="201"/>
      <c r="BM970" s="202"/>
      <c r="BN970" s="194"/>
      <c r="BO970" s="203"/>
    </row>
    <row r="971" spans="2:67" hidden="1" x14ac:dyDescent="0.25">
      <c r="B971" s="104"/>
      <c r="C971" s="104"/>
      <c r="BJ971" s="201" t="s">
        <v>31</v>
      </c>
      <c r="BK971" s="201"/>
      <c r="BL971" s="201"/>
      <c r="BM971" s="202"/>
      <c r="BN971" s="194"/>
      <c r="BO971" s="203"/>
    </row>
    <row r="972" spans="2:67" hidden="1" x14ac:dyDescent="0.25">
      <c r="B972" s="104"/>
      <c r="C972" s="104"/>
      <c r="BJ972" s="201" t="s">
        <v>31</v>
      </c>
      <c r="BK972" s="201"/>
      <c r="BL972" s="201"/>
      <c r="BM972" s="202"/>
      <c r="BN972" s="194"/>
      <c r="BO972" s="203"/>
    </row>
    <row r="973" spans="2:67" hidden="1" x14ac:dyDescent="0.25">
      <c r="B973" s="104"/>
      <c r="C973" s="104"/>
      <c r="BJ973" s="201" t="s">
        <v>31</v>
      </c>
      <c r="BK973" s="201"/>
      <c r="BL973" s="201"/>
      <c r="BM973" s="202"/>
      <c r="BN973" s="194"/>
      <c r="BO973" s="203"/>
    </row>
    <row r="974" spans="2:67" hidden="1" x14ac:dyDescent="0.25">
      <c r="B974" s="104"/>
      <c r="C974" s="104"/>
      <c r="BJ974" s="201" t="s">
        <v>31</v>
      </c>
      <c r="BK974" s="201"/>
      <c r="BL974" s="201"/>
      <c r="BM974" s="202"/>
      <c r="BN974" s="194"/>
      <c r="BO974" s="203"/>
    </row>
    <row r="975" spans="2:67" hidden="1" x14ac:dyDescent="0.25">
      <c r="B975" s="104"/>
      <c r="C975" s="104"/>
      <c r="BJ975" s="201" t="s">
        <v>31</v>
      </c>
      <c r="BK975" s="201"/>
      <c r="BL975" s="201"/>
      <c r="BM975" s="202"/>
      <c r="BN975" s="194"/>
      <c r="BO975" s="203"/>
    </row>
    <row r="976" spans="2:67" hidden="1" x14ac:dyDescent="0.25">
      <c r="B976" s="104"/>
      <c r="C976" s="104"/>
      <c r="BJ976" s="201" t="s">
        <v>31</v>
      </c>
      <c r="BK976" s="201"/>
      <c r="BL976" s="201"/>
      <c r="BM976" s="202"/>
      <c r="BN976" s="194"/>
      <c r="BO976" s="203"/>
    </row>
    <row r="977" spans="2:67" hidden="1" x14ac:dyDescent="0.25">
      <c r="B977" s="104"/>
      <c r="C977" s="104"/>
      <c r="BJ977" s="201" t="s">
        <v>31</v>
      </c>
      <c r="BK977" s="201"/>
      <c r="BL977" s="201"/>
      <c r="BM977" s="202"/>
      <c r="BN977" s="194"/>
      <c r="BO977" s="203"/>
    </row>
    <row r="978" spans="2:67" hidden="1" x14ac:dyDescent="0.25">
      <c r="B978" s="104"/>
      <c r="C978" s="104"/>
      <c r="BJ978" s="201" t="s">
        <v>31</v>
      </c>
      <c r="BK978" s="201"/>
      <c r="BL978" s="201"/>
      <c r="BM978" s="202"/>
      <c r="BN978" s="194"/>
      <c r="BO978" s="203"/>
    </row>
    <row r="979" spans="2:67" hidden="1" x14ac:dyDescent="0.25">
      <c r="B979" s="104"/>
      <c r="C979" s="104"/>
      <c r="BJ979" s="201" t="s">
        <v>31</v>
      </c>
      <c r="BK979" s="201"/>
      <c r="BL979" s="201"/>
      <c r="BM979" s="202"/>
      <c r="BN979" s="194"/>
      <c r="BO979" s="203"/>
    </row>
    <row r="980" spans="2:67" hidden="1" x14ac:dyDescent="0.25">
      <c r="B980" s="104"/>
      <c r="C980" s="104"/>
      <c r="BJ980" s="201" t="s">
        <v>31</v>
      </c>
      <c r="BK980" s="201"/>
      <c r="BL980" s="201"/>
      <c r="BM980" s="202"/>
      <c r="BN980" s="194"/>
      <c r="BO980" s="203"/>
    </row>
    <row r="981" spans="2:67" hidden="1" x14ac:dyDescent="0.25">
      <c r="B981" s="104"/>
      <c r="C981" s="104"/>
      <c r="BJ981" s="201" t="s">
        <v>31</v>
      </c>
      <c r="BK981" s="201"/>
      <c r="BL981" s="201"/>
      <c r="BM981" s="202"/>
      <c r="BN981" s="194"/>
      <c r="BO981" s="203"/>
    </row>
    <row r="982" spans="2:67" hidden="1" x14ac:dyDescent="0.25">
      <c r="B982" s="104"/>
      <c r="C982" s="104"/>
      <c r="BJ982" s="201" t="s">
        <v>31</v>
      </c>
      <c r="BK982" s="201"/>
      <c r="BL982" s="201"/>
      <c r="BM982" s="202"/>
      <c r="BN982" s="194"/>
      <c r="BO982" s="203"/>
    </row>
    <row r="983" spans="2:67" hidden="1" x14ac:dyDescent="0.25">
      <c r="B983" s="104"/>
      <c r="C983" s="104"/>
      <c r="BJ983" s="201" t="s">
        <v>31</v>
      </c>
      <c r="BK983" s="201"/>
      <c r="BL983" s="201"/>
      <c r="BM983" s="202"/>
      <c r="BN983" s="194"/>
      <c r="BO983" s="203"/>
    </row>
    <row r="984" spans="2:67" hidden="1" x14ac:dyDescent="0.25">
      <c r="B984" s="104"/>
      <c r="C984" s="104"/>
      <c r="BJ984" s="201" t="s">
        <v>31</v>
      </c>
      <c r="BK984" s="201"/>
      <c r="BL984" s="201"/>
      <c r="BM984" s="202"/>
      <c r="BN984" s="194"/>
      <c r="BO984" s="203"/>
    </row>
    <row r="985" spans="2:67" hidden="1" x14ac:dyDescent="0.25">
      <c r="B985" s="104"/>
      <c r="C985" s="104"/>
      <c r="BJ985" s="201" t="s">
        <v>31</v>
      </c>
      <c r="BK985" s="201"/>
      <c r="BL985" s="201"/>
      <c r="BM985" s="202"/>
      <c r="BN985" s="194"/>
      <c r="BO985" s="203"/>
    </row>
    <row r="986" spans="2:67" hidden="1" x14ac:dyDescent="0.25">
      <c r="B986" s="104"/>
      <c r="C986" s="104"/>
      <c r="BJ986" s="201" t="s">
        <v>31</v>
      </c>
      <c r="BK986" s="201"/>
      <c r="BL986" s="201"/>
      <c r="BM986" s="202"/>
      <c r="BN986" s="194"/>
      <c r="BO986" s="203"/>
    </row>
    <row r="987" spans="2:67" hidden="1" x14ac:dyDescent="0.25">
      <c r="B987" s="104"/>
      <c r="C987" s="104"/>
      <c r="BJ987" s="201" t="s">
        <v>31</v>
      </c>
      <c r="BK987" s="201"/>
      <c r="BL987" s="201"/>
      <c r="BM987" s="202"/>
      <c r="BN987" s="194"/>
      <c r="BO987" s="203"/>
    </row>
    <row r="988" spans="2:67" hidden="1" x14ac:dyDescent="0.25">
      <c r="B988" s="104"/>
      <c r="C988" s="104"/>
      <c r="BJ988" s="201" t="s">
        <v>31</v>
      </c>
      <c r="BK988" s="201"/>
      <c r="BL988" s="201"/>
      <c r="BM988" s="202"/>
      <c r="BN988" s="194"/>
      <c r="BO988" s="203"/>
    </row>
    <row r="989" spans="2:67" hidden="1" x14ac:dyDescent="0.25">
      <c r="B989" s="104"/>
      <c r="C989" s="104"/>
      <c r="BJ989" s="201" t="s">
        <v>31</v>
      </c>
      <c r="BK989" s="201"/>
      <c r="BL989" s="201"/>
      <c r="BM989" s="202"/>
      <c r="BN989" s="194"/>
      <c r="BO989" s="203"/>
    </row>
    <row r="990" spans="2:67" hidden="1" x14ac:dyDescent="0.25">
      <c r="B990" s="104"/>
      <c r="C990" s="104"/>
      <c r="BJ990" s="201" t="s">
        <v>31</v>
      </c>
      <c r="BK990" s="201"/>
      <c r="BL990" s="201"/>
      <c r="BM990" s="202"/>
      <c r="BN990" s="194"/>
      <c r="BO990" s="203"/>
    </row>
    <row r="991" spans="2:67" hidden="1" x14ac:dyDescent="0.25">
      <c r="B991" s="104"/>
      <c r="C991" s="104"/>
      <c r="BJ991" s="201" t="s">
        <v>31</v>
      </c>
      <c r="BK991" s="201"/>
      <c r="BL991" s="201"/>
      <c r="BM991" s="202"/>
      <c r="BN991" s="194"/>
      <c r="BO991" s="203"/>
    </row>
    <row r="992" spans="2:67" hidden="1" x14ac:dyDescent="0.25">
      <c r="B992" s="104"/>
      <c r="C992" s="104"/>
      <c r="BJ992" s="201" t="s">
        <v>31</v>
      </c>
      <c r="BK992" s="201"/>
      <c r="BL992" s="201"/>
      <c r="BM992" s="202"/>
      <c r="BN992" s="194"/>
      <c r="BO992" s="203"/>
    </row>
    <row r="993" spans="2:67" hidden="1" x14ac:dyDescent="0.25">
      <c r="B993" s="104"/>
      <c r="C993" s="104"/>
      <c r="BJ993" s="201" t="s">
        <v>31</v>
      </c>
      <c r="BK993" s="201"/>
      <c r="BL993" s="201"/>
      <c r="BM993" s="202"/>
      <c r="BN993" s="194"/>
      <c r="BO993" s="203"/>
    </row>
    <row r="994" spans="2:67" hidden="1" x14ac:dyDescent="0.25">
      <c r="B994" s="104"/>
      <c r="C994" s="104"/>
      <c r="BJ994" s="201" t="s">
        <v>31</v>
      </c>
      <c r="BK994" s="201"/>
      <c r="BL994" s="201"/>
      <c r="BM994" s="202"/>
      <c r="BN994" s="194"/>
      <c r="BO994" s="203"/>
    </row>
    <row r="995" spans="2:67" hidden="1" x14ac:dyDescent="0.25">
      <c r="B995" s="104"/>
      <c r="C995" s="104"/>
      <c r="BJ995" s="201" t="s">
        <v>31</v>
      </c>
      <c r="BK995" s="201"/>
      <c r="BL995" s="201"/>
      <c r="BM995" s="202"/>
      <c r="BN995" s="194"/>
      <c r="BO995" s="203"/>
    </row>
    <row r="996" spans="2:67" hidden="1" x14ac:dyDescent="0.25">
      <c r="B996" s="104"/>
      <c r="C996" s="104"/>
      <c r="BJ996" s="201" t="s">
        <v>31</v>
      </c>
      <c r="BK996" s="201"/>
      <c r="BL996" s="201"/>
      <c r="BM996" s="202"/>
      <c r="BN996" s="194"/>
      <c r="BO996" s="203"/>
    </row>
    <row r="997" spans="2:67" hidden="1" x14ac:dyDescent="0.25">
      <c r="B997" s="104"/>
      <c r="C997" s="104"/>
      <c r="BJ997" s="201" t="s">
        <v>31</v>
      </c>
      <c r="BK997" s="201"/>
      <c r="BL997" s="201"/>
      <c r="BM997" s="202"/>
      <c r="BN997" s="194"/>
      <c r="BO997" s="203"/>
    </row>
    <row r="998" spans="2:67" hidden="1" x14ac:dyDescent="0.25">
      <c r="B998" s="104"/>
      <c r="C998" s="104"/>
      <c r="BJ998" s="201" t="s">
        <v>31</v>
      </c>
      <c r="BK998" s="201"/>
      <c r="BL998" s="201"/>
      <c r="BM998" s="202"/>
      <c r="BN998" s="194"/>
      <c r="BO998" s="203"/>
    </row>
    <row r="999" spans="2:67" hidden="1" x14ac:dyDescent="0.25">
      <c r="B999" s="104"/>
      <c r="C999" s="104"/>
      <c r="BJ999" s="201" t="s">
        <v>31</v>
      </c>
      <c r="BK999" s="201"/>
      <c r="BL999" s="201"/>
      <c r="BM999" s="202"/>
      <c r="BN999" s="194"/>
      <c r="BO999" s="203"/>
    </row>
    <row r="1000" spans="2:67" hidden="1" x14ac:dyDescent="0.25">
      <c r="B1000" s="104"/>
      <c r="C1000" s="104"/>
      <c r="BJ1000" s="201" t="s">
        <v>31</v>
      </c>
      <c r="BK1000" s="201"/>
      <c r="BL1000" s="201"/>
      <c r="BM1000" s="202"/>
      <c r="BN1000" s="194"/>
      <c r="BO1000" s="203"/>
    </row>
    <row r="1001" spans="2:67" hidden="1" x14ac:dyDescent="0.25">
      <c r="B1001" s="104"/>
      <c r="C1001" s="104"/>
      <c r="BJ1001" s="201" t="s">
        <v>31</v>
      </c>
      <c r="BK1001" s="201"/>
      <c r="BL1001" s="201"/>
      <c r="BM1001" s="202"/>
      <c r="BN1001" s="194"/>
      <c r="BO1001" s="203"/>
    </row>
    <row r="1002" spans="2:67" hidden="1" x14ac:dyDescent="0.25">
      <c r="B1002" s="104"/>
      <c r="C1002" s="104"/>
      <c r="BJ1002" s="201" t="s">
        <v>31</v>
      </c>
      <c r="BK1002" s="201"/>
      <c r="BL1002" s="201"/>
      <c r="BM1002" s="202"/>
      <c r="BN1002" s="194"/>
      <c r="BO1002" s="203"/>
    </row>
    <row r="1003" spans="2:67" hidden="1" x14ac:dyDescent="0.25">
      <c r="B1003" s="104"/>
      <c r="C1003" s="104"/>
      <c r="BJ1003" s="201" t="s">
        <v>31</v>
      </c>
      <c r="BK1003" s="201"/>
      <c r="BL1003" s="201"/>
      <c r="BM1003" s="202"/>
      <c r="BN1003" s="194"/>
      <c r="BO1003" s="203"/>
    </row>
    <row r="1004" spans="2:67" hidden="1" x14ac:dyDescent="0.25">
      <c r="B1004" s="104"/>
      <c r="C1004" s="104"/>
      <c r="BJ1004" s="201" t="s">
        <v>31</v>
      </c>
      <c r="BK1004" s="201"/>
      <c r="BL1004" s="201"/>
      <c r="BM1004" s="202"/>
      <c r="BN1004" s="194"/>
      <c r="BO1004" s="203"/>
    </row>
    <row r="1005" spans="2:67" hidden="1" x14ac:dyDescent="0.25">
      <c r="B1005" s="104"/>
      <c r="C1005" s="104"/>
      <c r="BJ1005" s="201" t="s">
        <v>31</v>
      </c>
      <c r="BK1005" s="201"/>
      <c r="BL1005" s="201"/>
      <c r="BM1005" s="202"/>
      <c r="BN1005" s="194"/>
      <c r="BO1005" s="203"/>
    </row>
    <row r="1006" spans="2:67" hidden="1" x14ac:dyDescent="0.25">
      <c r="B1006" s="104"/>
      <c r="C1006" s="104"/>
      <c r="BJ1006" s="201" t="s">
        <v>31</v>
      </c>
      <c r="BK1006" s="201"/>
      <c r="BL1006" s="201"/>
      <c r="BM1006" s="202"/>
      <c r="BN1006" s="194"/>
      <c r="BO1006" s="203"/>
    </row>
    <row r="1007" spans="2:67" hidden="1" x14ac:dyDescent="0.25">
      <c r="B1007" s="104"/>
      <c r="C1007" s="104"/>
      <c r="BJ1007" s="201" t="s">
        <v>31</v>
      </c>
      <c r="BK1007" s="201"/>
      <c r="BL1007" s="201"/>
      <c r="BM1007" s="202"/>
      <c r="BN1007" s="194"/>
      <c r="BO1007" s="203"/>
    </row>
    <row r="1008" spans="2:67" hidden="1" x14ac:dyDescent="0.25">
      <c r="B1008" s="104"/>
      <c r="C1008" s="104"/>
      <c r="BJ1008" s="201" t="s">
        <v>31</v>
      </c>
      <c r="BK1008" s="201"/>
      <c r="BL1008" s="201"/>
      <c r="BM1008" s="202"/>
      <c r="BN1008" s="194"/>
      <c r="BO1008" s="203"/>
    </row>
    <row r="1009" spans="2:67" hidden="1" x14ac:dyDescent="0.25">
      <c r="B1009" s="104"/>
      <c r="C1009" s="104"/>
      <c r="BJ1009" s="201" t="s">
        <v>31</v>
      </c>
      <c r="BK1009" s="201"/>
      <c r="BL1009" s="201"/>
      <c r="BM1009" s="202"/>
      <c r="BN1009" s="194"/>
      <c r="BO1009" s="203"/>
    </row>
    <row r="1010" spans="2:67" hidden="1" x14ac:dyDescent="0.25">
      <c r="B1010" s="104"/>
      <c r="C1010" s="104"/>
      <c r="BJ1010" s="201" t="s">
        <v>31</v>
      </c>
      <c r="BK1010" s="201"/>
      <c r="BL1010" s="201"/>
      <c r="BM1010" s="202"/>
      <c r="BN1010" s="194"/>
      <c r="BO1010" s="203"/>
    </row>
    <row r="1011" spans="2:67" hidden="1" x14ac:dyDescent="0.25">
      <c r="B1011" s="104"/>
      <c r="C1011" s="104"/>
      <c r="BJ1011" s="201" t="s">
        <v>31</v>
      </c>
      <c r="BK1011" s="201"/>
      <c r="BL1011" s="201"/>
      <c r="BM1011" s="202"/>
      <c r="BN1011" s="194"/>
      <c r="BO1011" s="203"/>
    </row>
    <row r="1012" spans="2:67" hidden="1" x14ac:dyDescent="0.25">
      <c r="B1012" s="104"/>
      <c r="C1012" s="104"/>
      <c r="BJ1012" s="201" t="s">
        <v>31</v>
      </c>
      <c r="BK1012" s="201"/>
      <c r="BL1012" s="201"/>
      <c r="BM1012" s="202"/>
      <c r="BN1012" s="194"/>
      <c r="BO1012" s="203"/>
    </row>
    <row r="1013" spans="2:67" hidden="1" x14ac:dyDescent="0.25">
      <c r="B1013" s="104"/>
      <c r="C1013" s="104"/>
      <c r="BJ1013" s="201" t="s">
        <v>31</v>
      </c>
      <c r="BK1013" s="201"/>
      <c r="BL1013" s="201"/>
      <c r="BM1013" s="202"/>
      <c r="BN1013" s="194"/>
      <c r="BO1013" s="203"/>
    </row>
    <row r="1014" spans="2:67" hidden="1" x14ac:dyDescent="0.25">
      <c r="B1014" s="104"/>
      <c r="C1014" s="104"/>
      <c r="BJ1014" s="201" t="s">
        <v>31</v>
      </c>
      <c r="BK1014" s="201"/>
      <c r="BL1014" s="201"/>
      <c r="BM1014" s="202"/>
      <c r="BN1014" s="194"/>
      <c r="BO1014" s="203"/>
    </row>
    <row r="1015" spans="2:67" hidden="1" x14ac:dyDescent="0.25">
      <c r="B1015" s="104"/>
      <c r="C1015" s="104"/>
      <c r="BJ1015" s="201" t="s">
        <v>31</v>
      </c>
      <c r="BK1015" s="201"/>
      <c r="BL1015" s="201"/>
      <c r="BM1015" s="202"/>
      <c r="BN1015" s="194"/>
      <c r="BO1015" s="203"/>
    </row>
    <row r="1016" spans="2:67" hidden="1" x14ac:dyDescent="0.25">
      <c r="B1016" s="104"/>
      <c r="C1016" s="104"/>
      <c r="BJ1016" s="201" t="s">
        <v>31</v>
      </c>
      <c r="BK1016" s="201"/>
      <c r="BL1016" s="201"/>
      <c r="BM1016" s="202"/>
      <c r="BN1016" s="194"/>
      <c r="BO1016" s="203"/>
    </row>
    <row r="1017" spans="2:67" hidden="1" x14ac:dyDescent="0.25">
      <c r="B1017" s="104"/>
      <c r="C1017" s="104"/>
      <c r="BJ1017" s="201" t="s">
        <v>31</v>
      </c>
      <c r="BK1017" s="201"/>
      <c r="BL1017" s="201"/>
      <c r="BM1017" s="202"/>
      <c r="BN1017" s="194"/>
      <c r="BO1017" s="203"/>
    </row>
    <row r="1018" spans="2:67" hidden="1" x14ac:dyDescent="0.25">
      <c r="B1018" s="104"/>
      <c r="C1018" s="104"/>
      <c r="BJ1018" s="201" t="s">
        <v>31</v>
      </c>
      <c r="BK1018" s="201"/>
      <c r="BL1018" s="201"/>
      <c r="BM1018" s="202"/>
      <c r="BN1018" s="194"/>
      <c r="BO1018" s="203"/>
    </row>
    <row r="1019" spans="2:67" hidden="1" x14ac:dyDescent="0.25">
      <c r="B1019" s="104"/>
      <c r="C1019" s="104"/>
      <c r="BJ1019" s="201" t="s">
        <v>31</v>
      </c>
      <c r="BK1019" s="201"/>
      <c r="BL1019" s="201"/>
      <c r="BM1019" s="202"/>
      <c r="BN1019" s="194"/>
      <c r="BO1019" s="203"/>
    </row>
    <row r="1020" spans="2:67" hidden="1" x14ac:dyDescent="0.25">
      <c r="B1020" s="104"/>
      <c r="C1020" s="104"/>
      <c r="BJ1020" s="201" t="s">
        <v>31</v>
      </c>
      <c r="BK1020" s="201"/>
      <c r="BL1020" s="201"/>
      <c r="BM1020" s="202"/>
      <c r="BN1020" s="194"/>
      <c r="BO1020" s="203"/>
    </row>
    <row r="1021" spans="2:67" hidden="1" x14ac:dyDescent="0.25">
      <c r="B1021" s="104"/>
      <c r="C1021" s="104"/>
      <c r="BJ1021" s="201" t="s">
        <v>31</v>
      </c>
      <c r="BK1021" s="201"/>
      <c r="BL1021" s="201"/>
      <c r="BM1021" s="202"/>
      <c r="BN1021" s="194"/>
      <c r="BO1021" s="203"/>
    </row>
    <row r="1022" spans="2:67" hidden="1" x14ac:dyDescent="0.25">
      <c r="B1022" s="104"/>
      <c r="C1022" s="104"/>
      <c r="BJ1022" s="201" t="s">
        <v>31</v>
      </c>
      <c r="BK1022" s="201"/>
      <c r="BL1022" s="201"/>
      <c r="BM1022" s="202"/>
      <c r="BN1022" s="194"/>
      <c r="BO1022" s="203"/>
    </row>
    <row r="1023" spans="2:67" hidden="1" x14ac:dyDescent="0.25">
      <c r="B1023" s="104"/>
      <c r="C1023" s="104"/>
      <c r="BJ1023" s="201" t="s">
        <v>31</v>
      </c>
      <c r="BK1023" s="201"/>
      <c r="BL1023" s="201"/>
      <c r="BM1023" s="202"/>
      <c r="BN1023" s="194"/>
      <c r="BO1023" s="203"/>
    </row>
    <row r="1024" spans="2:67" hidden="1" x14ac:dyDescent="0.25">
      <c r="B1024" s="104"/>
      <c r="C1024" s="104"/>
      <c r="BJ1024" s="201" t="s">
        <v>31</v>
      </c>
      <c r="BK1024" s="201"/>
      <c r="BL1024" s="201"/>
      <c r="BM1024" s="202"/>
      <c r="BN1024" s="194"/>
      <c r="BO1024" s="203"/>
    </row>
    <row r="1025" spans="2:67" hidden="1" x14ac:dyDescent="0.25">
      <c r="B1025" s="104"/>
      <c r="C1025" s="104"/>
      <c r="BJ1025" s="201" t="s">
        <v>31</v>
      </c>
      <c r="BK1025" s="201"/>
      <c r="BL1025" s="201"/>
      <c r="BM1025" s="202"/>
      <c r="BN1025" s="194"/>
      <c r="BO1025" s="203"/>
    </row>
    <row r="1026" spans="2:67" hidden="1" x14ac:dyDescent="0.25">
      <c r="B1026" s="104"/>
      <c r="C1026" s="104"/>
      <c r="BJ1026" s="201" t="s">
        <v>31</v>
      </c>
      <c r="BK1026" s="201"/>
      <c r="BL1026" s="201"/>
      <c r="BM1026" s="202"/>
      <c r="BN1026" s="194"/>
      <c r="BO1026" s="203"/>
    </row>
    <row r="1027" spans="2:67" hidden="1" x14ac:dyDescent="0.25">
      <c r="B1027" s="104"/>
      <c r="C1027" s="104"/>
      <c r="BJ1027" s="201" t="s">
        <v>31</v>
      </c>
      <c r="BK1027" s="201"/>
      <c r="BL1027" s="201"/>
      <c r="BM1027" s="202"/>
      <c r="BN1027" s="194"/>
      <c r="BO1027" s="203"/>
    </row>
    <row r="1028" spans="2:67" hidden="1" x14ac:dyDescent="0.25">
      <c r="B1028" s="104"/>
      <c r="C1028" s="104"/>
      <c r="BJ1028" s="201" t="s">
        <v>31</v>
      </c>
      <c r="BK1028" s="201"/>
      <c r="BL1028" s="201"/>
      <c r="BM1028" s="202"/>
      <c r="BN1028" s="194"/>
      <c r="BO1028" s="203"/>
    </row>
    <row r="1029" spans="2:67" hidden="1" x14ac:dyDescent="0.25">
      <c r="B1029" s="104"/>
      <c r="C1029" s="104"/>
      <c r="BJ1029" s="201" t="s">
        <v>31</v>
      </c>
      <c r="BK1029" s="201"/>
      <c r="BL1029" s="201"/>
      <c r="BM1029" s="202"/>
      <c r="BN1029" s="194"/>
      <c r="BO1029" s="203"/>
    </row>
    <row r="1030" spans="2:67" hidden="1" x14ac:dyDescent="0.25">
      <c r="B1030" s="104"/>
      <c r="C1030" s="104"/>
      <c r="BJ1030" s="201" t="s">
        <v>31</v>
      </c>
      <c r="BK1030" s="201"/>
      <c r="BL1030" s="201"/>
      <c r="BM1030" s="202"/>
      <c r="BN1030" s="194"/>
      <c r="BO1030" s="203"/>
    </row>
    <row r="1031" spans="2:67" hidden="1" x14ac:dyDescent="0.25">
      <c r="B1031" s="104"/>
      <c r="C1031" s="104"/>
      <c r="BJ1031" s="201" t="s">
        <v>31</v>
      </c>
      <c r="BK1031" s="201"/>
      <c r="BL1031" s="201"/>
      <c r="BM1031" s="202"/>
      <c r="BN1031" s="194"/>
      <c r="BO1031" s="203"/>
    </row>
    <row r="1032" spans="2:67" hidden="1" x14ac:dyDescent="0.25">
      <c r="B1032" s="104"/>
      <c r="C1032" s="104"/>
      <c r="BJ1032" s="201" t="s">
        <v>31</v>
      </c>
      <c r="BK1032" s="201"/>
      <c r="BL1032" s="201"/>
      <c r="BM1032" s="202"/>
      <c r="BN1032" s="194"/>
      <c r="BO1032" s="203"/>
    </row>
    <row r="1033" spans="2:67" hidden="1" x14ac:dyDescent="0.25">
      <c r="B1033" s="104"/>
      <c r="C1033" s="104"/>
      <c r="BJ1033" s="201" t="s">
        <v>31</v>
      </c>
      <c r="BK1033" s="201"/>
      <c r="BL1033" s="201"/>
      <c r="BM1033" s="202"/>
      <c r="BN1033" s="194"/>
      <c r="BO1033" s="203"/>
    </row>
    <row r="1034" spans="2:67" hidden="1" x14ac:dyDescent="0.25">
      <c r="B1034" s="104"/>
      <c r="C1034" s="104"/>
      <c r="BJ1034" s="201" t="s">
        <v>31</v>
      </c>
      <c r="BK1034" s="201"/>
      <c r="BL1034" s="201"/>
      <c r="BM1034" s="202"/>
      <c r="BN1034" s="194"/>
      <c r="BO1034" s="203"/>
    </row>
    <row r="1035" spans="2:67" hidden="1" x14ac:dyDescent="0.25">
      <c r="B1035" s="104"/>
      <c r="C1035" s="104"/>
      <c r="BJ1035" s="201" t="s">
        <v>31</v>
      </c>
      <c r="BK1035" s="201"/>
      <c r="BL1035" s="201"/>
      <c r="BM1035" s="202"/>
      <c r="BN1035" s="194"/>
      <c r="BO1035" s="203"/>
    </row>
    <row r="1036" spans="2:67" hidden="1" x14ac:dyDescent="0.25">
      <c r="B1036" s="104"/>
      <c r="C1036" s="104"/>
      <c r="BJ1036" s="201" t="s">
        <v>31</v>
      </c>
      <c r="BK1036" s="201"/>
      <c r="BL1036" s="201"/>
      <c r="BM1036" s="202"/>
      <c r="BN1036" s="194"/>
      <c r="BO1036" s="203"/>
    </row>
    <row r="1037" spans="2:67" hidden="1" x14ac:dyDescent="0.25">
      <c r="B1037" s="104"/>
      <c r="C1037" s="104"/>
      <c r="BJ1037" s="201" t="s">
        <v>31</v>
      </c>
      <c r="BK1037" s="201"/>
      <c r="BL1037" s="201"/>
      <c r="BM1037" s="202"/>
      <c r="BN1037" s="194"/>
      <c r="BO1037" s="203"/>
    </row>
    <row r="1038" spans="2:67" hidden="1" x14ac:dyDescent="0.25">
      <c r="B1038" s="104"/>
      <c r="C1038" s="104"/>
      <c r="BJ1038" s="201" t="s">
        <v>31</v>
      </c>
      <c r="BK1038" s="201"/>
      <c r="BL1038" s="201"/>
      <c r="BM1038" s="202"/>
      <c r="BN1038" s="194"/>
      <c r="BO1038" s="203"/>
    </row>
    <row r="1039" spans="2:67" hidden="1" x14ac:dyDescent="0.25">
      <c r="B1039" s="104"/>
      <c r="C1039" s="104"/>
      <c r="BJ1039" s="201" t="s">
        <v>31</v>
      </c>
      <c r="BK1039" s="201"/>
      <c r="BL1039" s="201"/>
      <c r="BM1039" s="202"/>
      <c r="BN1039" s="194"/>
      <c r="BO1039" s="203"/>
    </row>
    <row r="1040" spans="2:67" hidden="1" x14ac:dyDescent="0.25">
      <c r="B1040" s="104"/>
      <c r="C1040" s="104"/>
      <c r="BJ1040" s="201" t="s">
        <v>31</v>
      </c>
      <c r="BK1040" s="201"/>
      <c r="BL1040" s="201"/>
      <c r="BM1040" s="202"/>
      <c r="BN1040" s="194"/>
      <c r="BO1040" s="203"/>
    </row>
    <row r="1041" spans="2:67" hidden="1" x14ac:dyDescent="0.25">
      <c r="B1041" s="104"/>
      <c r="C1041" s="104"/>
      <c r="BJ1041" s="201" t="s">
        <v>31</v>
      </c>
      <c r="BK1041" s="201"/>
      <c r="BL1041" s="201"/>
      <c r="BM1041" s="202"/>
      <c r="BN1041" s="194"/>
      <c r="BO1041" s="203"/>
    </row>
    <row r="1042" spans="2:67" hidden="1" x14ac:dyDescent="0.25">
      <c r="B1042" s="104"/>
      <c r="C1042" s="104"/>
      <c r="BJ1042" s="201" t="s">
        <v>31</v>
      </c>
      <c r="BK1042" s="201"/>
      <c r="BL1042" s="201"/>
      <c r="BM1042" s="202"/>
      <c r="BN1042" s="194"/>
      <c r="BO1042" s="203"/>
    </row>
    <row r="1043" spans="2:67" hidden="1" x14ac:dyDescent="0.25">
      <c r="B1043" s="104"/>
      <c r="C1043" s="104"/>
      <c r="BJ1043" s="201" t="s">
        <v>31</v>
      </c>
      <c r="BK1043" s="201"/>
      <c r="BL1043" s="201"/>
      <c r="BM1043" s="202"/>
      <c r="BN1043" s="194"/>
      <c r="BO1043" s="203"/>
    </row>
    <row r="1044" spans="2:67" hidden="1" x14ac:dyDescent="0.25">
      <c r="B1044" s="104"/>
      <c r="C1044" s="104"/>
      <c r="BJ1044" s="201" t="s">
        <v>31</v>
      </c>
      <c r="BK1044" s="201"/>
      <c r="BL1044" s="201"/>
      <c r="BM1044" s="202"/>
      <c r="BN1044" s="194"/>
      <c r="BO1044" s="203"/>
    </row>
    <row r="1045" spans="2:67" hidden="1" x14ac:dyDescent="0.25">
      <c r="B1045" s="104"/>
      <c r="C1045" s="104"/>
      <c r="BJ1045" s="201" t="s">
        <v>31</v>
      </c>
      <c r="BK1045" s="201"/>
      <c r="BL1045" s="201"/>
      <c r="BM1045" s="202"/>
      <c r="BN1045" s="194"/>
      <c r="BO1045" s="203"/>
    </row>
    <row r="1046" spans="2:67" hidden="1" x14ac:dyDescent="0.25">
      <c r="B1046" s="104"/>
      <c r="C1046" s="104"/>
      <c r="BJ1046" s="201" t="s">
        <v>31</v>
      </c>
      <c r="BK1046" s="201"/>
      <c r="BL1046" s="201"/>
      <c r="BM1046" s="202"/>
      <c r="BN1046" s="194"/>
      <c r="BO1046" s="203"/>
    </row>
    <row r="1047" spans="2:67" hidden="1" x14ac:dyDescent="0.25">
      <c r="B1047" s="104"/>
      <c r="C1047" s="104"/>
      <c r="BJ1047" s="201" t="s">
        <v>31</v>
      </c>
      <c r="BK1047" s="201"/>
      <c r="BL1047" s="201"/>
      <c r="BM1047" s="202"/>
      <c r="BN1047" s="194"/>
      <c r="BO1047" s="203"/>
    </row>
    <row r="1048" spans="2:67" hidden="1" x14ac:dyDescent="0.25">
      <c r="B1048" s="104"/>
      <c r="C1048" s="104"/>
      <c r="BJ1048" s="201" t="s">
        <v>31</v>
      </c>
      <c r="BK1048" s="201"/>
      <c r="BL1048" s="201"/>
      <c r="BM1048" s="202"/>
      <c r="BN1048" s="194"/>
      <c r="BO1048" s="203"/>
    </row>
    <row r="1049" spans="2:67" hidden="1" x14ac:dyDescent="0.25">
      <c r="B1049" s="104"/>
      <c r="C1049" s="104"/>
      <c r="BJ1049" s="201" t="s">
        <v>31</v>
      </c>
      <c r="BK1049" s="201"/>
      <c r="BL1049" s="201"/>
      <c r="BM1049" s="202"/>
      <c r="BN1049" s="194"/>
      <c r="BO1049" s="203"/>
    </row>
    <row r="1050" spans="2:67" hidden="1" x14ac:dyDescent="0.25">
      <c r="B1050" s="104"/>
      <c r="C1050" s="104"/>
      <c r="BJ1050" s="201" t="s">
        <v>31</v>
      </c>
      <c r="BK1050" s="201"/>
      <c r="BL1050" s="201"/>
      <c r="BM1050" s="202"/>
      <c r="BN1050" s="194"/>
      <c r="BO1050" s="203"/>
    </row>
    <row r="1051" spans="2:67" hidden="1" x14ac:dyDescent="0.25">
      <c r="B1051" s="104"/>
      <c r="C1051" s="104"/>
      <c r="BJ1051" s="201" t="s">
        <v>31</v>
      </c>
      <c r="BN1051" s="194"/>
    </row>
    <row r="1052" spans="2:67" hidden="1" x14ac:dyDescent="0.25">
      <c r="B1052" s="104"/>
      <c r="C1052" s="104"/>
      <c r="BJ1052" s="201" t="s">
        <v>31</v>
      </c>
      <c r="BN1052" s="194"/>
    </row>
    <row r="1053" spans="2:67" hidden="1" x14ac:dyDescent="0.25">
      <c r="B1053" s="104"/>
      <c r="C1053" s="104"/>
      <c r="BJ1053" s="201" t="s">
        <v>31</v>
      </c>
      <c r="BN1053" s="194"/>
    </row>
    <row r="1054" spans="2:67" hidden="1" x14ac:dyDescent="0.25">
      <c r="B1054" s="104"/>
      <c r="C1054" s="104"/>
      <c r="BJ1054" s="201" t="s">
        <v>31</v>
      </c>
      <c r="BN1054" s="194"/>
    </row>
    <row r="1055" spans="2:67" hidden="1" x14ac:dyDescent="0.25">
      <c r="B1055" s="104"/>
      <c r="C1055" s="104"/>
      <c r="BJ1055" s="201" t="s">
        <v>31</v>
      </c>
      <c r="BN1055" s="194"/>
    </row>
    <row r="1056" spans="2:67" hidden="1" x14ac:dyDescent="0.25">
      <c r="B1056" s="104"/>
      <c r="C1056" s="104"/>
      <c r="BJ1056" s="201" t="s">
        <v>31</v>
      </c>
      <c r="BN1056" s="194"/>
    </row>
    <row r="1057" spans="2:66" hidden="1" x14ac:dyDescent="0.25">
      <c r="B1057" s="104"/>
      <c r="C1057" s="104"/>
      <c r="BJ1057" s="201" t="s">
        <v>31</v>
      </c>
      <c r="BN1057" s="194"/>
    </row>
    <row r="1058" spans="2:66" hidden="1" x14ac:dyDescent="0.25">
      <c r="B1058" s="104"/>
      <c r="C1058" s="104"/>
      <c r="BJ1058" s="201" t="s">
        <v>31</v>
      </c>
      <c r="BN1058" s="194"/>
    </row>
    <row r="1059" spans="2:66" hidden="1" x14ac:dyDescent="0.25">
      <c r="B1059" s="104"/>
      <c r="C1059" s="104"/>
      <c r="BJ1059" s="201" t="s">
        <v>31</v>
      </c>
      <c r="BN1059" s="194"/>
    </row>
    <row r="1060" spans="2:66" hidden="1" x14ac:dyDescent="0.25">
      <c r="B1060" s="104"/>
      <c r="C1060" s="104"/>
      <c r="BJ1060" s="201" t="s">
        <v>31</v>
      </c>
      <c r="BN1060" s="194"/>
    </row>
    <row r="1061" spans="2:66" hidden="1" x14ac:dyDescent="0.25">
      <c r="B1061" s="104"/>
      <c r="C1061" s="104"/>
      <c r="BJ1061" s="201" t="s">
        <v>31</v>
      </c>
      <c r="BN1061" s="194"/>
    </row>
    <row r="1062" spans="2:66" hidden="1" x14ac:dyDescent="0.25">
      <c r="B1062" s="104"/>
      <c r="C1062" s="104"/>
      <c r="BJ1062" s="201" t="s">
        <v>31</v>
      </c>
      <c r="BN1062" s="194"/>
    </row>
    <row r="1063" spans="2:66" hidden="1" x14ac:dyDescent="0.25">
      <c r="B1063" s="104"/>
      <c r="C1063" s="104"/>
      <c r="BJ1063" s="201" t="s">
        <v>31</v>
      </c>
      <c r="BN1063" s="194"/>
    </row>
    <row r="1064" spans="2:66" hidden="1" x14ac:dyDescent="0.25">
      <c r="B1064" s="104"/>
      <c r="C1064" s="104"/>
      <c r="BJ1064" s="201" t="s">
        <v>31</v>
      </c>
      <c r="BN1064" s="194"/>
    </row>
    <row r="1065" spans="2:66" hidden="1" x14ac:dyDescent="0.25">
      <c r="B1065" s="104"/>
      <c r="C1065" s="104"/>
      <c r="BJ1065" s="201" t="s">
        <v>31</v>
      </c>
      <c r="BN1065" s="194"/>
    </row>
    <row r="1066" spans="2:66" hidden="1" x14ac:dyDescent="0.25">
      <c r="B1066" s="104"/>
      <c r="C1066" s="104"/>
      <c r="BJ1066" s="201" t="s">
        <v>31</v>
      </c>
      <c r="BN1066" s="194"/>
    </row>
    <row r="1067" spans="2:66" hidden="1" x14ac:dyDescent="0.25">
      <c r="B1067" s="104"/>
      <c r="C1067" s="104"/>
      <c r="BJ1067" s="201" t="s">
        <v>31</v>
      </c>
      <c r="BN1067" s="194"/>
    </row>
    <row r="1068" spans="2:66" hidden="1" x14ac:dyDescent="0.25">
      <c r="B1068" s="104"/>
      <c r="C1068" s="104"/>
      <c r="BJ1068" s="201" t="s">
        <v>31</v>
      </c>
      <c r="BN1068" s="194"/>
    </row>
    <row r="1069" spans="2:66" hidden="1" x14ac:dyDescent="0.25">
      <c r="B1069" s="104"/>
      <c r="C1069" s="104"/>
      <c r="BJ1069" s="201" t="s">
        <v>31</v>
      </c>
      <c r="BN1069" s="194"/>
    </row>
    <row r="1070" spans="2:66" hidden="1" x14ac:dyDescent="0.25">
      <c r="B1070" s="104"/>
      <c r="C1070" s="104"/>
      <c r="BJ1070" s="201" t="s">
        <v>31</v>
      </c>
      <c r="BN1070" s="194"/>
    </row>
    <row r="1071" spans="2:66" hidden="1" x14ac:dyDescent="0.25">
      <c r="B1071" s="104"/>
      <c r="C1071" s="104"/>
      <c r="BJ1071" s="201" t="s">
        <v>31</v>
      </c>
      <c r="BN1071" s="194"/>
    </row>
    <row r="1072" spans="2:66" hidden="1" x14ac:dyDescent="0.25">
      <c r="B1072" s="104"/>
      <c r="C1072" s="104"/>
      <c r="BJ1072" s="201" t="s">
        <v>31</v>
      </c>
      <c r="BN1072" s="194"/>
    </row>
    <row r="1073" spans="2:66" hidden="1" x14ac:dyDescent="0.25">
      <c r="B1073" s="104"/>
      <c r="C1073" s="104"/>
      <c r="BJ1073" s="201" t="s">
        <v>31</v>
      </c>
      <c r="BN1073" s="194"/>
    </row>
    <row r="1074" spans="2:66" hidden="1" x14ac:dyDescent="0.25">
      <c r="B1074" s="104"/>
      <c r="C1074" s="104"/>
      <c r="BJ1074" s="201" t="s">
        <v>31</v>
      </c>
      <c r="BN1074" s="194"/>
    </row>
    <row r="1075" spans="2:66" hidden="1" x14ac:dyDescent="0.25">
      <c r="B1075" s="104"/>
      <c r="C1075" s="104"/>
      <c r="BJ1075" s="201" t="s">
        <v>31</v>
      </c>
      <c r="BN1075" s="194"/>
    </row>
    <row r="1076" spans="2:66" hidden="1" x14ac:dyDescent="0.25">
      <c r="B1076" s="104"/>
      <c r="C1076" s="104"/>
      <c r="BJ1076" s="201" t="s">
        <v>31</v>
      </c>
      <c r="BN1076" s="194"/>
    </row>
    <row r="1077" spans="2:66" hidden="1" x14ac:dyDescent="0.25">
      <c r="B1077" s="104"/>
      <c r="C1077" s="104"/>
      <c r="BJ1077" s="201" t="s">
        <v>31</v>
      </c>
      <c r="BN1077" s="194"/>
    </row>
    <row r="1078" spans="2:66" hidden="1" x14ac:dyDescent="0.25">
      <c r="B1078" s="104"/>
      <c r="C1078" s="104"/>
      <c r="BJ1078" s="201" t="s">
        <v>31</v>
      </c>
      <c r="BN1078" s="194"/>
    </row>
    <row r="1079" spans="2:66" hidden="1" x14ac:dyDescent="0.25">
      <c r="B1079" s="104"/>
      <c r="C1079" s="104"/>
      <c r="BJ1079" s="201" t="s">
        <v>31</v>
      </c>
      <c r="BN1079" s="194"/>
    </row>
    <row r="1080" spans="2:66" hidden="1" x14ac:dyDescent="0.25">
      <c r="B1080" s="104"/>
      <c r="C1080" s="104"/>
      <c r="BJ1080" s="201" t="s">
        <v>31</v>
      </c>
      <c r="BN1080" s="194"/>
    </row>
    <row r="1081" spans="2:66" hidden="1" x14ac:dyDescent="0.25">
      <c r="B1081" s="104"/>
      <c r="C1081" s="104"/>
      <c r="BJ1081" s="201" t="s">
        <v>31</v>
      </c>
      <c r="BN1081" s="194"/>
    </row>
    <row r="1082" spans="2:66" hidden="1" x14ac:dyDescent="0.25">
      <c r="B1082" s="104"/>
      <c r="C1082" s="104"/>
      <c r="BJ1082" s="201" t="s">
        <v>31</v>
      </c>
      <c r="BN1082" s="194"/>
    </row>
    <row r="1083" spans="2:66" hidden="1" x14ac:dyDescent="0.25">
      <c r="B1083" s="104"/>
      <c r="C1083" s="104"/>
      <c r="BJ1083" s="201" t="s">
        <v>31</v>
      </c>
      <c r="BN1083" s="194"/>
    </row>
    <row r="1084" spans="2:66" hidden="1" x14ac:dyDescent="0.25">
      <c r="B1084" s="104"/>
      <c r="C1084" s="104"/>
      <c r="BJ1084" s="201" t="s">
        <v>31</v>
      </c>
      <c r="BN1084" s="194"/>
    </row>
    <row r="1085" spans="2:66" hidden="1" x14ac:dyDescent="0.25">
      <c r="B1085" s="104"/>
      <c r="C1085" s="104"/>
      <c r="BJ1085" s="201" t="s">
        <v>31</v>
      </c>
      <c r="BN1085" s="194"/>
    </row>
    <row r="1086" spans="2:66" hidden="1" x14ac:dyDescent="0.25">
      <c r="B1086" s="104"/>
      <c r="C1086" s="104"/>
      <c r="BJ1086" s="201" t="s">
        <v>31</v>
      </c>
      <c r="BN1086" s="194"/>
    </row>
    <row r="1087" spans="2:66" hidden="1" x14ac:dyDescent="0.25">
      <c r="B1087" s="104"/>
      <c r="C1087" s="104"/>
      <c r="BJ1087" s="201" t="s">
        <v>31</v>
      </c>
      <c r="BN1087" s="194"/>
    </row>
    <row r="1088" spans="2:66" hidden="1" x14ac:dyDescent="0.25">
      <c r="B1088" s="104"/>
      <c r="C1088" s="104"/>
      <c r="BJ1088" s="201" t="s">
        <v>31</v>
      </c>
      <c r="BN1088" s="194"/>
    </row>
    <row r="1089" spans="2:66" hidden="1" x14ac:dyDescent="0.25">
      <c r="B1089" s="104"/>
      <c r="C1089" s="104"/>
      <c r="BJ1089" s="201" t="s">
        <v>31</v>
      </c>
      <c r="BN1089" s="194"/>
    </row>
    <row r="1090" spans="2:66" hidden="1" x14ac:dyDescent="0.25">
      <c r="B1090" s="104"/>
      <c r="C1090" s="104"/>
      <c r="BJ1090" s="201" t="s">
        <v>31</v>
      </c>
      <c r="BN1090" s="194"/>
    </row>
    <row r="1091" spans="2:66" hidden="1" x14ac:dyDescent="0.25">
      <c r="B1091" s="104"/>
      <c r="C1091" s="104"/>
      <c r="BJ1091" s="201" t="s">
        <v>31</v>
      </c>
      <c r="BN1091" s="194"/>
    </row>
    <row r="1092" spans="2:66" hidden="1" x14ac:dyDescent="0.25">
      <c r="B1092" s="104"/>
      <c r="C1092" s="104"/>
      <c r="BJ1092" s="201" t="s">
        <v>31</v>
      </c>
      <c r="BN1092" s="194"/>
    </row>
    <row r="1093" spans="2:66" hidden="1" x14ac:dyDescent="0.25">
      <c r="B1093" s="104"/>
      <c r="C1093" s="104"/>
      <c r="BJ1093" s="201" t="s">
        <v>31</v>
      </c>
      <c r="BN1093" s="194"/>
    </row>
    <row r="1094" spans="2:66" hidden="1" x14ac:dyDescent="0.25">
      <c r="B1094" s="104"/>
      <c r="C1094" s="104"/>
      <c r="BJ1094" s="201" t="s">
        <v>31</v>
      </c>
      <c r="BN1094" s="194"/>
    </row>
    <row r="1095" spans="2:66" hidden="1" x14ac:dyDescent="0.25">
      <c r="B1095" s="104"/>
      <c r="C1095" s="104"/>
      <c r="BJ1095" s="201" t="s">
        <v>31</v>
      </c>
      <c r="BN1095" s="194"/>
    </row>
    <row r="1096" spans="2:66" hidden="1" x14ac:dyDescent="0.25">
      <c r="B1096" s="104"/>
      <c r="C1096" s="104"/>
      <c r="BJ1096" s="201" t="s">
        <v>31</v>
      </c>
      <c r="BN1096" s="194"/>
    </row>
    <row r="1097" spans="2:66" hidden="1" x14ac:dyDescent="0.25">
      <c r="B1097" s="104"/>
      <c r="C1097" s="104"/>
      <c r="BJ1097" s="201" t="s">
        <v>31</v>
      </c>
      <c r="BN1097" s="194"/>
    </row>
    <row r="1098" spans="2:66" hidden="1" x14ac:dyDescent="0.25">
      <c r="B1098" s="104"/>
      <c r="C1098" s="104"/>
      <c r="BJ1098" s="201" t="s">
        <v>31</v>
      </c>
      <c r="BN1098" s="194"/>
    </row>
    <row r="1099" spans="2:66" hidden="1" x14ac:dyDescent="0.25">
      <c r="B1099" s="104"/>
      <c r="C1099" s="104"/>
      <c r="BJ1099" s="201" t="s">
        <v>31</v>
      </c>
      <c r="BN1099" s="194"/>
    </row>
    <row r="1100" spans="2:66" hidden="1" x14ac:dyDescent="0.25">
      <c r="B1100" s="104"/>
      <c r="C1100" s="104"/>
      <c r="BJ1100" s="201" t="s">
        <v>31</v>
      </c>
      <c r="BN1100" s="194"/>
    </row>
    <row r="1101" spans="2:66" hidden="1" x14ac:dyDescent="0.25">
      <c r="B1101" s="104"/>
      <c r="C1101" s="104"/>
      <c r="BJ1101" s="201" t="s">
        <v>31</v>
      </c>
      <c r="BN1101" s="194"/>
    </row>
    <row r="1102" spans="2:66" hidden="1" x14ac:dyDescent="0.25">
      <c r="B1102" s="104"/>
      <c r="C1102" s="104"/>
      <c r="BJ1102" s="201" t="s">
        <v>31</v>
      </c>
      <c r="BN1102" s="194"/>
    </row>
    <row r="1103" spans="2:66" hidden="1" x14ac:dyDescent="0.25">
      <c r="B1103" s="104"/>
      <c r="C1103" s="104"/>
      <c r="BJ1103" s="201" t="s">
        <v>31</v>
      </c>
      <c r="BN1103" s="194"/>
    </row>
    <row r="1104" spans="2:66" hidden="1" x14ac:dyDescent="0.25">
      <c r="B1104" s="104"/>
      <c r="C1104" s="104"/>
      <c r="BJ1104" s="201" t="s">
        <v>31</v>
      </c>
      <c r="BN1104" s="194"/>
    </row>
    <row r="1105" spans="2:66" hidden="1" x14ac:dyDescent="0.25">
      <c r="B1105" s="104"/>
      <c r="C1105" s="104"/>
      <c r="BJ1105" s="201" t="s">
        <v>31</v>
      </c>
      <c r="BN1105" s="194"/>
    </row>
    <row r="1106" spans="2:66" hidden="1" x14ac:dyDescent="0.25">
      <c r="B1106" s="104"/>
      <c r="C1106" s="104"/>
      <c r="BJ1106" s="201" t="s">
        <v>31</v>
      </c>
      <c r="BN1106" s="194"/>
    </row>
    <row r="1107" spans="2:66" hidden="1" x14ac:dyDescent="0.25">
      <c r="B1107" s="104"/>
      <c r="C1107" s="104"/>
      <c r="BJ1107" s="201" t="s">
        <v>31</v>
      </c>
      <c r="BN1107" s="194"/>
    </row>
    <row r="1108" spans="2:66" hidden="1" x14ac:dyDescent="0.25">
      <c r="B1108" s="104"/>
      <c r="C1108" s="104"/>
      <c r="BJ1108" s="201" t="s">
        <v>31</v>
      </c>
      <c r="BN1108" s="194"/>
    </row>
    <row r="1109" spans="2:66" hidden="1" x14ac:dyDescent="0.25">
      <c r="B1109" s="104"/>
      <c r="C1109" s="104"/>
      <c r="BJ1109" s="201" t="s">
        <v>31</v>
      </c>
      <c r="BN1109" s="194"/>
    </row>
    <row r="1110" spans="2:66" hidden="1" x14ac:dyDescent="0.25">
      <c r="B1110" s="104"/>
      <c r="C1110" s="104"/>
      <c r="BJ1110" s="201" t="s">
        <v>31</v>
      </c>
      <c r="BN1110" s="194"/>
    </row>
    <row r="1111" spans="2:66" hidden="1" x14ac:dyDescent="0.25">
      <c r="B1111" s="104"/>
      <c r="C1111" s="104"/>
      <c r="BJ1111" s="201" t="s">
        <v>31</v>
      </c>
      <c r="BN1111" s="194"/>
    </row>
    <row r="1112" spans="2:66" hidden="1" x14ac:dyDescent="0.25">
      <c r="B1112" s="104"/>
      <c r="C1112" s="104"/>
      <c r="BJ1112" s="201" t="s">
        <v>31</v>
      </c>
      <c r="BN1112" s="194"/>
    </row>
    <row r="1113" spans="2:66" hidden="1" x14ac:dyDescent="0.25">
      <c r="B1113" s="104"/>
      <c r="C1113" s="104"/>
      <c r="BJ1113" s="201" t="s">
        <v>31</v>
      </c>
      <c r="BN1113" s="194"/>
    </row>
    <row r="1114" spans="2:66" hidden="1" x14ac:dyDescent="0.25">
      <c r="B1114" s="104"/>
      <c r="C1114" s="104"/>
      <c r="BJ1114" s="201" t="s">
        <v>31</v>
      </c>
      <c r="BN1114" s="194"/>
    </row>
    <row r="1115" spans="2:66" hidden="1" x14ac:dyDescent="0.25">
      <c r="B1115" s="104"/>
      <c r="C1115" s="104"/>
      <c r="BJ1115" s="201" t="s">
        <v>31</v>
      </c>
      <c r="BN1115" s="194"/>
    </row>
    <row r="1116" spans="2:66" hidden="1" x14ac:dyDescent="0.25">
      <c r="B1116" s="104"/>
      <c r="C1116" s="104"/>
      <c r="BJ1116" s="201" t="s">
        <v>31</v>
      </c>
      <c r="BN1116" s="194"/>
    </row>
    <row r="1117" spans="2:66" hidden="1" x14ac:dyDescent="0.25">
      <c r="B1117" s="104"/>
      <c r="C1117" s="104"/>
      <c r="BJ1117" s="201" t="s">
        <v>31</v>
      </c>
      <c r="BN1117" s="194"/>
    </row>
    <row r="1118" spans="2:66" hidden="1" x14ac:dyDescent="0.25">
      <c r="B1118" s="104"/>
      <c r="C1118" s="104"/>
      <c r="BJ1118" s="201" t="s">
        <v>31</v>
      </c>
      <c r="BN1118" s="194"/>
    </row>
    <row r="1119" spans="2:66" hidden="1" x14ac:dyDescent="0.25">
      <c r="B1119" s="104"/>
      <c r="C1119" s="104"/>
      <c r="BJ1119" s="201" t="s">
        <v>31</v>
      </c>
      <c r="BN1119" s="194"/>
    </row>
    <row r="1120" spans="2:66" hidden="1" x14ac:dyDescent="0.25">
      <c r="B1120" s="104"/>
      <c r="C1120" s="104"/>
      <c r="BJ1120" s="201" t="s">
        <v>31</v>
      </c>
      <c r="BN1120" s="194"/>
    </row>
    <row r="1121" spans="2:66" hidden="1" x14ac:dyDescent="0.25">
      <c r="B1121" s="104"/>
      <c r="C1121" s="104"/>
      <c r="BJ1121" s="201" t="s">
        <v>31</v>
      </c>
      <c r="BN1121" s="194"/>
    </row>
    <row r="1122" spans="2:66" hidden="1" x14ac:dyDescent="0.25">
      <c r="B1122" s="104"/>
      <c r="C1122" s="104"/>
      <c r="BJ1122" s="201" t="s">
        <v>31</v>
      </c>
      <c r="BN1122" s="194"/>
    </row>
    <row r="1123" spans="2:66" hidden="1" x14ac:dyDescent="0.25">
      <c r="B1123" s="104"/>
      <c r="C1123" s="104"/>
      <c r="BJ1123" s="201" t="s">
        <v>31</v>
      </c>
      <c r="BN1123" s="194"/>
    </row>
    <row r="1124" spans="2:66" hidden="1" x14ac:dyDescent="0.25">
      <c r="B1124" s="104"/>
      <c r="C1124" s="104"/>
      <c r="BJ1124" s="201" t="s">
        <v>31</v>
      </c>
      <c r="BN1124" s="194"/>
    </row>
    <row r="1125" spans="2:66" hidden="1" x14ac:dyDescent="0.25">
      <c r="B1125" s="104"/>
      <c r="C1125" s="104"/>
      <c r="BJ1125" s="201" t="s">
        <v>31</v>
      </c>
      <c r="BN1125" s="194"/>
    </row>
    <row r="1126" spans="2:66" hidden="1" x14ac:dyDescent="0.25">
      <c r="B1126" s="104"/>
      <c r="C1126" s="104"/>
      <c r="BJ1126" s="201" t="s">
        <v>31</v>
      </c>
      <c r="BN1126" s="194"/>
    </row>
    <row r="1127" spans="2:66" hidden="1" x14ac:dyDescent="0.25">
      <c r="B1127" s="104"/>
      <c r="C1127" s="104"/>
      <c r="BJ1127" s="201" t="s">
        <v>31</v>
      </c>
      <c r="BN1127" s="194"/>
    </row>
    <row r="1128" spans="2:66" hidden="1" x14ac:dyDescent="0.25">
      <c r="B1128" s="104"/>
      <c r="C1128" s="104"/>
      <c r="BJ1128" s="201" t="s">
        <v>31</v>
      </c>
      <c r="BN1128" s="194"/>
    </row>
    <row r="1129" spans="2:66" hidden="1" x14ac:dyDescent="0.25">
      <c r="B1129" s="104"/>
      <c r="C1129" s="104"/>
      <c r="BJ1129" s="201" t="s">
        <v>31</v>
      </c>
      <c r="BN1129" s="194"/>
    </row>
    <row r="1130" spans="2:66" hidden="1" x14ac:dyDescent="0.25">
      <c r="B1130" s="104"/>
      <c r="C1130" s="104"/>
      <c r="BJ1130" s="201" t="s">
        <v>31</v>
      </c>
      <c r="BN1130" s="194"/>
    </row>
    <row r="1131" spans="2:66" hidden="1" x14ac:dyDescent="0.25">
      <c r="B1131" s="104"/>
      <c r="C1131" s="104"/>
      <c r="BJ1131" s="201" t="s">
        <v>31</v>
      </c>
      <c r="BN1131" s="194"/>
    </row>
    <row r="1132" spans="2:66" hidden="1" x14ac:dyDescent="0.25">
      <c r="B1132" s="104"/>
      <c r="C1132" s="104"/>
      <c r="BJ1132" s="201" t="s">
        <v>31</v>
      </c>
      <c r="BN1132" s="194"/>
    </row>
    <row r="1133" spans="2:66" hidden="1" x14ac:dyDescent="0.25">
      <c r="B1133" s="104"/>
      <c r="C1133" s="104"/>
      <c r="BJ1133" s="201" t="s">
        <v>31</v>
      </c>
      <c r="BN1133" s="194"/>
    </row>
    <row r="1134" spans="2:66" hidden="1" x14ac:dyDescent="0.25">
      <c r="B1134" s="104"/>
      <c r="C1134" s="104"/>
      <c r="BJ1134" s="201" t="s">
        <v>31</v>
      </c>
      <c r="BN1134" s="194"/>
    </row>
    <row r="1135" spans="2:66" hidden="1" x14ac:dyDescent="0.25">
      <c r="B1135" s="104"/>
      <c r="C1135" s="104"/>
      <c r="BJ1135" s="201" t="s">
        <v>31</v>
      </c>
      <c r="BN1135" s="194"/>
    </row>
    <row r="1136" spans="2:66" hidden="1" x14ac:dyDescent="0.25">
      <c r="B1136" s="104"/>
      <c r="C1136" s="104"/>
      <c r="BJ1136" s="201" t="s">
        <v>31</v>
      </c>
      <c r="BN1136" s="194"/>
    </row>
    <row r="1137" spans="2:66" hidden="1" x14ac:dyDescent="0.25">
      <c r="B1137" s="104"/>
      <c r="C1137" s="104"/>
      <c r="BJ1137" s="201" t="s">
        <v>31</v>
      </c>
      <c r="BN1137" s="194"/>
    </row>
    <row r="1138" spans="2:66" hidden="1" x14ac:dyDescent="0.25">
      <c r="B1138" s="104"/>
      <c r="C1138" s="104"/>
      <c r="BJ1138" s="201" t="s">
        <v>31</v>
      </c>
      <c r="BN1138" s="194"/>
    </row>
    <row r="1139" spans="2:66" hidden="1" x14ac:dyDescent="0.25">
      <c r="B1139" s="104"/>
      <c r="C1139" s="104"/>
      <c r="BJ1139" s="201" t="s">
        <v>31</v>
      </c>
      <c r="BN1139" s="194"/>
    </row>
    <row r="1140" spans="2:66" hidden="1" x14ac:dyDescent="0.25">
      <c r="B1140" s="104"/>
      <c r="C1140" s="104"/>
      <c r="BJ1140" s="201" t="s">
        <v>31</v>
      </c>
      <c r="BN1140" s="194"/>
    </row>
    <row r="1141" spans="2:66" hidden="1" x14ac:dyDescent="0.25">
      <c r="B1141" s="104"/>
      <c r="C1141" s="104"/>
      <c r="BJ1141" s="201" t="s">
        <v>31</v>
      </c>
      <c r="BN1141" s="194"/>
    </row>
    <row r="1142" spans="2:66" hidden="1" x14ac:dyDescent="0.25">
      <c r="B1142" s="104"/>
      <c r="C1142" s="104"/>
      <c r="BJ1142" s="201" t="s">
        <v>31</v>
      </c>
      <c r="BN1142" s="194"/>
    </row>
    <row r="1143" spans="2:66" hidden="1" x14ac:dyDescent="0.25">
      <c r="B1143" s="104"/>
      <c r="C1143" s="104"/>
      <c r="BJ1143" s="201" t="s">
        <v>31</v>
      </c>
      <c r="BN1143" s="194"/>
    </row>
    <row r="1144" spans="2:66" hidden="1" x14ac:dyDescent="0.25">
      <c r="B1144" s="104"/>
      <c r="C1144" s="104"/>
      <c r="BJ1144" s="201" t="s">
        <v>31</v>
      </c>
      <c r="BN1144" s="194"/>
    </row>
    <row r="1145" spans="2:66" hidden="1" x14ac:dyDescent="0.25">
      <c r="B1145" s="104"/>
      <c r="C1145" s="104"/>
      <c r="BJ1145" s="201" t="s">
        <v>31</v>
      </c>
      <c r="BN1145" s="194"/>
    </row>
    <row r="1146" spans="2:66" hidden="1" x14ac:dyDescent="0.25">
      <c r="B1146" s="104"/>
      <c r="C1146" s="104"/>
      <c r="BJ1146" s="201" t="s">
        <v>31</v>
      </c>
      <c r="BN1146" s="194"/>
    </row>
    <row r="1147" spans="2:66" hidden="1" x14ac:dyDescent="0.25">
      <c r="B1147" s="104"/>
      <c r="C1147" s="104"/>
      <c r="BJ1147" s="201" t="s">
        <v>31</v>
      </c>
      <c r="BN1147" s="194"/>
    </row>
    <row r="1148" spans="2:66" hidden="1" x14ac:dyDescent="0.25">
      <c r="B1148" s="104"/>
      <c r="C1148" s="104"/>
      <c r="BJ1148" s="201" t="s">
        <v>31</v>
      </c>
      <c r="BN1148" s="194"/>
    </row>
    <row r="1149" spans="2:66" hidden="1" x14ac:dyDescent="0.25">
      <c r="B1149" s="104"/>
      <c r="C1149" s="104"/>
      <c r="BJ1149" s="201" t="s">
        <v>31</v>
      </c>
      <c r="BN1149" s="194"/>
    </row>
    <row r="1150" spans="2:66" hidden="1" x14ac:dyDescent="0.25">
      <c r="B1150" s="104"/>
      <c r="C1150" s="104"/>
      <c r="BJ1150" s="201" t="s">
        <v>31</v>
      </c>
      <c r="BN1150" s="194"/>
    </row>
    <row r="1151" spans="2:66" hidden="1" x14ac:dyDescent="0.25">
      <c r="B1151" s="104"/>
      <c r="C1151" s="104"/>
      <c r="BJ1151" s="201" t="s">
        <v>31</v>
      </c>
      <c r="BN1151" s="194"/>
    </row>
    <row r="1152" spans="2:66" hidden="1" x14ac:dyDescent="0.25">
      <c r="B1152" s="104"/>
      <c r="C1152" s="104"/>
      <c r="BJ1152" s="201" t="s">
        <v>31</v>
      </c>
      <c r="BN1152" s="194"/>
    </row>
    <row r="1153" spans="2:66" hidden="1" x14ac:dyDescent="0.25">
      <c r="B1153" s="104"/>
      <c r="C1153" s="104"/>
      <c r="BJ1153" s="201" t="s">
        <v>31</v>
      </c>
      <c r="BN1153" s="194"/>
    </row>
    <row r="1154" spans="2:66" hidden="1" x14ac:dyDescent="0.25">
      <c r="B1154" s="104"/>
      <c r="C1154" s="104"/>
      <c r="BJ1154" s="201" t="s">
        <v>31</v>
      </c>
      <c r="BN1154" s="194"/>
    </row>
    <row r="1155" spans="2:66" hidden="1" x14ac:dyDescent="0.25">
      <c r="B1155" s="104"/>
      <c r="C1155" s="104"/>
      <c r="BJ1155" s="201" t="s">
        <v>31</v>
      </c>
      <c r="BN1155" s="194"/>
    </row>
    <row r="1156" spans="2:66" hidden="1" x14ac:dyDescent="0.25">
      <c r="B1156" s="104"/>
      <c r="C1156" s="104"/>
      <c r="BJ1156" s="201" t="s">
        <v>31</v>
      </c>
      <c r="BN1156" s="194"/>
    </row>
    <row r="1157" spans="2:66" hidden="1" x14ac:dyDescent="0.25">
      <c r="B1157" s="104"/>
      <c r="C1157" s="104"/>
      <c r="BJ1157" s="201" t="s">
        <v>31</v>
      </c>
      <c r="BN1157" s="194"/>
    </row>
    <row r="1158" spans="2:66" hidden="1" x14ac:dyDescent="0.25">
      <c r="B1158" s="104"/>
      <c r="C1158" s="104"/>
      <c r="BJ1158" s="201" t="s">
        <v>31</v>
      </c>
      <c r="BN1158" s="194"/>
    </row>
    <row r="1159" spans="2:66" hidden="1" x14ac:dyDescent="0.25">
      <c r="B1159" s="104"/>
      <c r="C1159" s="104"/>
      <c r="BJ1159" s="201" t="s">
        <v>31</v>
      </c>
      <c r="BN1159" s="194"/>
    </row>
    <row r="1160" spans="2:66" hidden="1" x14ac:dyDescent="0.25">
      <c r="B1160" s="104"/>
      <c r="C1160" s="104"/>
      <c r="BJ1160" s="201" t="s">
        <v>31</v>
      </c>
      <c r="BN1160" s="194"/>
    </row>
    <row r="1161" spans="2:66" hidden="1" x14ac:dyDescent="0.25">
      <c r="B1161" s="104"/>
      <c r="C1161" s="104"/>
      <c r="BJ1161" s="201" t="s">
        <v>31</v>
      </c>
      <c r="BN1161" s="194"/>
    </row>
    <row r="1162" spans="2:66" hidden="1" x14ac:dyDescent="0.25">
      <c r="B1162" s="104"/>
      <c r="C1162" s="104"/>
      <c r="BJ1162" s="201" t="s">
        <v>31</v>
      </c>
      <c r="BN1162" s="194"/>
    </row>
    <row r="1163" spans="2:66" hidden="1" x14ac:dyDescent="0.25">
      <c r="B1163" s="104"/>
      <c r="C1163" s="104"/>
      <c r="BJ1163" s="201" t="s">
        <v>31</v>
      </c>
      <c r="BN1163" s="194"/>
    </row>
    <row r="1164" spans="2:66" hidden="1" x14ac:dyDescent="0.25">
      <c r="B1164" s="104"/>
      <c r="C1164" s="104"/>
      <c r="BJ1164" s="201" t="s">
        <v>31</v>
      </c>
      <c r="BN1164" s="194"/>
    </row>
    <row r="1165" spans="2:66" hidden="1" x14ac:dyDescent="0.25">
      <c r="B1165" s="104"/>
      <c r="C1165" s="104"/>
      <c r="BJ1165" s="201" t="s">
        <v>31</v>
      </c>
      <c r="BN1165" s="194"/>
    </row>
    <row r="1166" spans="2:66" hidden="1" x14ac:dyDescent="0.25">
      <c r="B1166" s="104"/>
      <c r="C1166" s="104"/>
      <c r="BJ1166" s="201" t="s">
        <v>31</v>
      </c>
      <c r="BN1166" s="194"/>
    </row>
    <row r="1167" spans="2:66" hidden="1" x14ac:dyDescent="0.25">
      <c r="B1167" s="104"/>
      <c r="C1167" s="104"/>
      <c r="BJ1167" s="201" t="s">
        <v>31</v>
      </c>
      <c r="BN1167" s="194"/>
    </row>
    <row r="1168" spans="2:66" hidden="1" x14ac:dyDescent="0.25">
      <c r="B1168" s="104"/>
      <c r="C1168" s="104"/>
      <c r="BJ1168" s="201" t="s">
        <v>31</v>
      </c>
      <c r="BN1168" s="194"/>
    </row>
    <row r="1169" spans="2:66" hidden="1" x14ac:dyDescent="0.25">
      <c r="B1169" s="104"/>
      <c r="C1169" s="104"/>
      <c r="BJ1169" s="201" t="s">
        <v>31</v>
      </c>
      <c r="BN1169" s="194"/>
    </row>
    <row r="1170" spans="2:66" hidden="1" x14ac:dyDescent="0.25">
      <c r="B1170" s="104"/>
      <c r="C1170" s="104"/>
      <c r="BJ1170" s="201" t="s">
        <v>31</v>
      </c>
      <c r="BN1170" s="194"/>
    </row>
    <row r="1171" spans="2:66" hidden="1" x14ac:dyDescent="0.25">
      <c r="B1171" s="104"/>
      <c r="C1171" s="104"/>
      <c r="BJ1171" s="201" t="s">
        <v>31</v>
      </c>
      <c r="BN1171" s="194"/>
    </row>
    <row r="1172" spans="2:66" hidden="1" x14ac:dyDescent="0.25">
      <c r="B1172" s="104"/>
      <c r="C1172" s="104"/>
      <c r="BJ1172" s="201" t="s">
        <v>31</v>
      </c>
      <c r="BN1172" s="194"/>
    </row>
    <row r="1173" spans="2:66" hidden="1" x14ac:dyDescent="0.25">
      <c r="B1173" s="104"/>
      <c r="C1173" s="104"/>
      <c r="BJ1173" s="201" t="s">
        <v>31</v>
      </c>
      <c r="BN1173" s="194"/>
    </row>
    <row r="1174" spans="2:66" hidden="1" x14ac:dyDescent="0.25">
      <c r="B1174" s="104"/>
      <c r="C1174" s="104"/>
      <c r="BJ1174" s="201" t="s">
        <v>31</v>
      </c>
      <c r="BN1174" s="194"/>
    </row>
    <row r="1175" spans="2:66" hidden="1" x14ac:dyDescent="0.25">
      <c r="B1175" s="104"/>
      <c r="C1175" s="104"/>
      <c r="BJ1175" s="201" t="s">
        <v>31</v>
      </c>
      <c r="BN1175" s="194"/>
    </row>
    <row r="1176" spans="2:66" hidden="1" x14ac:dyDescent="0.25">
      <c r="B1176" s="104"/>
      <c r="C1176" s="104"/>
      <c r="BJ1176" s="201" t="s">
        <v>31</v>
      </c>
      <c r="BN1176" s="194"/>
    </row>
    <row r="1177" spans="2:66" hidden="1" x14ac:dyDescent="0.25">
      <c r="B1177" s="104"/>
      <c r="C1177" s="104"/>
      <c r="BJ1177" s="201" t="s">
        <v>31</v>
      </c>
      <c r="BN1177" s="194"/>
    </row>
    <row r="1178" spans="2:66" hidden="1" x14ac:dyDescent="0.25">
      <c r="B1178" s="104"/>
      <c r="C1178" s="104"/>
      <c r="BJ1178" s="201" t="s">
        <v>31</v>
      </c>
      <c r="BN1178" s="194"/>
    </row>
    <row r="1179" spans="2:66" hidden="1" x14ac:dyDescent="0.25">
      <c r="B1179" s="104"/>
      <c r="C1179" s="104"/>
      <c r="BJ1179" s="201" t="s">
        <v>31</v>
      </c>
      <c r="BN1179" s="194"/>
    </row>
    <row r="1180" spans="2:66" hidden="1" x14ac:dyDescent="0.25">
      <c r="B1180" s="104"/>
      <c r="C1180" s="104"/>
      <c r="BJ1180" s="201" t="s">
        <v>31</v>
      </c>
      <c r="BN1180" s="194"/>
    </row>
    <row r="1181" spans="2:66" hidden="1" x14ac:dyDescent="0.25">
      <c r="B1181" s="104"/>
      <c r="C1181" s="104"/>
      <c r="BJ1181" s="201" t="s">
        <v>31</v>
      </c>
      <c r="BN1181" s="194"/>
    </row>
    <row r="1182" spans="2:66" hidden="1" x14ac:dyDescent="0.25">
      <c r="B1182" s="104"/>
      <c r="C1182" s="104"/>
      <c r="BJ1182" s="201" t="s">
        <v>31</v>
      </c>
      <c r="BN1182" s="194"/>
    </row>
    <row r="1183" spans="2:66" hidden="1" x14ac:dyDescent="0.25">
      <c r="B1183" s="104"/>
      <c r="C1183" s="104"/>
      <c r="BJ1183" s="201" t="s">
        <v>31</v>
      </c>
      <c r="BN1183" s="194"/>
    </row>
    <row r="1184" spans="2:66" hidden="1" x14ac:dyDescent="0.25">
      <c r="B1184" s="104"/>
      <c r="C1184" s="104"/>
      <c r="BG1184" s="103" t="s">
        <v>1940</v>
      </c>
      <c r="BJ1184" s="201" t="s">
        <v>31</v>
      </c>
      <c r="BN1184" s="194"/>
    </row>
    <row r="1185" spans="2:66" hidden="1" x14ac:dyDescent="0.25">
      <c r="B1185" s="104"/>
      <c r="C1185" s="104"/>
      <c r="BJ1185" s="201" t="s">
        <v>31</v>
      </c>
      <c r="BN1185" s="194"/>
    </row>
    <row r="1186" spans="2:66" hidden="1" x14ac:dyDescent="0.25">
      <c r="B1186" s="104"/>
      <c r="C1186" s="104"/>
      <c r="BJ1186" s="201" t="s">
        <v>31</v>
      </c>
      <c r="BN1186" s="194"/>
    </row>
    <row r="1187" spans="2:66" hidden="1" x14ac:dyDescent="0.25">
      <c r="B1187" s="104"/>
      <c r="C1187" s="104"/>
      <c r="BJ1187" s="201" t="s">
        <v>31</v>
      </c>
      <c r="BN1187" s="194"/>
    </row>
    <row r="1188" spans="2:66" hidden="1" x14ac:dyDescent="0.25">
      <c r="B1188" s="104"/>
      <c r="C1188" s="104"/>
      <c r="BJ1188" s="201" t="s">
        <v>31</v>
      </c>
    </row>
    <row r="1189" spans="2:66" x14ac:dyDescent="0.25">
      <c r="B1189" s="104"/>
      <c r="C1189" s="104"/>
    </row>
    <row r="1190" spans="2:66" x14ac:dyDescent="0.25">
      <c r="B1190" s="104"/>
      <c r="C1190" s="104"/>
    </row>
    <row r="1191" spans="2:66" x14ac:dyDescent="0.25">
      <c r="B1191" s="104"/>
      <c r="C1191" s="104"/>
    </row>
    <row r="1192" spans="2:66" x14ac:dyDescent="0.25">
      <c r="B1192" s="104"/>
      <c r="C1192" s="104"/>
    </row>
    <row r="1193" spans="2:66" x14ac:dyDescent="0.25">
      <c r="B1193" s="104"/>
      <c r="C1193" s="104"/>
    </row>
    <row r="1194" spans="2:66" x14ac:dyDescent="0.25">
      <c r="B1194" s="104"/>
      <c r="C1194" s="104"/>
    </row>
    <row r="1195" spans="2:66" x14ac:dyDescent="0.25">
      <c r="B1195" s="104"/>
      <c r="C1195" s="104"/>
    </row>
    <row r="1196" spans="2:66" x14ac:dyDescent="0.25">
      <c r="B1196" s="104"/>
      <c r="C1196" s="104"/>
    </row>
    <row r="1197" spans="2:66" x14ac:dyDescent="0.25">
      <c r="B1197" s="104"/>
      <c r="C1197" s="104"/>
    </row>
    <row r="1198" spans="2:66" x14ac:dyDescent="0.25">
      <c r="B1198" s="104"/>
      <c r="C1198" s="104"/>
    </row>
    <row r="1199" spans="2:66" x14ac:dyDescent="0.25">
      <c r="B1199" s="104"/>
      <c r="C1199" s="104"/>
    </row>
    <row r="1200" spans="2:66" x14ac:dyDescent="0.25">
      <c r="B1200" s="104"/>
      <c r="C1200" s="104"/>
    </row>
    <row r="1201" spans="2:3" x14ac:dyDescent="0.25">
      <c r="B1201" s="104"/>
      <c r="C1201" s="104"/>
    </row>
    <row r="1202" spans="2:3" x14ac:dyDescent="0.25">
      <c r="B1202" s="104"/>
      <c r="C1202" s="104"/>
    </row>
    <row r="1203" spans="2:3" x14ac:dyDescent="0.25">
      <c r="B1203" s="104"/>
      <c r="C1203" s="104"/>
    </row>
    <row r="1204" spans="2:3" x14ac:dyDescent="0.25">
      <c r="B1204" s="104"/>
      <c r="C1204" s="104"/>
    </row>
    <row r="1205" spans="2:3" x14ac:dyDescent="0.25">
      <c r="B1205" s="104"/>
      <c r="C1205" s="104"/>
    </row>
    <row r="1206" spans="2:3" x14ac:dyDescent="0.25">
      <c r="B1206" s="104"/>
      <c r="C1206" s="104"/>
    </row>
    <row r="1207" spans="2:3" x14ac:dyDescent="0.25">
      <c r="B1207" s="104"/>
      <c r="C1207" s="104"/>
    </row>
    <row r="1208" spans="2:3" x14ac:dyDescent="0.25">
      <c r="B1208" s="104"/>
      <c r="C1208" s="104"/>
    </row>
    <row r="1209" spans="2:3" x14ac:dyDescent="0.25">
      <c r="B1209" s="104"/>
      <c r="C1209" s="104"/>
    </row>
    <row r="1210" spans="2:3" x14ac:dyDescent="0.25">
      <c r="B1210" s="104"/>
      <c r="C1210" s="104"/>
    </row>
    <row r="1211" spans="2:3" x14ac:dyDescent="0.25">
      <c r="B1211" s="104"/>
      <c r="C1211" s="104"/>
    </row>
    <row r="1212" spans="2:3" x14ac:dyDescent="0.25">
      <c r="B1212" s="104"/>
      <c r="C1212" s="104"/>
    </row>
    <row r="1213" spans="2:3" x14ac:dyDescent="0.25">
      <c r="B1213" s="104"/>
      <c r="C1213" s="104"/>
    </row>
    <row r="1214" spans="2:3" x14ac:dyDescent="0.25">
      <c r="B1214" s="104"/>
      <c r="C1214" s="104"/>
    </row>
    <row r="1215" spans="2:3" x14ac:dyDescent="0.25">
      <c r="B1215" s="104"/>
      <c r="C1215" s="104"/>
    </row>
    <row r="1216" spans="2:3" x14ac:dyDescent="0.25">
      <c r="B1216" s="104"/>
      <c r="C1216" s="104"/>
    </row>
    <row r="1217" spans="2:3" x14ac:dyDescent="0.25">
      <c r="B1217" s="104"/>
      <c r="C1217" s="104"/>
    </row>
    <row r="1218" spans="2:3" x14ac:dyDescent="0.25">
      <c r="B1218" s="104"/>
      <c r="C1218" s="104"/>
    </row>
    <row r="1219" spans="2:3" x14ac:dyDescent="0.25">
      <c r="B1219" s="104"/>
      <c r="C1219" s="104"/>
    </row>
    <row r="1220" spans="2:3" x14ac:dyDescent="0.25">
      <c r="B1220" s="104"/>
      <c r="C1220" s="104"/>
    </row>
    <row r="1221" spans="2:3" x14ac:dyDescent="0.25">
      <c r="B1221" s="104"/>
      <c r="C1221" s="104"/>
    </row>
    <row r="1222" spans="2:3" x14ac:dyDescent="0.25">
      <c r="B1222" s="104"/>
      <c r="C1222" s="104"/>
    </row>
    <row r="1223" spans="2:3" x14ac:dyDescent="0.25">
      <c r="B1223" s="104"/>
      <c r="C1223" s="104"/>
    </row>
    <row r="1224" spans="2:3" x14ac:dyDescent="0.25">
      <c r="B1224" s="104"/>
      <c r="C1224" s="104"/>
    </row>
    <row r="1225" spans="2:3" x14ac:dyDescent="0.25">
      <c r="B1225" s="104"/>
      <c r="C1225" s="104"/>
    </row>
    <row r="1226" spans="2:3" x14ac:dyDescent="0.25">
      <c r="B1226" s="104"/>
      <c r="C1226" s="104"/>
    </row>
    <row r="1227" spans="2:3" x14ac:dyDescent="0.25">
      <c r="B1227" s="104"/>
      <c r="C1227" s="104"/>
    </row>
    <row r="1228" spans="2:3" x14ac:dyDescent="0.25">
      <c r="B1228" s="104"/>
      <c r="C1228" s="104"/>
    </row>
    <row r="1229" spans="2:3" x14ac:dyDescent="0.25">
      <c r="B1229" s="104"/>
      <c r="C1229" s="104"/>
    </row>
    <row r="1230" spans="2:3" x14ac:dyDescent="0.25">
      <c r="B1230" s="104"/>
      <c r="C1230" s="104"/>
    </row>
    <row r="1231" spans="2:3" x14ac:dyDescent="0.25">
      <c r="B1231" s="104"/>
      <c r="C1231" s="104"/>
    </row>
    <row r="1232" spans="2:3" x14ac:dyDescent="0.25">
      <c r="B1232" s="104"/>
      <c r="C1232" s="104"/>
    </row>
    <row r="1233" spans="2:3" x14ac:dyDescent="0.25">
      <c r="B1233" s="104"/>
      <c r="C1233" s="104"/>
    </row>
    <row r="1234" spans="2:3" x14ac:dyDescent="0.25">
      <c r="B1234" s="104"/>
      <c r="C1234" s="104"/>
    </row>
    <row r="1235" spans="2:3" x14ac:dyDescent="0.25">
      <c r="B1235" s="104"/>
      <c r="C1235" s="104"/>
    </row>
    <row r="1236" spans="2:3" x14ac:dyDescent="0.25">
      <c r="B1236" s="104"/>
      <c r="C1236" s="104"/>
    </row>
    <row r="1237" spans="2:3" x14ac:dyDescent="0.25">
      <c r="B1237" s="104"/>
      <c r="C1237" s="104"/>
    </row>
  </sheetData>
  <autoFilter ref="A3:BO1188">
    <filterColumn colId="1">
      <filters>
        <filter val="ISOLATION MURS"/>
      </filters>
    </filterColumn>
    <filterColumn colId="55" showButton="0"/>
    <filterColumn colId="57" showButton="0"/>
    <filterColumn colId="59" showButton="0"/>
    <filterColumn colId="63">
      <filters>
        <filter val="Entre 26m et 29m"/>
      </filters>
    </filterColumn>
  </autoFilter>
  <mergeCells count="10">
    <mergeCell ref="A1:BO1"/>
    <mergeCell ref="BD3:BE3"/>
    <mergeCell ref="BF3:BG3"/>
    <mergeCell ref="BH3:BI3"/>
    <mergeCell ref="A2:G2"/>
    <mergeCell ref="AQ2:AR2"/>
    <mergeCell ref="AC2:AH2"/>
    <mergeCell ref="AI2:AO2"/>
    <mergeCell ref="P2:AB2"/>
    <mergeCell ref="H2:O2"/>
  </mergeCells>
  <dataValidations count="1">
    <dataValidation type="list" allowBlank="1" showInputMessage="1" showErrorMessage="1" sqref="B51 B164:B166 B119 B410:B499 B121:B125 B159:B161">
      <formula1>TypeDeTravaux</formula1>
    </dataValidation>
  </dataValidations>
  <hyperlinks>
    <hyperlink ref="A4" r:id="rId1" display="https://drive.google.com/drive/search?q=d001"/>
    <hyperlink ref="A5" r:id="rId2" display="https://drive.google.com/drive/search?q=d002"/>
    <hyperlink ref="A9" r:id="rId3"/>
    <hyperlink ref="A8" r:id="rId4"/>
    <hyperlink ref="A6" r:id="rId5"/>
    <hyperlink ref="A11" r:id="rId6"/>
    <hyperlink ref="A12" r:id="rId7"/>
    <hyperlink ref="A13" r:id="rId8"/>
    <hyperlink ref="A7" r:id="rId9"/>
    <hyperlink ref="A55" r:id="rId10"/>
    <hyperlink ref="A56" r:id="rId11"/>
    <hyperlink ref="A57" r:id="rId12"/>
    <hyperlink ref="A58" r:id="rId13"/>
    <hyperlink ref="A59" r:id="rId14"/>
    <hyperlink ref="A60" r:id="rId15"/>
    <hyperlink ref="A61" r:id="rId16"/>
    <hyperlink ref="A62" r:id="rId17"/>
    <hyperlink ref="A63" r:id="rId18"/>
    <hyperlink ref="A65" r:id="rId19"/>
    <hyperlink ref="A66" r:id="rId20"/>
    <hyperlink ref="A67" r:id="rId21"/>
    <hyperlink ref="A68" r:id="rId22"/>
    <hyperlink ref="A69" r:id="rId23"/>
    <hyperlink ref="A71" r:id="rId24"/>
    <hyperlink ref="A73" r:id="rId25"/>
    <hyperlink ref="A74" r:id="rId26"/>
    <hyperlink ref="A75" r:id="rId27"/>
    <hyperlink ref="A78" r:id="rId28"/>
    <hyperlink ref="A79" r:id="rId29"/>
    <hyperlink ref="A80" r:id="rId30"/>
    <hyperlink ref="A81" r:id="rId31"/>
    <hyperlink ref="A82" r:id="rId32"/>
    <hyperlink ref="A83" r:id="rId33"/>
    <hyperlink ref="A84" r:id="rId34"/>
    <hyperlink ref="A86" r:id="rId35"/>
    <hyperlink ref="A87" r:id="rId36"/>
    <hyperlink ref="A88" r:id="rId37"/>
    <hyperlink ref="A89" r:id="rId38"/>
    <hyperlink ref="A90" r:id="rId39"/>
    <hyperlink ref="A91" r:id="rId40"/>
    <hyperlink ref="A92" r:id="rId41"/>
    <hyperlink ref="A93" r:id="rId42"/>
    <hyperlink ref="A94" r:id="rId43"/>
    <hyperlink ref="A95" r:id="rId44"/>
    <hyperlink ref="A96" r:id="rId45"/>
    <hyperlink ref="A97" r:id="rId46"/>
    <hyperlink ref="A98" r:id="rId47"/>
    <hyperlink ref="A99" r:id="rId48"/>
    <hyperlink ref="A100" r:id="rId49"/>
    <hyperlink ref="A101" r:id="rId50"/>
    <hyperlink ref="A102" r:id="rId51"/>
    <hyperlink ref="A103" r:id="rId52"/>
    <hyperlink ref="A105" r:id="rId53"/>
    <hyperlink ref="A114" r:id="rId54"/>
    <hyperlink ref="A115" r:id="rId55"/>
    <hyperlink ref="A116" r:id="rId56"/>
    <hyperlink ref="A117" r:id="rId57"/>
    <hyperlink ref="A118" r:id="rId58"/>
    <hyperlink ref="A119" r:id="rId59"/>
    <hyperlink ref="A120" r:id="rId60"/>
    <hyperlink ref="A121" r:id="rId61"/>
    <hyperlink ref="A122" r:id="rId62"/>
    <hyperlink ref="A123" r:id="rId63"/>
    <hyperlink ref="A124" r:id="rId64"/>
    <hyperlink ref="A125" r:id="rId65"/>
    <hyperlink ref="A126" r:id="rId66"/>
    <hyperlink ref="A127" r:id="rId67"/>
    <hyperlink ref="A128" r:id="rId68"/>
    <hyperlink ref="A129" r:id="rId69"/>
    <hyperlink ref="A130" r:id="rId70"/>
    <hyperlink ref="A131" r:id="rId71"/>
    <hyperlink ref="A132" r:id="rId72"/>
    <hyperlink ref="A133" r:id="rId73"/>
    <hyperlink ref="A134" r:id="rId74"/>
    <hyperlink ref="A135" r:id="rId75"/>
    <hyperlink ref="A137" r:id="rId76"/>
    <hyperlink ref="A138" r:id="rId77"/>
    <hyperlink ref="A139" r:id="rId78"/>
    <hyperlink ref="A140" r:id="rId79"/>
    <hyperlink ref="A141" r:id="rId80"/>
    <hyperlink ref="A142" r:id="rId81"/>
    <hyperlink ref="A144" r:id="rId82"/>
    <hyperlink ref="A145" r:id="rId83"/>
    <hyperlink ref="A146" r:id="rId84"/>
    <hyperlink ref="A147" r:id="rId85"/>
    <hyperlink ref="A148" r:id="rId86"/>
    <hyperlink ref="A149" r:id="rId87"/>
    <hyperlink ref="A150" r:id="rId88"/>
    <hyperlink ref="A151" r:id="rId89"/>
    <hyperlink ref="A153" r:id="rId90"/>
    <hyperlink ref="A154" r:id="rId91"/>
    <hyperlink ref="A155" r:id="rId92"/>
    <hyperlink ref="A156" r:id="rId93"/>
    <hyperlink ref="A158" r:id="rId94"/>
    <hyperlink ref="A159" r:id="rId95"/>
    <hyperlink ref="A160" r:id="rId96"/>
    <hyperlink ref="A161" r:id="rId97"/>
    <hyperlink ref="A162" r:id="rId98"/>
    <hyperlink ref="A163" r:id="rId99"/>
    <hyperlink ref="A164" r:id="rId100"/>
    <hyperlink ref="A165" r:id="rId101"/>
    <hyperlink ref="A166" r:id="rId102"/>
    <hyperlink ref="A167" r:id="rId103"/>
    <hyperlink ref="A168" r:id="rId104"/>
    <hyperlink ref="A170" r:id="rId105"/>
    <hyperlink ref="A171" r:id="rId106"/>
    <hyperlink ref="A172" r:id="rId107"/>
    <hyperlink ref="A173" r:id="rId108"/>
    <hyperlink ref="A174" r:id="rId109"/>
    <hyperlink ref="A175" r:id="rId110"/>
    <hyperlink ref="A176" r:id="rId111"/>
    <hyperlink ref="A177" r:id="rId112"/>
    <hyperlink ref="A178" r:id="rId113"/>
    <hyperlink ref="A179" r:id="rId114"/>
    <hyperlink ref="A180" r:id="rId115"/>
    <hyperlink ref="A181" r:id="rId116"/>
    <hyperlink ref="A182" r:id="rId117"/>
    <hyperlink ref="A184" r:id="rId118"/>
    <hyperlink ref="A188" r:id="rId119"/>
    <hyperlink ref="A189" r:id="rId120"/>
    <hyperlink ref="A190" r:id="rId121"/>
    <hyperlink ref="A191" r:id="rId122"/>
    <hyperlink ref="A192" r:id="rId123"/>
    <hyperlink ref="A196" r:id="rId124"/>
    <hyperlink ref="A197" r:id="rId125"/>
    <hyperlink ref="A198" r:id="rId126"/>
    <hyperlink ref="A199" r:id="rId127"/>
    <hyperlink ref="A200" r:id="rId128"/>
    <hyperlink ref="A201" r:id="rId129"/>
    <hyperlink ref="A202" r:id="rId130"/>
    <hyperlink ref="A203" r:id="rId131"/>
    <hyperlink ref="A204" r:id="rId132"/>
    <hyperlink ref="A205" r:id="rId133"/>
    <hyperlink ref="A206" r:id="rId134"/>
    <hyperlink ref="A207" r:id="rId135"/>
    <hyperlink ref="A208" r:id="rId136"/>
    <hyperlink ref="A209" r:id="rId137"/>
    <hyperlink ref="A210" r:id="rId138"/>
    <hyperlink ref="A211" r:id="rId139"/>
    <hyperlink ref="A212" r:id="rId140"/>
    <hyperlink ref="A213" r:id="rId141"/>
    <hyperlink ref="A194" r:id="rId142"/>
    <hyperlink ref="A193" r:id="rId143"/>
    <hyperlink ref="A195" r:id="rId144"/>
    <hyperlink ref="A214" r:id="rId145"/>
    <hyperlink ref="A215" r:id="rId146"/>
    <hyperlink ref="A216" r:id="rId147"/>
    <hyperlink ref="A217" r:id="rId148"/>
    <hyperlink ref="A218" r:id="rId149"/>
    <hyperlink ref="A219" r:id="rId150"/>
    <hyperlink ref="A220" r:id="rId151"/>
    <hyperlink ref="A221" r:id="rId152"/>
    <hyperlink ref="A222" r:id="rId153"/>
    <hyperlink ref="A223" r:id="rId154"/>
    <hyperlink ref="A224" r:id="rId155"/>
    <hyperlink ref="A225" r:id="rId156"/>
    <hyperlink ref="A226" r:id="rId157"/>
    <hyperlink ref="A227" r:id="rId158"/>
    <hyperlink ref="A228" r:id="rId159"/>
    <hyperlink ref="A229" r:id="rId160"/>
    <hyperlink ref="A230" r:id="rId161"/>
    <hyperlink ref="A231" r:id="rId162"/>
    <hyperlink ref="A232" r:id="rId163"/>
    <hyperlink ref="A233" r:id="rId164"/>
    <hyperlink ref="A234" r:id="rId165"/>
    <hyperlink ref="A235" r:id="rId166"/>
    <hyperlink ref="A236" r:id="rId167"/>
    <hyperlink ref="A237" r:id="rId168"/>
    <hyperlink ref="A238" r:id="rId169"/>
    <hyperlink ref="A239" r:id="rId170"/>
    <hyperlink ref="A240" r:id="rId171"/>
    <hyperlink ref="A241" r:id="rId172"/>
    <hyperlink ref="A242" r:id="rId173"/>
    <hyperlink ref="A243" r:id="rId174"/>
    <hyperlink ref="A244" r:id="rId175"/>
    <hyperlink ref="A245" r:id="rId176"/>
    <hyperlink ref="A246" r:id="rId177"/>
    <hyperlink ref="A247" r:id="rId178"/>
    <hyperlink ref="A248" r:id="rId179"/>
    <hyperlink ref="A249" r:id="rId180"/>
    <hyperlink ref="A250" r:id="rId181"/>
    <hyperlink ref="A251" r:id="rId182"/>
    <hyperlink ref="A252" r:id="rId183"/>
    <hyperlink ref="A253" r:id="rId184"/>
    <hyperlink ref="A254" r:id="rId185"/>
    <hyperlink ref="A255" r:id="rId186"/>
    <hyperlink ref="A256" r:id="rId187"/>
    <hyperlink ref="A257" r:id="rId188"/>
    <hyperlink ref="A258" r:id="rId189"/>
    <hyperlink ref="A259" r:id="rId190"/>
    <hyperlink ref="A260" r:id="rId191"/>
    <hyperlink ref="A261" r:id="rId192"/>
    <hyperlink ref="A262" r:id="rId193"/>
    <hyperlink ref="A263" r:id="rId194"/>
    <hyperlink ref="A264" r:id="rId195"/>
    <hyperlink ref="A265" r:id="rId196"/>
    <hyperlink ref="A266" r:id="rId197"/>
    <hyperlink ref="A267" r:id="rId198"/>
    <hyperlink ref="A268" r:id="rId199"/>
    <hyperlink ref="A269" r:id="rId200"/>
    <hyperlink ref="A270" r:id="rId201"/>
    <hyperlink ref="A271" r:id="rId202"/>
    <hyperlink ref="A272" r:id="rId203"/>
    <hyperlink ref="A273" r:id="rId204"/>
    <hyperlink ref="A274:A276" r:id="rId205" display="D244"/>
    <hyperlink ref="A277" r:id="rId206"/>
    <hyperlink ref="A278" r:id="rId207"/>
    <hyperlink ref="A279" r:id="rId208"/>
    <hyperlink ref="A280" r:id="rId209"/>
    <hyperlink ref="A281" r:id="rId210"/>
    <hyperlink ref="A283" r:id="rId211"/>
    <hyperlink ref="A284" r:id="rId212"/>
    <hyperlink ref="A285" r:id="rId213"/>
    <hyperlink ref="A286" r:id="rId214"/>
    <hyperlink ref="A287" r:id="rId215"/>
    <hyperlink ref="A288" r:id="rId216"/>
    <hyperlink ref="A289" r:id="rId217"/>
    <hyperlink ref="A290" r:id="rId218"/>
    <hyperlink ref="A291" r:id="rId219"/>
    <hyperlink ref="A292" r:id="rId220"/>
    <hyperlink ref="A293" r:id="rId221"/>
    <hyperlink ref="A294" r:id="rId222"/>
    <hyperlink ref="A295" r:id="rId223"/>
    <hyperlink ref="A296" r:id="rId224"/>
    <hyperlink ref="A297" r:id="rId225"/>
    <hyperlink ref="A298" r:id="rId226"/>
    <hyperlink ref="A299" r:id="rId227"/>
    <hyperlink ref="A300" r:id="rId228"/>
    <hyperlink ref="A301" r:id="rId229"/>
    <hyperlink ref="A302" r:id="rId230"/>
    <hyperlink ref="A303:A307" r:id="rId231" display="D273"/>
    <hyperlink ref="A308" r:id="rId232"/>
    <hyperlink ref="A309" r:id="rId233"/>
    <hyperlink ref="A310" r:id="rId234"/>
    <hyperlink ref="A311" r:id="rId235"/>
    <hyperlink ref="A312" r:id="rId236"/>
    <hyperlink ref="A313" r:id="rId237"/>
    <hyperlink ref="A314" r:id="rId238"/>
    <hyperlink ref="A316" r:id="rId239"/>
    <hyperlink ref="A315" r:id="rId240"/>
    <hyperlink ref="A317" r:id="rId241"/>
    <hyperlink ref="A318" r:id="rId242"/>
    <hyperlink ref="A319" r:id="rId243"/>
    <hyperlink ref="A320" r:id="rId244"/>
    <hyperlink ref="A321" r:id="rId245"/>
    <hyperlink ref="A322" r:id="rId246"/>
    <hyperlink ref="A323" r:id="rId247"/>
    <hyperlink ref="A324" r:id="rId248"/>
    <hyperlink ref="A325" r:id="rId249"/>
    <hyperlink ref="A326" r:id="rId250"/>
    <hyperlink ref="A327" r:id="rId251"/>
    <hyperlink ref="A328" r:id="rId252"/>
    <hyperlink ref="A329" r:id="rId253"/>
    <hyperlink ref="A330" r:id="rId254"/>
    <hyperlink ref="A349" r:id="rId255"/>
    <hyperlink ref="A350" r:id="rId256"/>
    <hyperlink ref="A331" r:id="rId257"/>
    <hyperlink ref="A332" r:id="rId258"/>
    <hyperlink ref="A333" r:id="rId259"/>
    <hyperlink ref="A334" r:id="rId260"/>
    <hyperlink ref="A335" r:id="rId261"/>
    <hyperlink ref="A336" r:id="rId262"/>
    <hyperlink ref="A337" r:id="rId263"/>
    <hyperlink ref="A338" r:id="rId264"/>
    <hyperlink ref="A339" r:id="rId265"/>
    <hyperlink ref="A340" r:id="rId266"/>
    <hyperlink ref="A341" r:id="rId267"/>
    <hyperlink ref="A342" r:id="rId268"/>
    <hyperlink ref="A343" r:id="rId269"/>
    <hyperlink ref="A344" r:id="rId270"/>
    <hyperlink ref="A345" r:id="rId271"/>
    <hyperlink ref="A346" r:id="rId272"/>
    <hyperlink ref="A347" r:id="rId273"/>
    <hyperlink ref="A348" r:id="rId274"/>
    <hyperlink ref="A351" r:id="rId275"/>
    <hyperlink ref="A352" r:id="rId276"/>
    <hyperlink ref="A353:A356" r:id="rId277" display="D318"/>
    <hyperlink ref="A357" r:id="rId278"/>
    <hyperlink ref="A358" r:id="rId279"/>
    <hyperlink ref="A359" r:id="rId280"/>
    <hyperlink ref="A360" r:id="rId281"/>
    <hyperlink ref="A361" r:id="rId282"/>
    <hyperlink ref="A362" r:id="rId283"/>
    <hyperlink ref="A363" r:id="rId284"/>
    <hyperlink ref="A364" r:id="rId285"/>
    <hyperlink ref="A365" r:id="rId286"/>
    <hyperlink ref="A366" r:id="rId287"/>
    <hyperlink ref="A367" r:id="rId288"/>
    <hyperlink ref="A368" r:id="rId289"/>
    <hyperlink ref="A369" r:id="rId290"/>
    <hyperlink ref="A370" r:id="rId291"/>
    <hyperlink ref="A371" r:id="rId292"/>
    <hyperlink ref="A372" r:id="rId293"/>
    <hyperlink ref="A373" r:id="rId294"/>
    <hyperlink ref="A374" r:id="rId295"/>
    <hyperlink ref="A375" r:id="rId296"/>
    <hyperlink ref="A376:A379" r:id="rId297" display="D341"/>
    <hyperlink ref="A380" r:id="rId298"/>
    <hyperlink ref="A382:A383" r:id="rId299" display="D345"/>
    <hyperlink ref="A384" r:id="rId300"/>
    <hyperlink ref="A385" r:id="rId301"/>
    <hyperlink ref="A386" r:id="rId302"/>
    <hyperlink ref="A387" r:id="rId303"/>
    <hyperlink ref="A388" r:id="rId304"/>
    <hyperlink ref="A389" r:id="rId305"/>
    <hyperlink ref="A390" r:id="rId306"/>
    <hyperlink ref="A391" r:id="rId307"/>
    <hyperlink ref="A392:A393" r:id="rId308" display="D354"/>
    <hyperlink ref="A394" r:id="rId309"/>
    <hyperlink ref="A395" r:id="rId310"/>
    <hyperlink ref="A396" r:id="rId311"/>
    <hyperlink ref="A397" r:id="rId312"/>
    <hyperlink ref="A398" r:id="rId313"/>
    <hyperlink ref="A152" r:id="rId314"/>
    <hyperlink ref="A52" r:id="rId315"/>
    <hyperlink ref="A53" r:id="rId316"/>
    <hyperlink ref="A54" r:id="rId317" display="D047"/>
    <hyperlink ref="A14" r:id="rId318"/>
    <hyperlink ref="A15" r:id="rId319"/>
    <hyperlink ref="A17:A19" r:id="rId320" display="D014 A"/>
    <hyperlink ref="A16" r:id="rId321"/>
    <hyperlink ref="A20" r:id="rId322"/>
    <hyperlink ref="A21" r:id="rId323"/>
    <hyperlink ref="A22" r:id="rId324"/>
    <hyperlink ref="A23" r:id="rId325"/>
    <hyperlink ref="A24" r:id="rId326"/>
    <hyperlink ref="A25" r:id="rId327"/>
    <hyperlink ref="A26" r:id="rId328"/>
    <hyperlink ref="A27" r:id="rId329"/>
    <hyperlink ref="A28" r:id="rId330"/>
    <hyperlink ref="A29" r:id="rId331"/>
    <hyperlink ref="A30" r:id="rId332"/>
    <hyperlink ref="A31" r:id="rId333"/>
    <hyperlink ref="A32:A34" r:id="rId334" display="D028"/>
    <hyperlink ref="A35" r:id="rId335"/>
    <hyperlink ref="A36" r:id="rId336"/>
    <hyperlink ref="A37" r:id="rId337"/>
    <hyperlink ref="A38" r:id="rId338"/>
    <hyperlink ref="A39" r:id="rId339"/>
    <hyperlink ref="A40" r:id="rId340"/>
    <hyperlink ref="A43" r:id="rId341"/>
    <hyperlink ref="A44" r:id="rId342"/>
    <hyperlink ref="A45" r:id="rId343"/>
    <hyperlink ref="A46" r:id="rId344"/>
    <hyperlink ref="A47" r:id="rId345"/>
    <hyperlink ref="A48" r:id="rId346"/>
    <hyperlink ref="A282" r:id="rId347"/>
    <hyperlink ref="A399" r:id="rId348"/>
    <hyperlink ref="A400" r:id="rId349"/>
    <hyperlink ref="A401" r:id="rId350"/>
    <hyperlink ref="A106" r:id="rId351"/>
    <hyperlink ref="A402" r:id="rId352"/>
  </hyperlinks>
  <pageMargins left="0.7" right="0.7" top="0.75" bottom="0.75" header="0.3" footer="0.3"/>
  <pageSetup paperSize="9" orientation="portrait" verticalDpi="0" r:id="rId353"/>
  <legacyDrawing r:id="rId354"/>
  <extLst>
    <ext xmlns:x14="http://schemas.microsoft.com/office/spreadsheetml/2009/9/main" uri="{CCE6A557-97BC-4b89-ADB6-D9C93CAAB3DF}">
      <x14:dataValidations xmlns:xm="http://schemas.microsoft.com/office/excel/2006/main" count="47">
        <x14:dataValidation type="list" allowBlank="1" showInputMessage="1" showErrorMessage="1">
          <x14:formula1>
            <xm:f>'C:\Users\Ascaudit-0912\Desktop\Sébastien\BASE DE DONNEE\[Base de données dynamique.xlsm]Admin'!#REF!</xm:f>
          </x14:formula1>
          <xm:sqref>BG51:BG409 BE51:BE409 BG4:BG13 BE4:BE13</xm:sqref>
        </x14:dataValidation>
        <x14:dataValidation type="list" allowBlank="1" showInputMessage="1" showErrorMessage="1">
          <x14:formula1>
            <xm:f>Admin!$Q$24:$Q$36</xm:f>
          </x14:formula1>
          <xm:sqref>Q203:Q499</xm:sqref>
        </x14:dataValidation>
        <x14:dataValidation type="list" allowBlank="1" showInputMessage="1" showErrorMessage="1">
          <x14:formula1>
            <xm:f>Admin!$D$24:$D$34</xm:f>
          </x14:formula1>
          <xm:sqref>C738:C1237 B500:B1237 B120 B110:B118 B71 B78:B84 B167:B322 B4:B50 B52:B69 B73:B75 B162:B163 B324:B409 B86:B107 B126:B158</xm:sqref>
        </x14:dataValidation>
        <x14:dataValidation type="list" allowBlank="1" showInputMessage="1" showErrorMessage="1">
          <x14:formula1>
            <xm:f>Admin!$P$3:$P$5</xm:f>
          </x14:formula1>
          <xm:sqref>E400:E499</xm:sqref>
        </x14:dataValidation>
        <x14:dataValidation type="list" allowBlank="1" showInputMessage="1" showErrorMessage="1">
          <x14:formula1>
            <xm:f>Admin!$V$52:$V$58</xm:f>
          </x14:formula1>
          <xm:sqref>AA4:AA6 AA8 AA11:AA12 AA16:AA22 AA24 AA31:AA46 AA48:AA63 AA70 AA72:AA77 AA82:AA83 AA85:AA90 AA92 AA95:AA101 AA103 AA106:AA113 AA117:AA138 AA143:AA149 AA154:AA178 AA180:AA182 AA184:AA192 AA194:AA195 AA197 AA208:AA212 AA217:AA218 AA231 AA237:AA241 AA243 AA249:AA252 AA256 AA258:AA260 AA262:AA263 AA268:AA274 AA276:AA288 AA291:AA293 AA299:AA302 AA308:AA317 AA319:AA332 AA334 AA337:AA351 AA353:AA357 AA359:AA362 AA370 AA373:AA374 AA376:AA381 AA384:AA385 AA388 AA390:AA391 AA393:AA395 AA399 AA401 AA403:AA408 AA410:AA499 Z4:Z499</xm:sqref>
        </x14:dataValidation>
        <x14:dataValidation type="list" allowBlank="1" showInputMessage="1" showErrorMessage="1">
          <x14:formula1>
            <xm:f>Admin!$W$52:$W$55</xm:f>
          </x14:formula1>
          <xm:sqref>AA7 AA13:AA15 AA23 AA25:AA30 AA47 AA64:AA69 AA71 AA78:AA81 AA84 AA91 AA93:AA94 AA102 AA104:AA105 AA114:AA116 AA139:AA142 AA150:AA153 AA179 AA183 AA193 AA196 AA198:AA207 AA213:AA216 AA219:AA230 AA232:AA236 AA242 AA9:AA10 AA253:AA255 AA257 AA261 AA264:AA267 AA275 AA289:AA290 AA294:AA298 AA303:AA307 AA318 AA333 AA335:AA336 AA352 AA358 AA363:AA369 AA371:AA372 AA375 AA382:AA383 AA386:AA387 AA389 AA392 AA396:AA398 AA400 AA402 AA409 AA244:AA248</xm:sqref>
        </x14:dataValidation>
        <x14:dataValidation type="list" allowBlank="1" showInputMessage="1" showErrorMessage="1">
          <x14:formula1>
            <xm:f>Admin!$J$24:$J$27</xm:f>
          </x14:formula1>
          <xm:sqref>H4:H499</xm:sqref>
        </x14:dataValidation>
        <x14:dataValidation type="list" allowBlank="1" showInputMessage="1" showErrorMessage="1">
          <x14:formula1>
            <xm:f>Admin!$K$24:$K$26</xm:f>
          </x14:formula1>
          <xm:sqref>I4:I499</xm:sqref>
        </x14:dataValidation>
        <x14:dataValidation type="list" allowBlank="1" showInputMessage="1" showErrorMessage="1">
          <x14:formula1>
            <xm:f>Admin!$I$24:$I$30</xm:f>
          </x14:formula1>
          <xm:sqref>J4:J499</xm:sqref>
        </x14:dataValidation>
        <x14:dataValidation type="list" allowBlank="1" showInputMessage="1" showErrorMessage="1">
          <x14:formula1>
            <xm:f>Admin!$R$24:$R$26</xm:f>
          </x14:formula1>
          <xm:sqref>P4:P499</xm:sqref>
        </x14:dataValidation>
        <x14:dataValidation type="list" allowBlank="1" showInputMessage="1" showErrorMessage="1">
          <x14:formula1>
            <xm:f>Admin!$S$24:$S$25</xm:f>
          </x14:formula1>
          <xm:sqref>R4:R499</xm:sqref>
        </x14:dataValidation>
        <x14:dataValidation type="list" allowBlank="1" showInputMessage="1" showErrorMessage="1">
          <x14:formula1>
            <xm:f>Admin!$T$24:$T$27</xm:f>
          </x14:formula1>
          <xm:sqref>S4:S499</xm:sqref>
        </x14:dataValidation>
        <x14:dataValidation type="list" allowBlank="1" showInputMessage="1" showErrorMessage="1">
          <x14:formula1>
            <xm:f>Admin!$U$24:$U$25</xm:f>
          </x14:formula1>
          <xm:sqref>T4:T499</xm:sqref>
        </x14:dataValidation>
        <x14:dataValidation type="list" allowBlank="1" showInputMessage="1" showErrorMessage="1">
          <x14:formula1>
            <xm:f>Admin!$AG$24:$AG$43</xm:f>
          </x14:formula1>
          <xm:sqref>AC4:AC499</xm:sqref>
        </x14:dataValidation>
        <x14:dataValidation type="list" allowBlank="1" showInputMessage="1" showErrorMessage="1">
          <x14:formula1>
            <xm:f>Admin!$AH$24:$AH$25</xm:f>
          </x14:formula1>
          <xm:sqref>AE4:AE499</xm:sqref>
        </x14:dataValidation>
        <x14:dataValidation type="list" allowBlank="1" showInputMessage="1" showErrorMessage="1">
          <x14:formula1>
            <xm:f>Admin!$AA$24:$AA$25</xm:f>
          </x14:formula1>
          <xm:sqref>AI4:AI499</xm:sqref>
        </x14:dataValidation>
        <x14:dataValidation type="list" allowBlank="1" showInputMessage="1" showErrorMessage="1">
          <x14:formula1>
            <xm:f>Admin!$Z$24:$Z$29</xm:f>
          </x14:formula1>
          <xm:sqref>AJ4:AJ499</xm:sqref>
        </x14:dataValidation>
        <x14:dataValidation type="list" allowBlank="1" showInputMessage="1" showErrorMessage="1">
          <x14:formula1>
            <xm:f>Admin!$AI$24:$AI$26</xm:f>
          </x14:formula1>
          <xm:sqref>AF4:AF360 AF362:AF499</xm:sqref>
        </x14:dataValidation>
        <x14:dataValidation type="list" allowBlank="1" showInputMessage="1" showErrorMessage="1">
          <x14:formula1>
            <xm:f>Admin!$B$3:$B$17</xm:f>
          </x14:formula1>
          <xm:sqref>BJ4:BJ1188</xm:sqref>
        </x14:dataValidation>
        <x14:dataValidation type="list" allowBlank="1" showInputMessage="1" showErrorMessage="1">
          <x14:formula1>
            <xm:f>Admin!$C$3:$C$17</xm:f>
          </x14:formula1>
          <xm:sqref>BK4:BK1188</xm:sqref>
        </x14:dataValidation>
        <x14:dataValidation type="list" allowBlank="1" showInputMessage="1" showErrorMessage="1">
          <x14:formula1>
            <xm:f>Admin!$D$3:$D$12</xm:f>
          </x14:formula1>
          <xm:sqref>BL4:BL1188</xm:sqref>
        </x14:dataValidation>
        <x14:dataValidation type="list" allowBlank="1" showInputMessage="1" showErrorMessage="1">
          <x14:formula1>
            <xm:f>Admin!$E$3:$E$4</xm:f>
          </x14:formula1>
          <xm:sqref>BM4:BM1188</xm:sqref>
        </x14:dataValidation>
        <x14:dataValidation type="list" allowBlank="1" showInputMessage="1" showErrorMessage="1">
          <x14:formula1>
            <xm:f>Admin!$F$3:$F$10</xm:f>
          </x14:formula1>
          <xm:sqref>BN4:BN1188</xm:sqref>
        </x14:dataValidation>
        <x14:dataValidation type="list" allowBlank="1" showInputMessage="1" showErrorMessage="1">
          <x14:formula1>
            <xm:f>Admin!$L$24:$L$32</xm:f>
          </x14:formula1>
          <xm:sqref>L4:L499</xm:sqref>
        </x14:dataValidation>
        <x14:dataValidation type="list" allowBlank="1" showInputMessage="1" showErrorMessage="1">
          <x14:formula1>
            <xm:f>Admin!$M$24:$M$25</xm:f>
          </x14:formula1>
          <xm:sqref>M4:M499</xm:sqref>
        </x14:dataValidation>
        <x14:dataValidation type="list" allowBlank="1" showInputMessage="1" showErrorMessage="1">
          <x14:formula1>
            <xm:f>Admin!$N$24:$N$32</xm:f>
          </x14:formula1>
          <xm:sqref>N4:N499</xm:sqref>
        </x14:dataValidation>
        <x14:dataValidation type="list" allowBlank="1" showInputMessage="1" showErrorMessage="1">
          <x14:formula1>
            <xm:f>Admin!$O$24:$O$28</xm:f>
          </x14:formula1>
          <xm:sqref>O4:O499</xm:sqref>
        </x14:dataValidation>
        <x14:dataValidation type="list" allowBlank="1" showInputMessage="1" showErrorMessage="1">
          <x14:formula1>
            <xm:f>Admin!$AJ$24:$AJ$28</xm:f>
          </x14:formula1>
          <xm:sqref>AG394:AG499 AG4:AG122 AG126:AG158 AG162:AG163 AG167:AG392</xm:sqref>
        </x14:dataValidation>
        <x14:dataValidation type="list" allowBlank="1" showInputMessage="1" showErrorMessage="1">
          <x14:formula1>
            <xm:f>Admin!$AK$24:$AK$26</xm:f>
          </x14:formula1>
          <xm:sqref>AH4:AH499</xm:sqref>
        </x14:dataValidation>
        <x14:dataValidation type="list" allowBlank="1" showInputMessage="1" showErrorMessage="1">
          <x14:formula1>
            <xm:f>Admin!$AB$24:$AB$37</xm:f>
          </x14:formula1>
          <xm:sqref>AK4:AO499</xm:sqref>
        </x14:dataValidation>
        <x14:dataValidation type="list" allowBlank="1" showInputMessage="1" showErrorMessage="1">
          <x14:formula1>
            <xm:f>Admin!$AN$24:$AN$30</xm:f>
          </x14:formula1>
          <xm:sqref>AP4:AP499</xm:sqref>
        </x14:dataValidation>
        <x14:dataValidation type="list" allowBlank="1" showInputMessage="1" showErrorMessage="1">
          <x14:formula1>
            <xm:f>Admin!$AD$24:$AD$29</xm:f>
          </x14:formula1>
          <xm:sqref>AR4:AR499</xm:sqref>
        </x14:dataValidation>
        <x14:dataValidation type="list" allowBlank="1" showInputMessage="1" showErrorMessage="1">
          <x14:formula1>
            <xm:f>Admin!$AE$24:$AE$25</xm:f>
          </x14:formula1>
          <xm:sqref>AQ4:AQ499</xm:sqref>
        </x14:dataValidation>
        <x14:dataValidation type="list" allowBlank="1" showInputMessage="1" showErrorMessage="1">
          <x14:formula1>
            <xm:f>Admin!$AQ$3:$AQ$31</xm:f>
          </x14:formula1>
          <xm:sqref>AW4:AW499</xm:sqref>
        </x14:dataValidation>
        <x14:dataValidation type="list" allowBlank="1" showInputMessage="1" showErrorMessage="1">
          <x14:formula1>
            <xm:f>Admin!$F$24:$F$118</xm:f>
          </x14:formula1>
          <xm:sqref>AV4:AV499</xm:sqref>
        </x14:dataValidation>
        <x14:dataValidation type="list" allowBlank="1" showInputMessage="1" showErrorMessage="1">
          <x14:formula1>
            <xm:f>Admin!$Q$24:$Q$37</xm:f>
          </x14:formula1>
          <xm:sqref>Q4:Q202</xm:sqref>
        </x14:dataValidation>
        <x14:dataValidation type="list" allowBlank="1" showInputMessage="1" showErrorMessage="1">
          <x14:formula1>
            <xm:f>Admin!$V$24:$V$31</xm:f>
          </x14:formula1>
          <xm:sqref>U4:U499</xm:sqref>
        </x14:dataValidation>
        <x14:dataValidation type="list" allowBlank="1" showInputMessage="1" showErrorMessage="1">
          <x14:formula1>
            <xm:f>Admin!$W$24:$W$31</xm:f>
          </x14:formula1>
          <xm:sqref>V4:V499</xm:sqref>
        </x14:dataValidation>
        <x14:dataValidation type="list" allowBlank="1" showInputMessage="1" showErrorMessage="1">
          <x14:formula1>
            <xm:f>Admin!$X$24:$X$31</xm:f>
          </x14:formula1>
          <xm:sqref>W4:W499</xm:sqref>
        </x14:dataValidation>
        <x14:dataValidation type="list" allowBlank="1" showInputMessage="1" showErrorMessage="1">
          <x14:formula1>
            <xm:f>Admin!$W$42:$W$45</xm:f>
          </x14:formula1>
          <xm:sqref>X4:X499</xm:sqref>
        </x14:dataValidation>
        <x14:dataValidation type="list" allowBlank="1" showInputMessage="1" showErrorMessage="1">
          <x14:formula1>
            <xm:f>Admin!$X$42:$X$48</xm:f>
          </x14:formula1>
          <xm:sqref>Y4:Y499</xm:sqref>
        </x14:dataValidation>
        <x14:dataValidation type="list" allowBlank="1" showInputMessage="1" showErrorMessage="1">
          <x14:formula1>
            <xm:f>Admin!$V$42:$V$48</xm:f>
          </x14:formula1>
          <xm:sqref>AB4:AB499</xm:sqref>
        </x14:dataValidation>
        <x14:dataValidation type="list" allowBlank="1" showInputMessage="1" showErrorMessage="1">
          <x14:formula1>
            <xm:f>Admin!$AN$3:$AN$14</xm:f>
          </x14:formula1>
          <xm:sqref>AX4:AX499</xm:sqref>
        </x14:dataValidation>
        <x14:dataValidation type="list" allowBlank="1" showInputMessage="1" showErrorMessage="1">
          <x14:formula1>
            <xm:f>Admin!$AP$3:$AP$32</xm:f>
          </x14:formula1>
          <xm:sqref>AY4:AY499</xm:sqref>
        </x14:dataValidation>
        <x14:dataValidation type="list" allowBlank="1" showInputMessage="1" showErrorMessage="1">
          <x14:formula1>
            <xm:f>Admin!$AJ$24:$AJ$29</xm:f>
          </x14:formula1>
          <xm:sqref>AG393</xm:sqref>
        </x14:dataValidation>
        <x14:dataValidation type="list" allowBlank="1" showInputMessage="1" showErrorMessage="1">
          <x14:formula1>
            <xm:f>Admin!$AI$24:$AI$27</xm:f>
          </x14:formula1>
          <xm:sqref>AF361</xm:sqref>
        </x14:dataValidation>
        <x14:dataValidation type="list" allowBlank="1" showInputMessage="1" showErrorMessage="1">
          <x14:formula1>
            <xm:f>Admin!$AJ$24:$AJ$30</xm:f>
          </x14:formula1>
          <xm:sqref>AG123:AG125 AG159:AG161 AG164:AG166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08"/>
  <sheetViews>
    <sheetView workbookViewId="0">
      <selection activeCell="B6" sqref="B6"/>
    </sheetView>
  </sheetViews>
  <sheetFormatPr baseColWidth="10" defaultRowHeight="15" x14ac:dyDescent="0.25"/>
  <cols>
    <col min="1" max="1" width="11.42578125" style="1"/>
    <col min="2" max="2" width="25.7109375" style="47" bestFit="1" customWidth="1"/>
    <col min="3" max="3" width="15.28515625" style="1" bestFit="1" customWidth="1"/>
    <col min="4" max="4" width="12.85546875" style="1" bestFit="1" customWidth="1"/>
    <col min="5" max="6" width="11.42578125" style="47"/>
    <col min="7" max="7" width="49.85546875" style="1" customWidth="1"/>
    <col min="8" max="8" width="23.7109375" style="1" customWidth="1"/>
    <col min="9" max="9" width="21.7109375" customWidth="1"/>
    <col min="10" max="10" width="17.42578125" style="48" bestFit="1" customWidth="1"/>
    <col min="11" max="11" width="17.42578125" bestFit="1" customWidth="1"/>
    <col min="12" max="13" width="17.42578125" style="1" bestFit="1" customWidth="1"/>
    <col min="14" max="14" width="25.85546875" style="50" bestFit="1" customWidth="1"/>
  </cols>
  <sheetData>
    <row r="1" spans="1:15" x14ac:dyDescent="0.25">
      <c r="A1" s="49" t="s">
        <v>1</v>
      </c>
      <c r="B1" s="53" t="s">
        <v>1649</v>
      </c>
      <c r="C1" s="49" t="s">
        <v>1650</v>
      </c>
      <c r="D1" s="49" t="s">
        <v>1651</v>
      </c>
      <c r="E1" s="53" t="s">
        <v>1652</v>
      </c>
      <c r="F1" s="53" t="s">
        <v>1653</v>
      </c>
      <c r="G1" s="49" t="s">
        <v>1657</v>
      </c>
      <c r="H1" s="49" t="s">
        <v>1659</v>
      </c>
      <c r="I1" s="49" t="s">
        <v>1656</v>
      </c>
      <c r="J1" s="49" t="s">
        <v>278</v>
      </c>
      <c r="K1" s="49" t="s">
        <v>308</v>
      </c>
      <c r="L1" s="49" t="s">
        <v>1654</v>
      </c>
      <c r="M1" s="49" t="s">
        <v>1655</v>
      </c>
      <c r="N1" s="51" t="s">
        <v>1663</v>
      </c>
      <c r="O1" s="49" t="s">
        <v>198</v>
      </c>
    </row>
    <row r="2" spans="1:15" ht="45" x14ac:dyDescent="0.25">
      <c r="A2" s="43" t="s">
        <v>75</v>
      </c>
      <c r="B2" s="47" t="s">
        <v>1662</v>
      </c>
      <c r="C2" s="1" t="s">
        <v>41</v>
      </c>
      <c r="D2" s="1">
        <v>75</v>
      </c>
      <c r="E2" s="47" t="s">
        <v>38</v>
      </c>
      <c r="F2" s="47" t="s">
        <v>1660</v>
      </c>
      <c r="G2" s="47" t="s">
        <v>1661</v>
      </c>
      <c r="H2" s="47" t="s">
        <v>1664</v>
      </c>
      <c r="I2" s="1" t="s">
        <v>299</v>
      </c>
      <c r="J2" s="1" t="s">
        <v>1665</v>
      </c>
      <c r="K2" s="1"/>
      <c r="L2" s="1">
        <f>38+127+213</f>
        <v>378</v>
      </c>
      <c r="M2" s="1">
        <v>53</v>
      </c>
      <c r="N2" s="50">
        <f>M2*L2</f>
        <v>20034</v>
      </c>
      <c r="O2" s="1" t="s">
        <v>1675</v>
      </c>
    </row>
    <row r="3" spans="1:15" ht="30" x14ac:dyDescent="0.25">
      <c r="A3" s="44" t="s">
        <v>103</v>
      </c>
      <c r="B3" s="47" t="s">
        <v>1666</v>
      </c>
      <c r="C3" s="1" t="s">
        <v>41</v>
      </c>
      <c r="D3" s="1">
        <v>93</v>
      </c>
      <c r="E3" s="47" t="s">
        <v>1667</v>
      </c>
      <c r="F3" s="47" t="s">
        <v>106</v>
      </c>
      <c r="G3" s="1" t="s">
        <v>1668</v>
      </c>
      <c r="H3" s="47" t="s">
        <v>1673</v>
      </c>
      <c r="I3" s="1" t="s">
        <v>300</v>
      </c>
      <c r="J3" s="1"/>
      <c r="K3" s="1"/>
      <c r="O3" s="1"/>
    </row>
    <row r="4" spans="1:15" x14ac:dyDescent="0.25">
      <c r="A4" s="44" t="s">
        <v>110</v>
      </c>
      <c r="B4" s="47" t="s">
        <v>1669</v>
      </c>
      <c r="C4" s="1" t="s">
        <v>41</v>
      </c>
      <c r="D4" s="1">
        <v>93</v>
      </c>
      <c r="E4" s="47" t="s">
        <v>1670</v>
      </c>
      <c r="F4" s="47" t="s">
        <v>106</v>
      </c>
      <c r="G4" s="1" t="s">
        <v>1671</v>
      </c>
      <c r="H4" s="47" t="s">
        <v>1673</v>
      </c>
      <c r="I4" s="1" t="s">
        <v>300</v>
      </c>
      <c r="J4" s="1"/>
      <c r="K4" s="1"/>
      <c r="L4" s="1">
        <v>1140</v>
      </c>
      <c r="O4" s="1"/>
    </row>
    <row r="5" spans="1:15" ht="30" x14ac:dyDescent="0.25">
      <c r="A5" s="44" t="s">
        <v>117</v>
      </c>
      <c r="B5" s="47" t="s">
        <v>118</v>
      </c>
      <c r="C5" s="1" t="s">
        <v>41</v>
      </c>
      <c r="D5" s="1">
        <v>93</v>
      </c>
      <c r="E5" s="47" t="s">
        <v>1667</v>
      </c>
      <c r="F5" s="47" t="s">
        <v>106</v>
      </c>
      <c r="G5" s="1" t="s">
        <v>1671</v>
      </c>
      <c r="H5" s="47" t="s">
        <v>1673</v>
      </c>
      <c r="I5" s="1" t="s">
        <v>300</v>
      </c>
      <c r="J5" s="1"/>
      <c r="K5" s="1"/>
      <c r="L5" s="1">
        <v>508</v>
      </c>
      <c r="O5" s="1"/>
    </row>
    <row r="6" spans="1:15" ht="30" x14ac:dyDescent="0.25">
      <c r="A6" s="44" t="s">
        <v>119</v>
      </c>
      <c r="B6" s="47" t="s">
        <v>120</v>
      </c>
      <c r="C6" s="1" t="s">
        <v>41</v>
      </c>
      <c r="D6" s="1">
        <v>93</v>
      </c>
      <c r="E6" s="47" t="s">
        <v>1667</v>
      </c>
      <c r="F6" s="47" t="s">
        <v>106</v>
      </c>
      <c r="G6" s="1" t="s">
        <v>1671</v>
      </c>
      <c r="H6" s="47" t="s">
        <v>1673</v>
      </c>
      <c r="I6" s="1" t="s">
        <v>300</v>
      </c>
      <c r="J6" s="1"/>
      <c r="K6" s="1"/>
      <c r="L6" s="1">
        <v>319</v>
      </c>
      <c r="O6" s="1"/>
    </row>
    <row r="7" spans="1:15" ht="30" x14ac:dyDescent="0.25">
      <c r="A7" s="44" t="s">
        <v>127</v>
      </c>
      <c r="B7" s="47" t="s">
        <v>1666</v>
      </c>
      <c r="C7" s="1" t="s">
        <v>41</v>
      </c>
      <c r="D7" s="1">
        <v>93</v>
      </c>
      <c r="E7" s="47" t="s">
        <v>1667</v>
      </c>
      <c r="F7" s="47" t="s">
        <v>106</v>
      </c>
      <c r="G7" s="1" t="s">
        <v>1672</v>
      </c>
      <c r="H7" s="47" t="s">
        <v>1673</v>
      </c>
      <c r="I7" s="1" t="s">
        <v>300</v>
      </c>
      <c r="J7" s="1"/>
      <c r="K7" s="1"/>
      <c r="L7" s="1">
        <v>3600</v>
      </c>
      <c r="N7" s="50">
        <v>700000</v>
      </c>
      <c r="O7" s="1" t="s">
        <v>1676</v>
      </c>
    </row>
    <row r="8" spans="1:15" ht="45" x14ac:dyDescent="0.25">
      <c r="A8" s="44" t="s">
        <v>130</v>
      </c>
      <c r="B8" s="47" t="s">
        <v>1677</v>
      </c>
      <c r="C8" s="1" t="s">
        <v>41</v>
      </c>
      <c r="D8" s="1">
        <v>27</v>
      </c>
      <c r="E8" s="47" t="s">
        <v>1678</v>
      </c>
      <c r="G8" s="1" t="s">
        <v>1679</v>
      </c>
      <c r="H8" s="47" t="s">
        <v>1680</v>
      </c>
      <c r="I8" s="1" t="s">
        <v>299</v>
      </c>
      <c r="J8" s="1"/>
      <c r="K8" s="1"/>
      <c r="L8" s="1">
        <v>340</v>
      </c>
      <c r="N8" s="50">
        <v>16786</v>
      </c>
      <c r="O8" s="1" t="s">
        <v>1676</v>
      </c>
    </row>
    <row r="9" spans="1:15" ht="60" x14ac:dyDescent="0.25">
      <c r="A9" s="44" t="s">
        <v>1621</v>
      </c>
      <c r="B9" s="47" t="s">
        <v>1681</v>
      </c>
      <c r="C9" s="1" t="s">
        <v>155</v>
      </c>
      <c r="D9" s="1">
        <v>69</v>
      </c>
      <c r="E9" s="47" t="s">
        <v>1682</v>
      </c>
      <c r="F9" s="47" t="s">
        <v>1683</v>
      </c>
      <c r="G9" s="1" t="s">
        <v>1684</v>
      </c>
      <c r="H9" s="47" t="s">
        <v>1685</v>
      </c>
      <c r="I9" s="1" t="s">
        <v>300</v>
      </c>
      <c r="J9" s="47" t="s">
        <v>289</v>
      </c>
      <c r="K9" s="1">
        <v>140</v>
      </c>
      <c r="L9" s="1">
        <f>522</f>
        <v>522</v>
      </c>
      <c r="M9" s="1">
        <v>29.1</v>
      </c>
      <c r="N9" s="50">
        <v>15190.2</v>
      </c>
      <c r="O9" s="1" t="s">
        <v>1675</v>
      </c>
    </row>
    <row r="10" spans="1:15" ht="45" x14ac:dyDescent="0.25">
      <c r="A10" s="44" t="s">
        <v>1619</v>
      </c>
      <c r="B10" s="47" t="s">
        <v>1681</v>
      </c>
      <c r="C10" s="1" t="s">
        <v>155</v>
      </c>
      <c r="D10" s="1">
        <v>69</v>
      </c>
      <c r="E10" s="47" t="s">
        <v>1682</v>
      </c>
      <c r="F10" s="47" t="s">
        <v>1239</v>
      </c>
      <c r="G10" s="1" t="s">
        <v>1684</v>
      </c>
      <c r="H10" s="47" t="s">
        <v>1686</v>
      </c>
      <c r="I10" s="1" t="s">
        <v>300</v>
      </c>
      <c r="J10" s="1" t="s">
        <v>289</v>
      </c>
      <c r="K10" s="1">
        <v>150</v>
      </c>
      <c r="L10" s="1">
        <f>283+234</f>
        <v>517</v>
      </c>
      <c r="M10" s="1">
        <v>28.35</v>
      </c>
      <c r="N10" s="50">
        <f>8023.05+6633.9</f>
        <v>14656.95</v>
      </c>
      <c r="O10" s="1" t="s">
        <v>1675</v>
      </c>
    </row>
    <row r="11" spans="1:15" ht="75" x14ac:dyDescent="0.25">
      <c r="A11" s="44" t="s">
        <v>1616</v>
      </c>
      <c r="B11" s="47" t="s">
        <v>1681</v>
      </c>
      <c r="C11" s="1" t="s">
        <v>155</v>
      </c>
      <c r="D11" s="1">
        <v>69</v>
      </c>
      <c r="E11" s="47" t="s">
        <v>1682</v>
      </c>
      <c r="F11" s="47" t="s">
        <v>1615</v>
      </c>
      <c r="G11" s="1" t="s">
        <v>1684</v>
      </c>
      <c r="H11" s="47" t="s">
        <v>1687</v>
      </c>
      <c r="I11" s="1" t="s">
        <v>300</v>
      </c>
      <c r="J11" s="1" t="s">
        <v>289</v>
      </c>
      <c r="K11" s="1">
        <v>160</v>
      </c>
      <c r="L11" s="1">
        <v>590.4</v>
      </c>
      <c r="M11" s="1">
        <v>32.229999999999997</v>
      </c>
      <c r="N11" s="50">
        <v>19028.59</v>
      </c>
      <c r="O11" s="1" t="s">
        <v>1675</v>
      </c>
    </row>
    <row r="12" spans="1:15" ht="60" x14ac:dyDescent="0.25">
      <c r="A12" s="44" t="s">
        <v>1612</v>
      </c>
      <c r="B12" s="47" t="s">
        <v>1681</v>
      </c>
      <c r="C12" s="1" t="s">
        <v>155</v>
      </c>
      <c r="D12" s="1">
        <v>69</v>
      </c>
      <c r="E12" s="47" t="s">
        <v>1682</v>
      </c>
      <c r="F12" s="47" t="s">
        <v>1610</v>
      </c>
      <c r="G12" s="1" t="s">
        <v>1684</v>
      </c>
      <c r="H12" s="47" t="s">
        <v>1688</v>
      </c>
      <c r="I12" s="1" t="s">
        <v>300</v>
      </c>
      <c r="J12" s="1" t="s">
        <v>289</v>
      </c>
      <c r="K12" s="1">
        <v>170</v>
      </c>
      <c r="L12" s="1">
        <f>287.2+236.1</f>
        <v>523.29999999999995</v>
      </c>
      <c r="M12" s="1">
        <v>30.8</v>
      </c>
      <c r="N12" s="50">
        <f>8845.76+7271.88</f>
        <v>16117.64</v>
      </c>
      <c r="O12" s="1" t="s">
        <v>1675</v>
      </c>
    </row>
    <row r="13" spans="1:15" ht="90" x14ac:dyDescent="0.25">
      <c r="A13" s="44" t="s">
        <v>1612</v>
      </c>
      <c r="B13" s="47" t="s">
        <v>1681</v>
      </c>
      <c r="C13" s="1" t="s">
        <v>155</v>
      </c>
      <c r="D13" s="1">
        <v>69</v>
      </c>
      <c r="E13" s="47" t="s">
        <v>1682</v>
      </c>
      <c r="F13" s="47" t="s">
        <v>1610</v>
      </c>
      <c r="G13" s="1" t="s">
        <v>1684</v>
      </c>
      <c r="H13" s="47" t="s">
        <v>1689</v>
      </c>
      <c r="I13" s="1" t="s">
        <v>300</v>
      </c>
      <c r="J13" s="1" t="s">
        <v>1690</v>
      </c>
      <c r="K13" s="1">
        <v>80</v>
      </c>
      <c r="L13" s="1">
        <f>27.1+25.9</f>
        <v>53</v>
      </c>
      <c r="M13" s="1">
        <f>AVERAGE(45.87,47.25)</f>
        <v>46.56</v>
      </c>
      <c r="N13" s="50">
        <f>1243.08+1223.78</f>
        <v>2466.8599999999997</v>
      </c>
      <c r="O13" s="1" t="s">
        <v>1675</v>
      </c>
    </row>
    <row r="14" spans="1:15" ht="75" x14ac:dyDescent="0.25">
      <c r="A14" s="44" t="s">
        <v>1612</v>
      </c>
      <c r="B14" s="47" t="s">
        <v>1681</v>
      </c>
      <c r="C14" s="1" t="s">
        <v>155</v>
      </c>
      <c r="D14" s="1">
        <v>69</v>
      </c>
      <c r="E14" s="47" t="s">
        <v>1682</v>
      </c>
      <c r="F14" s="47" t="s">
        <v>1610</v>
      </c>
      <c r="G14" s="1" t="s">
        <v>1684</v>
      </c>
      <c r="H14" s="47" t="s">
        <v>1691</v>
      </c>
      <c r="I14" s="1" t="s">
        <v>300</v>
      </c>
      <c r="J14" s="1" t="s">
        <v>1690</v>
      </c>
      <c r="K14" s="1">
        <v>120</v>
      </c>
      <c r="L14" s="1">
        <v>53</v>
      </c>
      <c r="M14" s="1">
        <v>13.84</v>
      </c>
      <c r="N14" s="50">
        <v>733.52</v>
      </c>
      <c r="O14" s="1" t="s">
        <v>1675</v>
      </c>
    </row>
    <row r="15" spans="1:15" ht="90" x14ac:dyDescent="0.25">
      <c r="A15" s="45" t="s">
        <v>1606</v>
      </c>
      <c r="B15" s="47" t="s">
        <v>1692</v>
      </c>
      <c r="C15" s="1" t="s">
        <v>41</v>
      </c>
      <c r="D15" s="1">
        <v>75</v>
      </c>
      <c r="E15" s="47" t="s">
        <v>38</v>
      </c>
      <c r="F15" s="47" t="s">
        <v>1604</v>
      </c>
      <c r="G15" s="1" t="s">
        <v>1693</v>
      </c>
      <c r="H15" s="47" t="s">
        <v>1694</v>
      </c>
      <c r="I15" s="1" t="s">
        <v>299</v>
      </c>
      <c r="J15" s="1" t="s">
        <v>1695</v>
      </c>
      <c r="K15" s="1"/>
      <c r="L15" s="1">
        <v>57</v>
      </c>
      <c r="M15" s="1">
        <v>57.2</v>
      </c>
      <c r="N15" s="50">
        <v>3260.4</v>
      </c>
      <c r="O15" s="1" t="s">
        <v>1675</v>
      </c>
    </row>
    <row r="16" spans="1:15" ht="75" x14ac:dyDescent="0.25">
      <c r="A16" s="44" t="s">
        <v>1591</v>
      </c>
      <c r="B16" s="47" t="s">
        <v>1702</v>
      </c>
      <c r="C16" s="1" t="s">
        <v>41</v>
      </c>
      <c r="D16" s="1">
        <v>94</v>
      </c>
      <c r="E16" s="47" t="s">
        <v>1696</v>
      </c>
      <c r="F16" s="47" t="s">
        <v>864</v>
      </c>
      <c r="G16" s="1" t="s">
        <v>1697</v>
      </c>
      <c r="H16" s="47" t="s">
        <v>1698</v>
      </c>
      <c r="I16" s="1" t="s">
        <v>300</v>
      </c>
      <c r="J16" s="1" t="s">
        <v>1699</v>
      </c>
      <c r="K16" s="1">
        <v>120</v>
      </c>
      <c r="L16" s="1">
        <v>250</v>
      </c>
      <c r="M16" s="1">
        <v>73.5</v>
      </c>
      <c r="N16" s="50">
        <v>18375</v>
      </c>
      <c r="O16" s="1" t="s">
        <v>1675</v>
      </c>
    </row>
    <row r="17" spans="1:15" ht="60" x14ac:dyDescent="0.25">
      <c r="A17" s="44" t="s">
        <v>1588</v>
      </c>
      <c r="B17" s="47" t="s">
        <v>1702</v>
      </c>
      <c r="C17" s="1" t="s">
        <v>41</v>
      </c>
      <c r="D17" s="1">
        <v>94</v>
      </c>
      <c r="E17" s="47" t="s">
        <v>1696</v>
      </c>
      <c r="F17" s="47" t="s">
        <v>1585</v>
      </c>
      <c r="G17" s="1" t="s">
        <v>1700</v>
      </c>
      <c r="H17" s="47" t="s">
        <v>1701</v>
      </c>
      <c r="I17" s="1"/>
      <c r="J17" s="1" t="s">
        <v>1700</v>
      </c>
      <c r="K17" s="1">
        <v>140</v>
      </c>
      <c r="L17" s="1">
        <f>200.3+819.04+264.84+946.69</f>
        <v>2230.87</v>
      </c>
      <c r="M17" s="1">
        <v>83.55</v>
      </c>
      <c r="N17" s="50">
        <f>16735.07+68430.79+22127.36+13874.19</f>
        <v>121167.40999999999</v>
      </c>
      <c r="O17" s="1" t="s">
        <v>1675</v>
      </c>
    </row>
    <row r="18" spans="1:15" ht="45" x14ac:dyDescent="0.25">
      <c r="A18" s="43" t="s">
        <v>1555</v>
      </c>
      <c r="B18" s="47" t="s">
        <v>1705</v>
      </c>
      <c r="C18" s="1" t="s">
        <v>155</v>
      </c>
      <c r="D18" s="1">
        <v>74</v>
      </c>
      <c r="E18" s="47" t="s">
        <v>1703</v>
      </c>
      <c r="F18" s="47" t="s">
        <v>1704</v>
      </c>
      <c r="G18" s="1" t="s">
        <v>1708</v>
      </c>
      <c r="H18" s="47" t="s">
        <v>1706</v>
      </c>
      <c r="I18" s="1" t="s">
        <v>299</v>
      </c>
      <c r="J18" s="1" t="s">
        <v>1707</v>
      </c>
      <c r="K18" s="1">
        <v>200</v>
      </c>
      <c r="L18" s="1">
        <v>285</v>
      </c>
      <c r="M18" s="1">
        <v>22.5</v>
      </c>
      <c r="N18" s="50">
        <v>6412.5</v>
      </c>
      <c r="O18" s="1" t="s">
        <v>1675</v>
      </c>
    </row>
    <row r="19" spans="1:15" ht="45" x14ac:dyDescent="0.25">
      <c r="A19" s="43" t="s">
        <v>1552</v>
      </c>
      <c r="B19" s="47" t="s">
        <v>1709</v>
      </c>
      <c r="C19" s="1" t="s">
        <v>155</v>
      </c>
      <c r="D19" s="1">
        <v>74</v>
      </c>
      <c r="E19" s="47" t="s">
        <v>1703</v>
      </c>
      <c r="F19" s="47" t="s">
        <v>1704</v>
      </c>
      <c r="G19" s="1" t="s">
        <v>1708</v>
      </c>
      <c r="H19" s="47" t="s">
        <v>1706</v>
      </c>
      <c r="I19" s="1" t="s">
        <v>299</v>
      </c>
      <c r="J19" s="1" t="s">
        <v>1707</v>
      </c>
      <c r="K19" s="1">
        <v>200</v>
      </c>
      <c r="L19" s="1">
        <v>260</v>
      </c>
      <c r="M19" s="1">
        <v>32</v>
      </c>
      <c r="N19" s="50">
        <v>8320</v>
      </c>
      <c r="O19" s="1" t="s">
        <v>1675</v>
      </c>
    </row>
    <row r="20" spans="1:15" ht="30" x14ac:dyDescent="0.25">
      <c r="A20" s="43" t="s">
        <v>1541</v>
      </c>
      <c r="B20" s="47" t="s">
        <v>1710</v>
      </c>
      <c r="C20" s="1" t="s">
        <v>155</v>
      </c>
      <c r="D20" s="1">
        <v>73</v>
      </c>
      <c r="E20" s="47" t="s">
        <v>1711</v>
      </c>
      <c r="F20" s="47" t="s">
        <v>1539</v>
      </c>
      <c r="G20" s="1" t="s">
        <v>1712</v>
      </c>
      <c r="H20" s="47" t="s">
        <v>1713</v>
      </c>
      <c r="I20" s="1" t="s">
        <v>300</v>
      </c>
      <c r="J20" s="1" t="s">
        <v>1714</v>
      </c>
      <c r="K20" s="1">
        <v>160</v>
      </c>
      <c r="L20" s="1">
        <v>1</v>
      </c>
      <c r="M20" s="1">
        <v>82.33</v>
      </c>
      <c r="N20" s="50">
        <v>82.33</v>
      </c>
      <c r="O20" s="1" t="s">
        <v>1675</v>
      </c>
    </row>
    <row r="21" spans="1:15" ht="30" x14ac:dyDescent="0.25">
      <c r="A21" s="43" t="s">
        <v>1541</v>
      </c>
      <c r="B21" s="47" t="s">
        <v>1710</v>
      </c>
      <c r="C21" s="1" t="s">
        <v>155</v>
      </c>
      <c r="D21" s="1">
        <v>73</v>
      </c>
      <c r="E21" s="47" t="s">
        <v>1711</v>
      </c>
      <c r="F21" s="47" t="s">
        <v>1539</v>
      </c>
      <c r="G21" s="1" t="s">
        <v>1712</v>
      </c>
      <c r="H21" s="47" t="s">
        <v>1716</v>
      </c>
      <c r="I21" s="1" t="s">
        <v>300</v>
      </c>
      <c r="J21" s="1" t="s">
        <v>1715</v>
      </c>
      <c r="K21" s="1">
        <v>160</v>
      </c>
      <c r="L21" s="1">
        <v>1</v>
      </c>
      <c r="M21" s="1">
        <v>104.14</v>
      </c>
      <c r="N21" s="50">
        <v>104.14</v>
      </c>
      <c r="O21" s="1" t="s">
        <v>1675</v>
      </c>
    </row>
    <row r="22" spans="1:15" ht="30" x14ac:dyDescent="0.25">
      <c r="A22" s="43" t="s">
        <v>1530</v>
      </c>
      <c r="B22" s="47" t="s">
        <v>1717</v>
      </c>
      <c r="C22" s="1" t="s">
        <v>155</v>
      </c>
      <c r="D22" s="1">
        <v>69</v>
      </c>
      <c r="E22" s="47" t="s">
        <v>1718</v>
      </c>
      <c r="F22" s="47" t="s">
        <v>1528</v>
      </c>
      <c r="G22" s="1" t="s">
        <v>300</v>
      </c>
      <c r="H22" s="47" t="s">
        <v>1719</v>
      </c>
      <c r="I22" s="1" t="s">
        <v>300</v>
      </c>
      <c r="J22" s="1" t="s">
        <v>294</v>
      </c>
      <c r="K22" s="1">
        <v>180</v>
      </c>
      <c r="L22" s="1">
        <f>562.78+405.79</f>
        <v>968.56999999999994</v>
      </c>
      <c r="M22" s="1">
        <v>76</v>
      </c>
      <c r="N22" s="50">
        <f>42771.28+30840.04</f>
        <v>73611.320000000007</v>
      </c>
      <c r="O22" s="1" t="s">
        <v>1675</v>
      </c>
    </row>
    <row r="23" spans="1:15" ht="60" x14ac:dyDescent="0.25">
      <c r="A23" s="40" t="s">
        <v>1491</v>
      </c>
      <c r="B23" s="47" t="s">
        <v>1720</v>
      </c>
      <c r="C23" s="1" t="s">
        <v>41</v>
      </c>
      <c r="D23" s="1">
        <v>77</v>
      </c>
      <c r="E23" s="47" t="s">
        <v>1721</v>
      </c>
      <c r="F23" s="47" t="s">
        <v>1722</v>
      </c>
      <c r="G23" s="1" t="s">
        <v>1723</v>
      </c>
      <c r="H23" s="47" t="s">
        <v>1724</v>
      </c>
      <c r="I23" s="1" t="s">
        <v>300</v>
      </c>
      <c r="J23" s="1" t="s">
        <v>289</v>
      </c>
      <c r="K23" s="1">
        <v>60</v>
      </c>
      <c r="L23" s="1">
        <f>57+39+31+10+24+14.5+15.5+64.5+96.5+111.5</f>
        <v>463.5</v>
      </c>
      <c r="M23" s="1">
        <v>23</v>
      </c>
      <c r="N23" s="50">
        <f>1311+897+713+230+552+333.5+356.5+1483.5+2219.5+2564.5</f>
        <v>10660.5</v>
      </c>
      <c r="O23" s="1" t="s">
        <v>1675</v>
      </c>
    </row>
    <row r="24" spans="1:15" x14ac:dyDescent="0.25">
      <c r="A24" s="40" t="s">
        <v>1454</v>
      </c>
      <c r="B24" s="47" t="s">
        <v>1725</v>
      </c>
      <c r="E24" s="47" t="s">
        <v>1726</v>
      </c>
      <c r="G24" s="1" t="s">
        <v>1727</v>
      </c>
      <c r="H24" s="47" t="s">
        <v>1728</v>
      </c>
      <c r="I24" s="1" t="s">
        <v>300</v>
      </c>
      <c r="J24" s="1" t="s">
        <v>289</v>
      </c>
      <c r="K24" s="1">
        <v>60</v>
      </c>
      <c r="L24" s="1">
        <v>210</v>
      </c>
      <c r="M24" s="1">
        <v>95</v>
      </c>
      <c r="N24" s="50">
        <v>19950</v>
      </c>
      <c r="O24" s="1" t="s">
        <v>1675</v>
      </c>
    </row>
    <row r="25" spans="1:15" ht="45" x14ac:dyDescent="0.25">
      <c r="A25" s="42" t="s">
        <v>1448</v>
      </c>
      <c r="B25" s="47" t="s">
        <v>1729</v>
      </c>
      <c r="C25" s="1" t="s">
        <v>155</v>
      </c>
      <c r="D25" s="1">
        <v>73</v>
      </c>
      <c r="E25" s="47" t="s">
        <v>1730</v>
      </c>
      <c r="F25" s="47" t="s">
        <v>1731</v>
      </c>
      <c r="G25" s="1" t="s">
        <v>1732</v>
      </c>
      <c r="H25" s="47" t="s">
        <v>1733</v>
      </c>
      <c r="I25" s="1" t="s">
        <v>300</v>
      </c>
      <c r="J25" s="1" t="s">
        <v>285</v>
      </c>
      <c r="K25" s="1">
        <v>175</v>
      </c>
      <c r="L25" s="1">
        <v>904.3</v>
      </c>
      <c r="M25" s="1">
        <v>45.58</v>
      </c>
      <c r="N25" s="50">
        <v>41217.99</v>
      </c>
      <c r="O25" s="1" t="s">
        <v>1675</v>
      </c>
    </row>
    <row r="26" spans="1:15" ht="60" x14ac:dyDescent="0.25">
      <c r="A26" s="42" t="s">
        <v>1443</v>
      </c>
      <c r="B26" s="47" t="s">
        <v>1734</v>
      </c>
      <c r="C26" s="1" t="s">
        <v>155</v>
      </c>
      <c r="D26" s="1">
        <v>74</v>
      </c>
      <c r="E26" s="47" t="s">
        <v>1735</v>
      </c>
      <c r="F26" s="47" t="s">
        <v>1441</v>
      </c>
      <c r="H26" s="47" t="s">
        <v>1739</v>
      </c>
      <c r="I26" s="1" t="s">
        <v>299</v>
      </c>
      <c r="J26" s="1" t="s">
        <v>286</v>
      </c>
      <c r="K26" s="1">
        <v>320</v>
      </c>
      <c r="L26" s="1">
        <v>378</v>
      </c>
      <c r="M26" s="1">
        <v>8.6999999999999993</v>
      </c>
      <c r="N26" s="50">
        <v>3288.6</v>
      </c>
      <c r="O26" s="1" t="s">
        <v>1675</v>
      </c>
    </row>
    <row r="27" spans="1:15" ht="60" x14ac:dyDescent="0.25">
      <c r="A27" s="42" t="s">
        <v>1382</v>
      </c>
      <c r="B27" s="47" t="s">
        <v>1736</v>
      </c>
      <c r="C27" s="1" t="s">
        <v>41</v>
      </c>
      <c r="D27" s="1">
        <v>59</v>
      </c>
      <c r="E27" s="47" t="s">
        <v>1737</v>
      </c>
      <c r="F27" s="47" t="s">
        <v>1738</v>
      </c>
      <c r="G27" s="1" t="s">
        <v>1740</v>
      </c>
      <c r="H27" s="47" t="s">
        <v>1741</v>
      </c>
      <c r="I27" s="1"/>
      <c r="J27" s="1"/>
      <c r="K27" s="1">
        <v>60</v>
      </c>
      <c r="L27" s="1">
        <v>34</v>
      </c>
      <c r="M27" s="1">
        <v>186.17</v>
      </c>
      <c r="N27" s="50">
        <v>6329.78</v>
      </c>
      <c r="O27" s="1" t="s">
        <v>1675</v>
      </c>
    </row>
    <row r="28" spans="1:15" ht="60" x14ac:dyDescent="0.25">
      <c r="A28" s="42" t="s">
        <v>1382</v>
      </c>
      <c r="B28" s="47" t="s">
        <v>1736</v>
      </c>
      <c r="C28" s="1" t="s">
        <v>41</v>
      </c>
      <c r="D28" s="1">
        <v>59</v>
      </c>
      <c r="E28" s="47" t="s">
        <v>1737</v>
      </c>
      <c r="F28" s="47" t="s">
        <v>1738</v>
      </c>
      <c r="G28" s="1" t="s">
        <v>1740</v>
      </c>
      <c r="H28" s="47" t="s">
        <v>1742</v>
      </c>
      <c r="I28" s="1"/>
      <c r="J28" s="1"/>
      <c r="K28" s="1">
        <v>60</v>
      </c>
      <c r="L28" s="1">
        <v>170</v>
      </c>
      <c r="M28" s="1">
        <v>153.11000000000001</v>
      </c>
      <c r="N28" s="50">
        <v>717.84</v>
      </c>
      <c r="O28" s="1" t="s">
        <v>1675</v>
      </c>
    </row>
    <row r="29" spans="1:15" ht="45" x14ac:dyDescent="0.25">
      <c r="A29" s="40" t="s">
        <v>1347</v>
      </c>
      <c r="B29" s="47" t="s">
        <v>1743</v>
      </c>
      <c r="C29" s="1" t="s">
        <v>155</v>
      </c>
      <c r="D29" s="1">
        <v>69</v>
      </c>
      <c r="E29" s="47" t="s">
        <v>1718</v>
      </c>
      <c r="F29" s="47" t="s">
        <v>1346</v>
      </c>
      <c r="G29" s="1" t="s">
        <v>1744</v>
      </c>
      <c r="H29" s="47" t="s">
        <v>1745</v>
      </c>
      <c r="I29" s="1" t="s">
        <v>299</v>
      </c>
      <c r="J29" s="1" t="s">
        <v>286</v>
      </c>
      <c r="K29" s="1">
        <v>350</v>
      </c>
      <c r="L29" s="1">
        <v>275</v>
      </c>
      <c r="M29" s="1">
        <v>17.5</v>
      </c>
      <c r="N29" s="50">
        <v>4812.5</v>
      </c>
      <c r="O29" s="1" t="s">
        <v>1675</v>
      </c>
    </row>
    <row r="30" spans="1:15" ht="45" x14ac:dyDescent="0.25">
      <c r="A30" s="40" t="s">
        <v>1344</v>
      </c>
      <c r="B30" s="47" t="s">
        <v>1743</v>
      </c>
      <c r="C30" s="1" t="s">
        <v>155</v>
      </c>
      <c r="D30" s="1">
        <v>69</v>
      </c>
      <c r="E30" s="47" t="s">
        <v>1718</v>
      </c>
      <c r="F30" s="47" t="s">
        <v>1343</v>
      </c>
      <c r="G30" s="1" t="s">
        <v>1746</v>
      </c>
      <c r="H30" s="47" t="s">
        <v>1747</v>
      </c>
      <c r="I30" s="1" t="s">
        <v>299</v>
      </c>
      <c r="J30" s="1" t="s">
        <v>285</v>
      </c>
      <c r="K30" s="1">
        <v>310</v>
      </c>
      <c r="L30" s="1">
        <v>212</v>
      </c>
      <c r="M30" s="1">
        <v>5.0999999999999996</v>
      </c>
      <c r="N30" s="50">
        <v>1081.2</v>
      </c>
      <c r="O30" s="1" t="s">
        <v>1675</v>
      </c>
    </row>
    <row r="31" spans="1:15" ht="75" x14ac:dyDescent="0.25">
      <c r="A31" s="40" t="s">
        <v>1344</v>
      </c>
      <c r="B31" s="47" t="s">
        <v>1743</v>
      </c>
      <c r="C31" s="1" t="s">
        <v>155</v>
      </c>
      <c r="D31" s="1">
        <v>69</v>
      </c>
      <c r="E31" s="47" t="s">
        <v>1718</v>
      </c>
      <c r="F31" s="47" t="s">
        <v>1343</v>
      </c>
      <c r="G31" s="1" t="s">
        <v>1746</v>
      </c>
      <c r="H31" s="47" t="s">
        <v>1748</v>
      </c>
      <c r="I31" s="1" t="s">
        <v>299</v>
      </c>
      <c r="J31" s="1" t="s">
        <v>1749</v>
      </c>
      <c r="K31" s="1" t="s">
        <v>1750</v>
      </c>
      <c r="L31" s="1">
        <v>212</v>
      </c>
      <c r="M31" s="1">
        <v>64</v>
      </c>
      <c r="N31" s="50">
        <v>13568</v>
      </c>
      <c r="O31" s="1" t="s">
        <v>1675</v>
      </c>
    </row>
    <row r="32" spans="1:15" ht="30" x14ac:dyDescent="0.25">
      <c r="A32" s="40" t="s">
        <v>1338</v>
      </c>
      <c r="B32" s="47" t="s">
        <v>1743</v>
      </c>
      <c r="C32" s="1" t="s">
        <v>155</v>
      </c>
      <c r="D32" s="1">
        <v>69</v>
      </c>
      <c r="E32" s="47" t="s">
        <v>1718</v>
      </c>
      <c r="F32" s="47" t="s">
        <v>1751</v>
      </c>
      <c r="G32" s="1" t="s">
        <v>1753</v>
      </c>
      <c r="H32" s="47" t="s">
        <v>1752</v>
      </c>
      <c r="I32" s="1" t="s">
        <v>299</v>
      </c>
      <c r="J32" s="1" t="s">
        <v>285</v>
      </c>
      <c r="K32" s="1">
        <v>320</v>
      </c>
      <c r="L32" s="1">
        <v>211</v>
      </c>
      <c r="M32" s="52">
        <f>N32/L32</f>
        <v>13.5</v>
      </c>
      <c r="N32" s="50">
        <v>2848.5</v>
      </c>
      <c r="O32" s="1" t="s">
        <v>1675</v>
      </c>
    </row>
    <row r="33" spans="1:15" ht="45" x14ac:dyDescent="0.25">
      <c r="A33" s="40" t="s">
        <v>1336</v>
      </c>
      <c r="B33" s="47" t="s">
        <v>1743</v>
      </c>
      <c r="C33" s="1" t="s">
        <v>155</v>
      </c>
      <c r="D33" s="1">
        <v>69</v>
      </c>
      <c r="E33" s="47" t="s">
        <v>1718</v>
      </c>
      <c r="F33" s="47" t="s">
        <v>1751</v>
      </c>
      <c r="G33" s="1" t="s">
        <v>1754</v>
      </c>
      <c r="H33" s="47" t="s">
        <v>1755</v>
      </c>
      <c r="I33" s="1" t="s">
        <v>300</v>
      </c>
      <c r="K33" s="1">
        <v>100</v>
      </c>
      <c r="L33" s="1">
        <v>211</v>
      </c>
      <c r="M33" s="52">
        <f>N33/L33</f>
        <v>21</v>
      </c>
      <c r="N33" s="50">
        <v>4431</v>
      </c>
      <c r="O33" s="1" t="s">
        <v>1675</v>
      </c>
    </row>
    <row r="34" spans="1:15" ht="45" x14ac:dyDescent="0.25">
      <c r="A34" s="40" t="s">
        <v>1334</v>
      </c>
      <c r="B34" s="47" t="s">
        <v>1743</v>
      </c>
      <c r="C34" s="1" t="s">
        <v>155</v>
      </c>
      <c r="D34" s="1">
        <v>69</v>
      </c>
      <c r="E34" s="47" t="s">
        <v>1718</v>
      </c>
      <c r="F34" s="47" t="s">
        <v>1751</v>
      </c>
      <c r="G34" s="1" t="s">
        <v>1754</v>
      </c>
      <c r="H34" s="47" t="s">
        <v>1755</v>
      </c>
      <c r="I34" s="1" t="s">
        <v>300</v>
      </c>
      <c r="K34" s="1">
        <v>140</v>
      </c>
      <c r="L34" s="1">
        <v>211</v>
      </c>
      <c r="M34" s="52">
        <f>N34/L34</f>
        <v>28</v>
      </c>
      <c r="N34" s="50">
        <v>5908</v>
      </c>
      <c r="O34" s="1" t="s">
        <v>1675</v>
      </c>
    </row>
    <row r="35" spans="1:15" ht="105" x14ac:dyDescent="0.25">
      <c r="A35" s="40" t="s">
        <v>1329</v>
      </c>
      <c r="B35" s="47" t="s">
        <v>1756</v>
      </c>
      <c r="C35" s="1" t="s">
        <v>155</v>
      </c>
      <c r="D35" s="1">
        <v>74</v>
      </c>
      <c r="E35" s="47" t="s">
        <v>1760</v>
      </c>
      <c r="F35" s="47" t="s">
        <v>1757</v>
      </c>
      <c r="G35" s="1" t="s">
        <v>1758</v>
      </c>
      <c r="H35" s="47" t="s">
        <v>1759</v>
      </c>
      <c r="I35" s="1" t="s">
        <v>300</v>
      </c>
      <c r="J35" s="1" t="s">
        <v>1749</v>
      </c>
      <c r="K35" s="1">
        <v>120</v>
      </c>
      <c r="L35" s="1">
        <f>120+30+9+5</f>
        <v>164</v>
      </c>
      <c r="M35" s="52">
        <f>N35/L35</f>
        <v>30.487804878048781</v>
      </c>
      <c r="N35" s="50">
        <v>5000</v>
      </c>
      <c r="O35" s="1" t="s">
        <v>1675</v>
      </c>
    </row>
    <row r="36" spans="1:15" ht="90" x14ac:dyDescent="0.25">
      <c r="A36" s="40" t="s">
        <v>1327</v>
      </c>
      <c r="B36" s="47" t="s">
        <v>1761</v>
      </c>
      <c r="C36" s="1" t="s">
        <v>155</v>
      </c>
      <c r="D36" s="1">
        <v>74</v>
      </c>
      <c r="E36" s="47" t="s">
        <v>1760</v>
      </c>
      <c r="F36" s="47" t="s">
        <v>1762</v>
      </c>
      <c r="G36" s="1" t="s">
        <v>1763</v>
      </c>
      <c r="H36" s="47" t="s">
        <v>1764</v>
      </c>
      <c r="I36" s="1" t="s">
        <v>300</v>
      </c>
      <c r="J36" s="48" t="s">
        <v>285</v>
      </c>
      <c r="K36" s="1">
        <v>140</v>
      </c>
      <c r="L36" s="1">
        <v>164</v>
      </c>
      <c r="M36" s="1">
        <v>30</v>
      </c>
      <c r="N36" s="50">
        <v>4920</v>
      </c>
      <c r="O36" s="1" t="s">
        <v>1675</v>
      </c>
    </row>
    <row r="37" spans="1:15" ht="45" x14ac:dyDescent="0.25">
      <c r="A37" s="40" t="s">
        <v>1325</v>
      </c>
      <c r="B37" s="47" t="s">
        <v>1761</v>
      </c>
      <c r="C37" s="1" t="s">
        <v>155</v>
      </c>
      <c r="D37" s="1">
        <v>74</v>
      </c>
      <c r="E37" s="47" t="s">
        <v>1760</v>
      </c>
      <c r="F37" s="47" t="s">
        <v>1765</v>
      </c>
      <c r="G37" s="1" t="s">
        <v>1658</v>
      </c>
      <c r="H37" s="47" t="s">
        <v>1766</v>
      </c>
      <c r="I37" s="1" t="s">
        <v>300</v>
      </c>
      <c r="K37" s="1">
        <v>120</v>
      </c>
      <c r="L37" s="1">
        <v>164</v>
      </c>
      <c r="M37" s="1">
        <v>25</v>
      </c>
      <c r="N37" s="50">
        <v>4100</v>
      </c>
      <c r="O37" s="1" t="s">
        <v>1675</v>
      </c>
    </row>
    <row r="38" spans="1:15" ht="45" x14ac:dyDescent="0.25">
      <c r="A38" s="40" t="s">
        <v>1314</v>
      </c>
      <c r="B38" s="47" t="s">
        <v>1761</v>
      </c>
      <c r="C38" s="1" t="s">
        <v>155</v>
      </c>
      <c r="D38" s="1">
        <v>74</v>
      </c>
      <c r="E38" s="47" t="s">
        <v>1760</v>
      </c>
      <c r="F38" s="47" t="s">
        <v>1313</v>
      </c>
      <c r="G38" s="1" t="s">
        <v>1658</v>
      </c>
      <c r="H38" s="47" t="s">
        <v>1767</v>
      </c>
      <c r="I38" s="1" t="s">
        <v>300</v>
      </c>
      <c r="J38" s="48" t="s">
        <v>289</v>
      </c>
      <c r="K38" s="1">
        <v>150</v>
      </c>
      <c r="L38" s="1">
        <v>194</v>
      </c>
      <c r="M38" s="1">
        <v>33</v>
      </c>
      <c r="N38" s="50">
        <v>6402</v>
      </c>
      <c r="O38" s="1" t="s">
        <v>1675</v>
      </c>
    </row>
    <row r="39" spans="1:15" ht="45" x14ac:dyDescent="0.25">
      <c r="A39" s="40" t="s">
        <v>1311</v>
      </c>
      <c r="B39" s="47" t="s">
        <v>1761</v>
      </c>
      <c r="C39" s="1" t="s">
        <v>155</v>
      </c>
      <c r="D39" s="1">
        <v>74</v>
      </c>
      <c r="E39" s="47" t="s">
        <v>1760</v>
      </c>
      <c r="F39" s="47" t="s">
        <v>541</v>
      </c>
      <c r="G39" s="1" t="s">
        <v>1768</v>
      </c>
      <c r="H39" s="47" t="s">
        <v>1769</v>
      </c>
      <c r="I39" s="1" t="s">
        <v>300</v>
      </c>
      <c r="J39" s="48" t="s">
        <v>1770</v>
      </c>
      <c r="K39" s="1">
        <v>160</v>
      </c>
      <c r="L39" s="1">
        <v>205</v>
      </c>
      <c r="M39" s="1">
        <v>55</v>
      </c>
      <c r="N39" s="50">
        <v>11275</v>
      </c>
      <c r="O39" s="1" t="s">
        <v>1675</v>
      </c>
    </row>
    <row r="40" spans="1:15" ht="45" x14ac:dyDescent="0.25">
      <c r="A40" s="40" t="s">
        <v>1309</v>
      </c>
      <c r="B40" s="47" t="s">
        <v>1761</v>
      </c>
      <c r="C40" s="1" t="s">
        <v>155</v>
      </c>
      <c r="D40" s="1">
        <v>74</v>
      </c>
      <c r="E40" s="47" t="s">
        <v>1760</v>
      </c>
      <c r="F40" s="47" t="s">
        <v>1765</v>
      </c>
      <c r="G40" s="1" t="s">
        <v>1771</v>
      </c>
      <c r="H40" s="47" t="s">
        <v>1772</v>
      </c>
      <c r="I40" s="1" t="s">
        <v>300</v>
      </c>
      <c r="J40" s="1" t="s">
        <v>294</v>
      </c>
      <c r="K40" s="1">
        <v>170</v>
      </c>
      <c r="L40" s="1">
        <f>385.71+123.6</f>
        <v>509.30999999999995</v>
      </c>
      <c r="M40" s="1">
        <v>66.98</v>
      </c>
      <c r="N40" s="50">
        <v>25834.86</v>
      </c>
      <c r="O40" s="1" t="s">
        <v>1675</v>
      </c>
    </row>
    <row r="41" spans="1:15" ht="45" x14ac:dyDescent="0.25">
      <c r="A41" s="40" t="s">
        <v>1309</v>
      </c>
      <c r="B41" s="47" t="s">
        <v>1761</v>
      </c>
      <c r="C41" s="1" t="s">
        <v>155</v>
      </c>
      <c r="D41" s="1">
        <v>74</v>
      </c>
      <c r="E41" s="47" t="s">
        <v>1760</v>
      </c>
      <c r="F41" s="47" t="s">
        <v>1765</v>
      </c>
      <c r="G41" s="1" t="s">
        <v>1771</v>
      </c>
      <c r="H41" s="47" t="s">
        <v>1774</v>
      </c>
      <c r="I41" s="1" t="s">
        <v>300</v>
      </c>
      <c r="J41" s="1" t="s">
        <v>285</v>
      </c>
      <c r="K41" s="1">
        <v>160</v>
      </c>
      <c r="L41" s="1">
        <v>41.79</v>
      </c>
      <c r="M41" s="1">
        <v>68.95</v>
      </c>
      <c r="N41" s="50">
        <v>2881.42</v>
      </c>
      <c r="O41" s="1" t="s">
        <v>1675</v>
      </c>
    </row>
    <row r="42" spans="1:15" ht="45" x14ac:dyDescent="0.25">
      <c r="A42" s="40" t="s">
        <v>1306</v>
      </c>
      <c r="G42" s="47" t="s">
        <v>1773</v>
      </c>
      <c r="H42" s="47" t="s">
        <v>1772</v>
      </c>
      <c r="I42" s="1" t="s">
        <v>300</v>
      </c>
      <c r="J42" s="1" t="s">
        <v>294</v>
      </c>
      <c r="K42" s="1">
        <v>170</v>
      </c>
      <c r="L42" s="1">
        <f>385.71+123.6</f>
        <v>509.30999999999995</v>
      </c>
      <c r="M42" s="1">
        <v>80</v>
      </c>
      <c r="N42" s="50">
        <v>30856.799999999999</v>
      </c>
      <c r="O42" s="1" t="s">
        <v>1675</v>
      </c>
    </row>
    <row r="43" spans="1:15" ht="45" x14ac:dyDescent="0.25">
      <c r="A43" s="40" t="s">
        <v>1306</v>
      </c>
      <c r="G43" s="47" t="s">
        <v>1773</v>
      </c>
      <c r="H43" s="47" t="s">
        <v>1775</v>
      </c>
      <c r="I43" s="1" t="s">
        <v>300</v>
      </c>
      <c r="J43" s="1" t="s">
        <v>285</v>
      </c>
      <c r="K43" s="1">
        <v>160</v>
      </c>
      <c r="L43" s="1">
        <v>41.79</v>
      </c>
      <c r="M43" s="1">
        <v>80</v>
      </c>
      <c r="N43" s="50">
        <v>3343.2</v>
      </c>
      <c r="O43" s="1" t="s">
        <v>1675</v>
      </c>
    </row>
    <row r="44" spans="1:15" ht="45" x14ac:dyDescent="0.25">
      <c r="A44" s="40" t="s">
        <v>1303</v>
      </c>
      <c r="G44" s="47" t="s">
        <v>1773</v>
      </c>
      <c r="H44" s="47" t="s">
        <v>1772</v>
      </c>
      <c r="I44" s="1" t="s">
        <v>300</v>
      </c>
      <c r="J44" s="1" t="s">
        <v>294</v>
      </c>
      <c r="K44" s="1">
        <v>170</v>
      </c>
      <c r="L44" s="1">
        <f>385.71+123.6</f>
        <v>509.30999999999995</v>
      </c>
      <c r="M44" s="1">
        <v>81</v>
      </c>
      <c r="N44" s="50">
        <v>31242.51</v>
      </c>
      <c r="O44" s="1" t="s">
        <v>1675</v>
      </c>
    </row>
    <row r="45" spans="1:15" ht="45" x14ac:dyDescent="0.25">
      <c r="A45" s="40" t="s">
        <v>1303</v>
      </c>
      <c r="G45" s="47" t="s">
        <v>1773</v>
      </c>
      <c r="H45" s="47" t="s">
        <v>1775</v>
      </c>
      <c r="I45" s="1" t="s">
        <v>300</v>
      </c>
      <c r="J45" s="1" t="s">
        <v>285</v>
      </c>
      <c r="K45" s="1">
        <v>160</v>
      </c>
      <c r="L45" s="1">
        <v>41.79</v>
      </c>
      <c r="M45" s="1">
        <v>137</v>
      </c>
      <c r="N45" s="50">
        <v>5723.23</v>
      </c>
      <c r="O45" s="1" t="s">
        <v>1675</v>
      </c>
    </row>
    <row r="46" spans="1:15" ht="45" x14ac:dyDescent="0.25">
      <c r="A46" s="40" t="s">
        <v>1300</v>
      </c>
      <c r="B46" s="47" t="s">
        <v>1761</v>
      </c>
      <c r="C46" s="1" t="s">
        <v>155</v>
      </c>
      <c r="D46" s="1">
        <v>74</v>
      </c>
      <c r="E46" s="47" t="s">
        <v>1760</v>
      </c>
      <c r="F46" s="47" t="s">
        <v>1779</v>
      </c>
      <c r="G46" s="1" t="s">
        <v>1776</v>
      </c>
      <c r="H46" s="47" t="s">
        <v>1772</v>
      </c>
      <c r="I46" s="1" t="s">
        <v>300</v>
      </c>
      <c r="J46" s="1" t="s">
        <v>294</v>
      </c>
      <c r="K46" s="1">
        <v>170</v>
      </c>
      <c r="L46" s="1">
        <f>385.71+123.6</f>
        <v>509.30999999999995</v>
      </c>
      <c r="M46" s="1">
        <v>84.9</v>
      </c>
      <c r="N46" s="50">
        <v>32746.78</v>
      </c>
      <c r="O46" s="1" t="s">
        <v>1675</v>
      </c>
    </row>
    <row r="47" spans="1:15" ht="45" x14ac:dyDescent="0.25">
      <c r="A47" s="40" t="s">
        <v>1300</v>
      </c>
      <c r="B47" s="47" t="s">
        <v>1761</v>
      </c>
      <c r="C47" s="1" t="s">
        <v>155</v>
      </c>
      <c r="D47" s="1">
        <v>74</v>
      </c>
      <c r="E47" s="47" t="s">
        <v>1760</v>
      </c>
      <c r="F47" s="47" t="s">
        <v>1779</v>
      </c>
      <c r="G47" s="1" t="s">
        <v>1777</v>
      </c>
      <c r="H47" s="47" t="s">
        <v>1778</v>
      </c>
      <c r="I47" s="1" t="s">
        <v>300</v>
      </c>
      <c r="J47" s="1" t="s">
        <v>285</v>
      </c>
      <c r="K47" s="1">
        <v>160</v>
      </c>
      <c r="L47" s="1">
        <v>41.79</v>
      </c>
      <c r="M47" s="1">
        <v>151</v>
      </c>
      <c r="N47" s="50">
        <v>6310.29</v>
      </c>
      <c r="O47" s="1" t="s">
        <v>1675</v>
      </c>
    </row>
    <row r="48" spans="1:15" ht="30" x14ac:dyDescent="0.25">
      <c r="A48" s="40" t="s">
        <v>1286</v>
      </c>
      <c r="B48" s="47" t="s">
        <v>1780</v>
      </c>
      <c r="C48" s="1" t="s">
        <v>155</v>
      </c>
      <c r="D48" s="1">
        <v>73</v>
      </c>
      <c r="E48" s="47" t="s">
        <v>1781</v>
      </c>
      <c r="F48" s="47" t="s">
        <v>1782</v>
      </c>
      <c r="G48" s="1" t="s">
        <v>1783</v>
      </c>
      <c r="H48" s="47" t="s">
        <v>1784</v>
      </c>
      <c r="I48" s="1" t="s">
        <v>300</v>
      </c>
      <c r="J48" s="1" t="s">
        <v>294</v>
      </c>
      <c r="K48" s="1">
        <v>140</v>
      </c>
      <c r="L48" s="1">
        <v>205</v>
      </c>
      <c r="M48" s="1">
        <v>102</v>
      </c>
      <c r="N48" s="50">
        <v>20910</v>
      </c>
      <c r="O48" s="1" t="s">
        <v>1675</v>
      </c>
    </row>
    <row r="49" spans="1:15" ht="45" x14ac:dyDescent="0.25">
      <c r="A49" s="40" t="s">
        <v>1268</v>
      </c>
      <c r="B49" s="47" t="s">
        <v>1785</v>
      </c>
      <c r="C49" s="1" t="s">
        <v>155</v>
      </c>
      <c r="D49" s="1">
        <v>73</v>
      </c>
      <c r="E49" s="47" t="s">
        <v>1786</v>
      </c>
      <c r="F49" s="47" t="s">
        <v>1787</v>
      </c>
      <c r="G49" s="1" t="s">
        <v>1788</v>
      </c>
      <c r="H49" s="47" t="s">
        <v>1789</v>
      </c>
      <c r="I49" s="1" t="s">
        <v>300</v>
      </c>
      <c r="J49" s="48" t="s">
        <v>289</v>
      </c>
      <c r="K49" s="1">
        <v>140</v>
      </c>
      <c r="L49" s="1">
        <v>380</v>
      </c>
      <c r="M49" s="1">
        <v>51.8</v>
      </c>
      <c r="N49" s="50">
        <v>19684</v>
      </c>
      <c r="O49" s="1" t="s">
        <v>1675</v>
      </c>
    </row>
    <row r="50" spans="1:15" ht="45" x14ac:dyDescent="0.25">
      <c r="A50" s="40" t="s">
        <v>1263</v>
      </c>
      <c r="B50" s="47" t="s">
        <v>1785</v>
      </c>
      <c r="C50" s="1" t="s">
        <v>155</v>
      </c>
      <c r="D50" s="1">
        <v>73</v>
      </c>
      <c r="E50" s="47" t="s">
        <v>1786</v>
      </c>
      <c r="F50" s="47" t="s">
        <v>1260</v>
      </c>
      <c r="G50" s="1" t="s">
        <v>1791</v>
      </c>
      <c r="H50" s="47" t="s">
        <v>1790</v>
      </c>
      <c r="I50" s="1" t="s">
        <v>300</v>
      </c>
      <c r="J50" s="48" t="s">
        <v>289</v>
      </c>
      <c r="K50" s="1">
        <v>140</v>
      </c>
      <c r="L50" s="1">
        <v>380</v>
      </c>
      <c r="M50" s="1">
        <v>28</v>
      </c>
      <c r="N50" s="50">
        <v>10640</v>
      </c>
      <c r="O50" s="1" t="s">
        <v>1675</v>
      </c>
    </row>
    <row r="51" spans="1:15" ht="45" x14ac:dyDescent="0.25">
      <c r="A51" s="40" t="s">
        <v>1258</v>
      </c>
      <c r="B51" s="47" t="s">
        <v>1792</v>
      </c>
      <c r="C51" s="1" t="s">
        <v>155</v>
      </c>
      <c r="D51" s="1">
        <v>73</v>
      </c>
      <c r="E51" s="47" t="s">
        <v>1786</v>
      </c>
      <c r="F51" s="47" t="s">
        <v>1793</v>
      </c>
      <c r="H51" s="47" t="s">
        <v>1794</v>
      </c>
      <c r="I51" s="1" t="s">
        <v>300</v>
      </c>
      <c r="J51" s="48" t="s">
        <v>289</v>
      </c>
      <c r="K51" s="1">
        <v>140</v>
      </c>
      <c r="L51" s="1">
        <v>377.62</v>
      </c>
      <c r="M51" s="1">
        <v>46</v>
      </c>
      <c r="N51" s="50">
        <v>17370.52</v>
      </c>
      <c r="O51" s="1" t="s">
        <v>1675</v>
      </c>
    </row>
    <row r="52" spans="1:15" ht="30" x14ac:dyDescent="0.25">
      <c r="A52" s="54" t="s">
        <v>1243</v>
      </c>
      <c r="B52" s="47" t="s">
        <v>1792</v>
      </c>
      <c r="C52" s="1" t="s">
        <v>155</v>
      </c>
      <c r="D52" s="1">
        <v>73</v>
      </c>
      <c r="E52" s="47" t="s">
        <v>1786</v>
      </c>
      <c r="F52" s="47" t="s">
        <v>1795</v>
      </c>
      <c r="G52" s="1" t="s">
        <v>1796</v>
      </c>
      <c r="H52" s="47" t="s">
        <v>1797</v>
      </c>
      <c r="I52" s="1" t="s">
        <v>300</v>
      </c>
      <c r="J52" s="48" t="s">
        <v>289</v>
      </c>
      <c r="K52" s="1">
        <v>140</v>
      </c>
      <c r="L52" s="1">
        <v>382</v>
      </c>
      <c r="M52" s="1">
        <v>28.4</v>
      </c>
      <c r="N52" s="50">
        <v>10848.8</v>
      </c>
      <c r="O52" s="1" t="s">
        <v>1675</v>
      </c>
    </row>
    <row r="53" spans="1:15" ht="60" x14ac:dyDescent="0.25">
      <c r="A53" s="40" t="s">
        <v>1240</v>
      </c>
      <c r="B53" s="47" t="s">
        <v>1798</v>
      </c>
      <c r="C53" s="1" t="s">
        <v>155</v>
      </c>
      <c r="D53" s="1">
        <v>69</v>
      </c>
      <c r="E53" s="47" t="s">
        <v>1718</v>
      </c>
      <c r="F53" s="47" t="s">
        <v>1239</v>
      </c>
      <c r="G53" s="1" t="s">
        <v>1799</v>
      </c>
      <c r="H53" s="47" t="s">
        <v>1800</v>
      </c>
      <c r="I53" s="1" t="s">
        <v>300</v>
      </c>
      <c r="J53" s="48" t="s">
        <v>289</v>
      </c>
      <c r="K53" s="1">
        <v>140</v>
      </c>
      <c r="L53" s="1">
        <v>385.5</v>
      </c>
      <c r="M53" s="1">
        <v>25.91</v>
      </c>
      <c r="N53" s="50">
        <v>9988.31</v>
      </c>
      <c r="O53" s="1" t="s">
        <v>1675</v>
      </c>
    </row>
    <row r="54" spans="1:15" ht="60" x14ac:dyDescent="0.25">
      <c r="A54" s="40" t="s">
        <v>1237</v>
      </c>
      <c r="B54" s="47" t="s">
        <v>1798</v>
      </c>
      <c r="C54" s="1" t="s">
        <v>155</v>
      </c>
      <c r="D54" s="1">
        <v>69</v>
      </c>
      <c r="E54" s="47" t="s">
        <v>1718</v>
      </c>
      <c r="F54" s="47" t="s">
        <v>1610</v>
      </c>
      <c r="G54" s="1" t="s">
        <v>1801</v>
      </c>
      <c r="H54" s="47" t="s">
        <v>1802</v>
      </c>
      <c r="I54" s="1" t="s">
        <v>300</v>
      </c>
      <c r="J54" s="48" t="s">
        <v>289</v>
      </c>
      <c r="K54" s="1">
        <v>150</v>
      </c>
      <c r="L54" s="1">
        <v>342.125</v>
      </c>
      <c r="M54" s="1">
        <v>27.51</v>
      </c>
      <c r="N54" s="50">
        <v>9411.86</v>
      </c>
      <c r="O54" s="1" t="s">
        <v>1675</v>
      </c>
    </row>
    <row r="55" spans="1:15" ht="105" x14ac:dyDescent="0.25">
      <c r="A55" s="40" t="s">
        <v>1227</v>
      </c>
      <c r="B55" s="47" t="s">
        <v>1798</v>
      </c>
      <c r="C55" s="1" t="s">
        <v>155</v>
      </c>
      <c r="D55" s="1">
        <v>69</v>
      </c>
      <c r="E55" s="47" t="s">
        <v>1718</v>
      </c>
      <c r="F55" s="55" t="s">
        <v>1803</v>
      </c>
      <c r="G55" s="1" t="s">
        <v>1758</v>
      </c>
      <c r="H55" s="47" t="s">
        <v>1804</v>
      </c>
      <c r="I55" s="1" t="s">
        <v>300</v>
      </c>
      <c r="J55" s="47" t="s">
        <v>1749</v>
      </c>
      <c r="K55" s="1">
        <v>150</v>
      </c>
      <c r="L55" s="1">
        <v>350</v>
      </c>
      <c r="M55" s="1">
        <v>30</v>
      </c>
      <c r="N55" s="50">
        <v>10500</v>
      </c>
      <c r="O55" s="1" t="s">
        <v>1675</v>
      </c>
    </row>
    <row r="56" spans="1:15" ht="90" x14ac:dyDescent="0.25">
      <c r="A56" s="40" t="s">
        <v>1224</v>
      </c>
      <c r="B56" s="47" t="s">
        <v>1798</v>
      </c>
      <c r="C56" s="1" t="s">
        <v>155</v>
      </c>
      <c r="D56" s="1">
        <v>69</v>
      </c>
      <c r="E56" s="47" t="s">
        <v>1718</v>
      </c>
      <c r="F56" s="47" t="s">
        <v>1762</v>
      </c>
      <c r="H56" s="47" t="s">
        <v>1764</v>
      </c>
      <c r="I56" s="1" t="s">
        <v>300</v>
      </c>
      <c r="J56" s="47" t="s">
        <v>285</v>
      </c>
      <c r="K56" s="1">
        <v>160</v>
      </c>
      <c r="L56" s="1">
        <v>380</v>
      </c>
      <c r="M56" s="1">
        <v>25</v>
      </c>
      <c r="N56" s="50">
        <v>9500</v>
      </c>
      <c r="O56" s="1" t="s">
        <v>1675</v>
      </c>
    </row>
    <row r="57" spans="1:15" ht="30" x14ac:dyDescent="0.25">
      <c r="A57" s="40" t="s">
        <v>1221</v>
      </c>
      <c r="B57" s="47" t="s">
        <v>1798</v>
      </c>
      <c r="C57" s="1" t="s">
        <v>155</v>
      </c>
      <c r="D57" s="1">
        <v>69</v>
      </c>
      <c r="E57" s="47" t="s">
        <v>1718</v>
      </c>
      <c r="F57" s="47" t="s">
        <v>1805</v>
      </c>
      <c r="G57" s="1" t="s">
        <v>1771</v>
      </c>
      <c r="H57" s="47" t="s">
        <v>1806</v>
      </c>
      <c r="I57" s="1" t="s">
        <v>300</v>
      </c>
      <c r="J57" s="48" t="s">
        <v>289</v>
      </c>
      <c r="K57">
        <v>100</v>
      </c>
      <c r="L57" s="1">
        <f>273+21</f>
        <v>294</v>
      </c>
      <c r="M57" s="1">
        <v>30.4</v>
      </c>
      <c r="N57" s="50">
        <v>8937.6</v>
      </c>
      <c r="O57" s="1" t="s">
        <v>1675</v>
      </c>
    </row>
    <row r="58" spans="1:15" ht="75" x14ac:dyDescent="0.25">
      <c r="A58" s="40" t="s">
        <v>1212</v>
      </c>
      <c r="B58" s="47" t="s">
        <v>1798</v>
      </c>
      <c r="C58" s="1" t="s">
        <v>155</v>
      </c>
      <c r="D58" s="1">
        <v>69</v>
      </c>
      <c r="E58" s="47" t="s">
        <v>1718</v>
      </c>
      <c r="F58" s="47" t="s">
        <v>1807</v>
      </c>
      <c r="G58" s="1" t="s">
        <v>1808</v>
      </c>
      <c r="H58" s="47" t="s">
        <v>1809</v>
      </c>
      <c r="I58" s="1" t="s">
        <v>300</v>
      </c>
      <c r="J58" s="47" t="s">
        <v>1749</v>
      </c>
      <c r="K58" s="1">
        <v>160</v>
      </c>
      <c r="L58" s="1">
        <v>32.520000000000003</v>
      </c>
      <c r="M58" s="1">
        <v>22.5</v>
      </c>
      <c r="N58" s="50">
        <v>731.7</v>
      </c>
      <c r="O58" s="1" t="s">
        <v>1675</v>
      </c>
    </row>
    <row r="59" spans="1:15" ht="75" x14ac:dyDescent="0.25">
      <c r="A59" s="40" t="s">
        <v>1210</v>
      </c>
      <c r="B59" s="47" t="s">
        <v>1798</v>
      </c>
      <c r="C59" s="1" t="s">
        <v>155</v>
      </c>
      <c r="D59" s="1">
        <v>69</v>
      </c>
      <c r="E59" s="47" t="s">
        <v>1718</v>
      </c>
      <c r="F59" s="47" t="s">
        <v>1807</v>
      </c>
      <c r="G59" s="1" t="s">
        <v>1808</v>
      </c>
      <c r="H59" s="47" t="s">
        <v>1809</v>
      </c>
      <c r="I59" s="1" t="s">
        <v>300</v>
      </c>
      <c r="J59" s="47" t="s">
        <v>1749</v>
      </c>
      <c r="K59" s="1">
        <v>160</v>
      </c>
      <c r="L59" s="1">
        <v>32.520000000000003</v>
      </c>
      <c r="M59" s="1">
        <v>50</v>
      </c>
      <c r="N59" s="50">
        <v>1626</v>
      </c>
      <c r="O59" s="1" t="s">
        <v>1675</v>
      </c>
    </row>
    <row r="60" spans="1:15" ht="75" x14ac:dyDescent="0.25">
      <c r="A60" s="40" t="s">
        <v>1208</v>
      </c>
      <c r="B60" s="47" t="s">
        <v>1798</v>
      </c>
      <c r="C60" s="1" t="s">
        <v>155</v>
      </c>
      <c r="D60" s="1">
        <v>69</v>
      </c>
      <c r="E60" s="47" t="s">
        <v>1718</v>
      </c>
      <c r="F60" s="47" t="s">
        <v>1807</v>
      </c>
      <c r="G60" s="1" t="s">
        <v>1808</v>
      </c>
      <c r="H60" s="47" t="s">
        <v>1809</v>
      </c>
      <c r="I60" s="1" t="s">
        <v>300</v>
      </c>
      <c r="J60" s="47" t="s">
        <v>1749</v>
      </c>
      <c r="K60" s="1">
        <v>160</v>
      </c>
      <c r="L60" s="1">
        <v>32.520000000000003</v>
      </c>
      <c r="M60" s="1">
        <v>35</v>
      </c>
      <c r="N60" s="50">
        <v>1138.2</v>
      </c>
      <c r="O60" s="1" t="s">
        <v>1675</v>
      </c>
    </row>
    <row r="61" spans="1:15" ht="75" x14ac:dyDescent="0.25">
      <c r="A61" s="41" t="s">
        <v>1196</v>
      </c>
      <c r="B61" s="47" t="s">
        <v>1798</v>
      </c>
      <c r="C61" s="1" t="s">
        <v>155</v>
      </c>
      <c r="D61" s="1">
        <v>69</v>
      </c>
      <c r="E61" s="47" t="s">
        <v>1718</v>
      </c>
      <c r="F61" s="47" t="s">
        <v>1807</v>
      </c>
      <c r="G61" s="1" t="s">
        <v>1808</v>
      </c>
      <c r="H61" s="47" t="s">
        <v>1810</v>
      </c>
      <c r="I61" s="1" t="s">
        <v>300</v>
      </c>
      <c r="J61" s="48" t="s">
        <v>294</v>
      </c>
      <c r="K61" s="1">
        <v>160</v>
      </c>
      <c r="L61" s="1">
        <v>328.98</v>
      </c>
      <c r="M61" s="1">
        <v>74.5</v>
      </c>
      <c r="N61" s="50">
        <v>24509.01</v>
      </c>
      <c r="O61" s="1" t="s">
        <v>1675</v>
      </c>
    </row>
    <row r="62" spans="1:15" ht="75" x14ac:dyDescent="0.25">
      <c r="A62" s="40" t="s">
        <v>1194</v>
      </c>
      <c r="B62" s="47" t="s">
        <v>1798</v>
      </c>
      <c r="C62" s="1" t="s">
        <v>155</v>
      </c>
      <c r="D62" s="1">
        <v>69</v>
      </c>
      <c r="E62" s="47" t="s">
        <v>1718</v>
      </c>
      <c r="F62" s="47" t="s">
        <v>1807</v>
      </c>
      <c r="G62" s="1" t="s">
        <v>1808</v>
      </c>
      <c r="H62" s="47" t="s">
        <v>1810</v>
      </c>
      <c r="I62" s="1" t="s">
        <v>300</v>
      </c>
      <c r="J62" s="1" t="s">
        <v>294</v>
      </c>
      <c r="K62" s="1">
        <v>160</v>
      </c>
      <c r="L62" s="1">
        <v>328.98</v>
      </c>
      <c r="M62" s="1">
        <v>64</v>
      </c>
      <c r="N62" s="50">
        <v>21054.720000000001</v>
      </c>
      <c r="O62" s="1" t="s">
        <v>1675</v>
      </c>
    </row>
    <row r="63" spans="1:15" ht="75" x14ac:dyDescent="0.25">
      <c r="A63" s="40" t="s">
        <v>1192</v>
      </c>
      <c r="B63" s="47" t="s">
        <v>1798</v>
      </c>
      <c r="C63" s="1" t="s">
        <v>155</v>
      </c>
      <c r="D63" s="1">
        <v>69</v>
      </c>
      <c r="E63" s="47" t="s">
        <v>1718</v>
      </c>
      <c r="F63" s="47" t="s">
        <v>1807</v>
      </c>
      <c r="G63" s="1" t="s">
        <v>1811</v>
      </c>
      <c r="H63" s="47" t="s">
        <v>1810</v>
      </c>
      <c r="I63" s="1" t="s">
        <v>300</v>
      </c>
      <c r="J63" s="1" t="s">
        <v>294</v>
      </c>
      <c r="K63" s="1">
        <v>160</v>
      </c>
      <c r="L63" s="1">
        <v>328.98</v>
      </c>
      <c r="M63" s="1">
        <v>80</v>
      </c>
      <c r="N63" s="50">
        <v>26318.400000000001</v>
      </c>
      <c r="O63" s="1" t="s">
        <v>1675</v>
      </c>
    </row>
    <row r="64" spans="1:15" ht="60" x14ac:dyDescent="0.25">
      <c r="A64" s="40" t="s">
        <v>1176</v>
      </c>
      <c r="B64" s="47" t="s">
        <v>1813</v>
      </c>
      <c r="F64" s="47" t="s">
        <v>1814</v>
      </c>
      <c r="G64" s="1" t="s">
        <v>1811</v>
      </c>
      <c r="H64" s="47" t="s">
        <v>1812</v>
      </c>
      <c r="I64" s="1" t="s">
        <v>300</v>
      </c>
      <c r="J64" s="1" t="s">
        <v>294</v>
      </c>
      <c r="K64" s="1">
        <v>140</v>
      </c>
      <c r="L64" s="1">
        <v>5470.3</v>
      </c>
      <c r="M64" s="1">
        <v>26</v>
      </c>
      <c r="N64" s="50">
        <v>142227.79999999999</v>
      </c>
      <c r="O64" s="1" t="s">
        <v>1675</v>
      </c>
    </row>
    <row r="65" spans="1:15" ht="45" x14ac:dyDescent="0.25">
      <c r="A65" s="40" t="s">
        <v>1159</v>
      </c>
      <c r="B65" s="47" t="s">
        <v>1816</v>
      </c>
      <c r="C65" s="1" t="s">
        <v>155</v>
      </c>
      <c r="D65" s="1">
        <v>69</v>
      </c>
      <c r="E65" s="47" t="s">
        <v>1682</v>
      </c>
      <c r="F65" s="47" t="s">
        <v>1815</v>
      </c>
      <c r="G65" s="1" t="s">
        <v>1817</v>
      </c>
      <c r="H65" s="47" t="s">
        <v>1818</v>
      </c>
      <c r="I65" s="1" t="s">
        <v>300</v>
      </c>
      <c r="J65" s="1" t="s">
        <v>289</v>
      </c>
      <c r="K65" s="1">
        <v>80</v>
      </c>
      <c r="L65" s="1">
        <v>651.46</v>
      </c>
      <c r="M65" s="1">
        <v>18.3</v>
      </c>
      <c r="N65" s="50">
        <f>M65*L65</f>
        <v>11921.718000000001</v>
      </c>
      <c r="O65" s="1" t="s">
        <v>1675</v>
      </c>
    </row>
    <row r="66" spans="1:15" ht="30" x14ac:dyDescent="0.25">
      <c r="A66" s="40" t="s">
        <v>1150</v>
      </c>
      <c r="B66" s="47" t="s">
        <v>1819</v>
      </c>
      <c r="C66" s="1" t="s">
        <v>41</v>
      </c>
      <c r="D66" s="1">
        <v>59</v>
      </c>
      <c r="E66" s="47" t="s">
        <v>1737</v>
      </c>
      <c r="F66" s="47" t="s">
        <v>556</v>
      </c>
      <c r="H66" s="47" t="s">
        <v>1820</v>
      </c>
      <c r="I66" s="1" t="s">
        <v>300</v>
      </c>
      <c r="J66" s="48" t="s">
        <v>286</v>
      </c>
      <c r="K66" s="1">
        <v>250</v>
      </c>
      <c r="N66" s="50">
        <v>17250</v>
      </c>
      <c r="O66" s="1" t="s">
        <v>1675</v>
      </c>
    </row>
    <row r="67" spans="1:15" ht="45" x14ac:dyDescent="0.25">
      <c r="A67" s="40" t="s">
        <v>1125</v>
      </c>
      <c r="B67" s="47" t="s">
        <v>1821</v>
      </c>
      <c r="C67" s="1" t="s">
        <v>155</v>
      </c>
      <c r="D67" s="1">
        <v>74</v>
      </c>
      <c r="E67" s="47" t="s">
        <v>1822</v>
      </c>
      <c r="F67" s="47" t="s">
        <v>1779</v>
      </c>
      <c r="G67" s="1" t="s">
        <v>1823</v>
      </c>
      <c r="H67" s="47" t="s">
        <v>1824</v>
      </c>
      <c r="I67" s="1" t="s">
        <v>300</v>
      </c>
      <c r="K67" s="1">
        <v>150</v>
      </c>
      <c r="L67" s="1">
        <v>245</v>
      </c>
      <c r="M67" s="1">
        <v>34.81</v>
      </c>
      <c r="N67" s="50">
        <v>8528.4500000000007</v>
      </c>
      <c r="O67" s="1" t="s">
        <v>1675</v>
      </c>
    </row>
    <row r="68" spans="1:15" ht="45" x14ac:dyDescent="0.25">
      <c r="A68" s="40" t="s">
        <v>1120</v>
      </c>
      <c r="B68" s="47" t="s">
        <v>1826</v>
      </c>
      <c r="C68" s="1" t="s">
        <v>155</v>
      </c>
      <c r="D68" s="1">
        <v>74</v>
      </c>
      <c r="E68" s="47" t="s">
        <v>1822</v>
      </c>
      <c r="F68" s="47" t="s">
        <v>1825</v>
      </c>
      <c r="G68" s="1" t="s">
        <v>1827</v>
      </c>
      <c r="H68" s="47" t="s">
        <v>1828</v>
      </c>
      <c r="I68" s="1" t="s">
        <v>300</v>
      </c>
      <c r="J68" s="48" t="s">
        <v>289</v>
      </c>
      <c r="K68" s="1">
        <v>120</v>
      </c>
      <c r="L68" s="1">
        <v>108.11</v>
      </c>
      <c r="M68" s="1">
        <v>27.97</v>
      </c>
      <c r="N68" s="50">
        <v>3023.84</v>
      </c>
      <c r="O68" s="1" t="s">
        <v>1675</v>
      </c>
    </row>
    <row r="69" spans="1:15" ht="60" x14ac:dyDescent="0.25">
      <c r="A69" s="40" t="s">
        <v>1039</v>
      </c>
      <c r="B69" s="47" t="s">
        <v>1829</v>
      </c>
      <c r="C69" s="1" t="s">
        <v>41</v>
      </c>
      <c r="D69" s="1">
        <v>75</v>
      </c>
      <c r="E69" s="47" t="s">
        <v>38</v>
      </c>
      <c r="F69" s="47" t="s">
        <v>1830</v>
      </c>
      <c r="G69" s="1" t="s">
        <v>1831</v>
      </c>
      <c r="H69" s="47" t="s">
        <v>1832</v>
      </c>
      <c r="I69" s="1" t="s">
        <v>299</v>
      </c>
      <c r="J69" s="48" t="s">
        <v>286</v>
      </c>
      <c r="K69" s="1">
        <v>200</v>
      </c>
      <c r="L69" s="1">
        <v>200</v>
      </c>
      <c r="M69" s="52">
        <f>N69/L69</f>
        <v>12.5</v>
      </c>
      <c r="N69" s="50">
        <v>2500</v>
      </c>
      <c r="O69" s="1" t="s">
        <v>1675</v>
      </c>
    </row>
    <row r="70" spans="1:15" ht="30" x14ac:dyDescent="0.25">
      <c r="A70" s="40" t="s">
        <v>978</v>
      </c>
      <c r="B70" s="47" t="s">
        <v>1833</v>
      </c>
      <c r="C70" s="1" t="s">
        <v>155</v>
      </c>
      <c r="D70" s="1">
        <v>69</v>
      </c>
      <c r="E70" s="47" t="s">
        <v>1682</v>
      </c>
      <c r="F70" s="47" t="s">
        <v>1346</v>
      </c>
      <c r="H70" s="47" t="s">
        <v>1834</v>
      </c>
      <c r="I70" s="1" t="s">
        <v>299</v>
      </c>
      <c r="J70" s="47" t="s">
        <v>285</v>
      </c>
      <c r="K70" s="1">
        <v>320</v>
      </c>
      <c r="L70" s="1">
        <v>375.79</v>
      </c>
      <c r="M70" s="1">
        <v>18.739999999999998</v>
      </c>
      <c r="N70" s="50">
        <v>7042.3</v>
      </c>
      <c r="O70" s="1" t="s">
        <v>1675</v>
      </c>
    </row>
    <row r="71" spans="1:15" ht="60" x14ac:dyDescent="0.25">
      <c r="A71" s="40" t="s">
        <v>958</v>
      </c>
      <c r="B71" s="47" t="s">
        <v>1835</v>
      </c>
      <c r="C71" s="1" t="s">
        <v>155</v>
      </c>
      <c r="D71" s="1">
        <v>73</v>
      </c>
      <c r="E71" s="47" t="s">
        <v>1836</v>
      </c>
      <c r="F71" s="47" t="s">
        <v>956</v>
      </c>
      <c r="G71" s="47" t="s">
        <v>1837</v>
      </c>
      <c r="H71" s="47" t="s">
        <v>1838</v>
      </c>
      <c r="I71" s="1" t="s">
        <v>300</v>
      </c>
      <c r="J71" s="47" t="s">
        <v>289</v>
      </c>
      <c r="K71" s="1">
        <v>140</v>
      </c>
      <c r="L71" s="1">
        <v>240</v>
      </c>
      <c r="M71" s="1">
        <v>41</v>
      </c>
      <c r="N71" s="50">
        <v>9840</v>
      </c>
      <c r="O71" s="1" t="s">
        <v>1675</v>
      </c>
    </row>
    <row r="72" spans="1:15" ht="30" x14ac:dyDescent="0.25">
      <c r="A72" s="40" t="s">
        <v>947</v>
      </c>
      <c r="B72" s="47" t="s">
        <v>1839</v>
      </c>
      <c r="C72" s="1" t="s">
        <v>155</v>
      </c>
      <c r="D72" s="1">
        <v>73</v>
      </c>
      <c r="E72" s="47" t="s">
        <v>1786</v>
      </c>
      <c r="F72" s="47" t="s">
        <v>1840</v>
      </c>
      <c r="H72" s="47" t="s">
        <v>941</v>
      </c>
      <c r="I72" s="1" t="s">
        <v>300</v>
      </c>
      <c r="J72" s="47" t="s">
        <v>289</v>
      </c>
      <c r="K72" s="1">
        <v>120</v>
      </c>
      <c r="L72" s="1">
        <f>238+238+238</f>
        <v>714</v>
      </c>
      <c r="M72" s="1">
        <v>26</v>
      </c>
      <c r="N72" s="50">
        <f>L72*M72</f>
        <v>18564</v>
      </c>
      <c r="O72" s="1" t="s">
        <v>1675</v>
      </c>
    </row>
    <row r="73" spans="1:15" ht="30" x14ac:dyDescent="0.25">
      <c r="A73" s="40" t="s">
        <v>947</v>
      </c>
      <c r="B73" s="47" t="s">
        <v>1841</v>
      </c>
      <c r="C73" s="1" t="s">
        <v>155</v>
      </c>
      <c r="D73" s="1">
        <v>73</v>
      </c>
      <c r="E73" s="47" t="s">
        <v>1836</v>
      </c>
      <c r="F73" s="47" t="s">
        <v>1842</v>
      </c>
      <c r="H73" s="47" t="s">
        <v>941</v>
      </c>
      <c r="I73" s="1" t="s">
        <v>300</v>
      </c>
      <c r="J73" s="47" t="s">
        <v>289</v>
      </c>
      <c r="K73" s="1">
        <v>120</v>
      </c>
      <c r="L73" s="1">
        <v>238</v>
      </c>
      <c r="M73" s="1">
        <v>59.09</v>
      </c>
      <c r="N73" s="50">
        <v>14063.42</v>
      </c>
      <c r="O73" s="1" t="s">
        <v>1675</v>
      </c>
    </row>
    <row r="74" spans="1:15" ht="30" x14ac:dyDescent="0.25">
      <c r="A74" s="40" t="s">
        <v>881</v>
      </c>
      <c r="B74" s="47" t="s">
        <v>1843</v>
      </c>
      <c r="C74" s="1" t="s">
        <v>41</v>
      </c>
      <c r="D74" s="1">
        <v>92</v>
      </c>
      <c r="E74" s="47" t="s">
        <v>1844</v>
      </c>
      <c r="F74" s="47" t="s">
        <v>1845</v>
      </c>
      <c r="G74" s="1" t="s">
        <v>1817</v>
      </c>
      <c r="H74" s="47" t="s">
        <v>1846</v>
      </c>
      <c r="I74" s="1" t="s">
        <v>300</v>
      </c>
      <c r="J74" s="47" t="s">
        <v>289</v>
      </c>
      <c r="K74" s="1">
        <v>60</v>
      </c>
      <c r="L74" s="1">
        <v>24</v>
      </c>
      <c r="M74" s="1">
        <v>19.899999999999999</v>
      </c>
      <c r="N74" s="50">
        <v>477.6</v>
      </c>
      <c r="O74" s="1" t="s">
        <v>1675</v>
      </c>
    </row>
    <row r="75" spans="1:15" ht="30" x14ac:dyDescent="0.25">
      <c r="A75" s="40" t="s">
        <v>841</v>
      </c>
      <c r="B75" s="47" t="s">
        <v>833</v>
      </c>
      <c r="C75" s="1" t="s">
        <v>41</v>
      </c>
      <c r="D75" s="1">
        <v>27</v>
      </c>
      <c r="E75" s="47" t="s">
        <v>1847</v>
      </c>
      <c r="F75" s="47" t="s">
        <v>1848</v>
      </c>
      <c r="G75" s="1" t="s">
        <v>1849</v>
      </c>
      <c r="H75" s="47" t="s">
        <v>1850</v>
      </c>
      <c r="I75" s="1" t="s">
        <v>300</v>
      </c>
      <c r="J75" s="47" t="s">
        <v>289</v>
      </c>
      <c r="K75" s="1">
        <v>60</v>
      </c>
      <c r="L75" s="1">
        <f>59</f>
        <v>59</v>
      </c>
      <c r="M75" s="1">
        <f>62.22</f>
        <v>62.22</v>
      </c>
      <c r="N75" s="50">
        <f>3670.98</f>
        <v>3670.98</v>
      </c>
      <c r="O75" s="1" t="s">
        <v>1675</v>
      </c>
    </row>
    <row r="76" spans="1:15" ht="30" x14ac:dyDescent="0.25">
      <c r="A76" s="40" t="s">
        <v>841</v>
      </c>
      <c r="B76" s="47" t="s">
        <v>833</v>
      </c>
      <c r="C76" s="1" t="s">
        <v>41</v>
      </c>
      <c r="D76" s="1">
        <v>27</v>
      </c>
      <c r="E76" s="47" t="s">
        <v>1847</v>
      </c>
      <c r="F76" s="47" t="s">
        <v>1848</v>
      </c>
      <c r="G76" s="1" t="s">
        <v>1849</v>
      </c>
      <c r="H76" s="47" t="s">
        <v>1850</v>
      </c>
      <c r="I76" s="1" t="s">
        <v>300</v>
      </c>
      <c r="J76" s="47" t="s">
        <v>289</v>
      </c>
      <c r="K76" s="1">
        <v>60</v>
      </c>
      <c r="L76" s="1">
        <f>52.23+57</f>
        <v>109.22999999999999</v>
      </c>
      <c r="M76" s="1">
        <f>45.49</f>
        <v>45.49</v>
      </c>
      <c r="N76" s="50">
        <f>2375.94+2592.93</f>
        <v>4968.87</v>
      </c>
      <c r="O76" s="1" t="s">
        <v>1675</v>
      </c>
    </row>
    <row r="77" spans="1:15" ht="30" x14ac:dyDescent="0.25">
      <c r="A77" s="40" t="s">
        <v>840</v>
      </c>
      <c r="B77" s="47" t="s">
        <v>833</v>
      </c>
      <c r="C77" s="1" t="s">
        <v>41</v>
      </c>
      <c r="D77" s="1">
        <v>27</v>
      </c>
      <c r="E77" s="47" t="s">
        <v>1847</v>
      </c>
      <c r="F77" s="47" t="s">
        <v>1848</v>
      </c>
      <c r="G77" s="1" t="s">
        <v>1849</v>
      </c>
      <c r="H77" s="47" t="s">
        <v>1850</v>
      </c>
      <c r="I77" s="1" t="s">
        <v>300</v>
      </c>
      <c r="J77" s="47" t="s">
        <v>289</v>
      </c>
      <c r="K77" s="1">
        <v>60</v>
      </c>
      <c r="L77" s="1">
        <v>59</v>
      </c>
      <c r="M77" s="1">
        <v>43.58</v>
      </c>
      <c r="N77" s="50">
        <v>2571.2199999999998</v>
      </c>
      <c r="O77" s="1" t="s">
        <v>1675</v>
      </c>
    </row>
    <row r="78" spans="1:15" ht="30" x14ac:dyDescent="0.25">
      <c r="A78" s="46" t="s">
        <v>809</v>
      </c>
      <c r="B78" s="47" t="s">
        <v>1851</v>
      </c>
      <c r="C78" s="1" t="s">
        <v>41</v>
      </c>
      <c r="D78" s="1">
        <v>77</v>
      </c>
      <c r="E78" s="47" t="s">
        <v>1852</v>
      </c>
      <c r="F78" s="47" t="s">
        <v>1853</v>
      </c>
      <c r="G78" s="1" t="s">
        <v>1849</v>
      </c>
      <c r="H78" s="47" t="s">
        <v>1854</v>
      </c>
      <c r="I78" s="1" t="s">
        <v>300</v>
      </c>
      <c r="J78" s="47" t="s">
        <v>289</v>
      </c>
      <c r="K78" s="1">
        <v>80</v>
      </c>
      <c r="L78" s="1">
        <v>466</v>
      </c>
      <c r="M78" s="1">
        <v>26.1</v>
      </c>
      <c r="N78" s="50">
        <v>12162.6</v>
      </c>
      <c r="O78" s="1" t="s">
        <v>1675</v>
      </c>
    </row>
    <row r="79" spans="1:15" ht="30" x14ac:dyDescent="0.25">
      <c r="A79" s="40" t="s">
        <v>798</v>
      </c>
      <c r="B79" s="47" t="s">
        <v>796</v>
      </c>
      <c r="C79" s="1" t="s">
        <v>41</v>
      </c>
      <c r="D79" s="1">
        <v>93</v>
      </c>
      <c r="E79" s="47" t="s">
        <v>1856</v>
      </c>
      <c r="F79" s="47" t="s">
        <v>780</v>
      </c>
      <c r="H79" s="47" t="s">
        <v>1855</v>
      </c>
      <c r="I79" s="1" t="s">
        <v>300</v>
      </c>
      <c r="J79" s="47" t="s">
        <v>289</v>
      </c>
      <c r="K79" s="1">
        <v>40</v>
      </c>
      <c r="L79" s="1">
        <v>308</v>
      </c>
      <c r="M79" s="1">
        <v>7.06</v>
      </c>
      <c r="N79" s="50">
        <f>M79*L79</f>
        <v>2174.48</v>
      </c>
      <c r="O79" s="1" t="s">
        <v>1675</v>
      </c>
    </row>
    <row r="80" spans="1:15" ht="30" x14ac:dyDescent="0.25">
      <c r="A80" s="40" t="s">
        <v>786</v>
      </c>
      <c r="B80" s="47" t="s">
        <v>783</v>
      </c>
      <c r="C80" s="1" t="s">
        <v>41</v>
      </c>
      <c r="D80" s="1">
        <v>78</v>
      </c>
      <c r="E80" s="47" t="s">
        <v>1857</v>
      </c>
      <c r="F80" s="47" t="s">
        <v>1858</v>
      </c>
      <c r="H80" s="47" t="s">
        <v>1850</v>
      </c>
      <c r="I80" s="1" t="s">
        <v>300</v>
      </c>
      <c r="J80" s="47" t="s">
        <v>289</v>
      </c>
      <c r="K80" s="1">
        <v>60</v>
      </c>
      <c r="L80" s="1">
        <v>313</v>
      </c>
      <c r="M80" s="1">
        <v>52</v>
      </c>
      <c r="N80" s="50">
        <v>16276</v>
      </c>
      <c r="O80" s="1" t="s">
        <v>1675</v>
      </c>
    </row>
    <row r="81" spans="1:15" ht="30" x14ac:dyDescent="0.25">
      <c r="A81" s="40" t="s">
        <v>781</v>
      </c>
      <c r="B81" s="47" t="s">
        <v>1859</v>
      </c>
      <c r="C81" s="1" t="s">
        <v>41</v>
      </c>
      <c r="D81" s="1">
        <v>75</v>
      </c>
      <c r="E81" s="47" t="s">
        <v>38</v>
      </c>
      <c r="F81" s="47" t="s">
        <v>780</v>
      </c>
      <c r="G81" s="1" t="s">
        <v>1860</v>
      </c>
      <c r="H81" s="47" t="s">
        <v>1861</v>
      </c>
      <c r="I81" s="1" t="s">
        <v>300</v>
      </c>
      <c r="J81" s="47" t="s">
        <v>289</v>
      </c>
      <c r="K81" s="1">
        <v>120</v>
      </c>
      <c r="L81" s="1">
        <v>313</v>
      </c>
      <c r="M81" s="1">
        <v>27.07</v>
      </c>
      <c r="N81" s="50">
        <v>8472.91</v>
      </c>
      <c r="O81" s="1" t="s">
        <v>1675</v>
      </c>
    </row>
    <row r="82" spans="1:15" ht="30" x14ac:dyDescent="0.25">
      <c r="A82" s="40" t="s">
        <v>767</v>
      </c>
      <c r="B82" s="47" t="s">
        <v>1862</v>
      </c>
      <c r="C82" s="1" t="s">
        <v>41</v>
      </c>
      <c r="D82" s="1">
        <v>75</v>
      </c>
      <c r="E82" s="47" t="s">
        <v>38</v>
      </c>
      <c r="F82" s="47" t="s">
        <v>1863</v>
      </c>
      <c r="H82" s="47" t="s">
        <v>1864</v>
      </c>
      <c r="I82" s="1" t="s">
        <v>300</v>
      </c>
      <c r="J82" s="47" t="s">
        <v>289</v>
      </c>
      <c r="K82" s="1">
        <v>100</v>
      </c>
      <c r="L82" s="1">
        <v>174</v>
      </c>
      <c r="M82" s="1">
        <v>26.52</v>
      </c>
      <c r="N82" s="50">
        <v>4614.4799999999996</v>
      </c>
      <c r="O82" s="1" t="s">
        <v>1675</v>
      </c>
    </row>
    <row r="83" spans="1:15" ht="30" x14ac:dyDescent="0.25">
      <c r="A83" s="40" t="s">
        <v>745</v>
      </c>
      <c r="H83" s="47" t="s">
        <v>1850</v>
      </c>
      <c r="I83" s="1" t="s">
        <v>300</v>
      </c>
      <c r="J83" s="47" t="s">
        <v>289</v>
      </c>
      <c r="K83" s="1">
        <v>60</v>
      </c>
      <c r="L83" s="1">
        <v>210</v>
      </c>
      <c r="M83" s="1">
        <v>95</v>
      </c>
      <c r="N83" s="50">
        <v>19950</v>
      </c>
      <c r="O83" s="1" t="s">
        <v>1675</v>
      </c>
    </row>
    <row r="84" spans="1:15" ht="30" x14ac:dyDescent="0.25">
      <c r="A84" s="40" t="s">
        <v>737</v>
      </c>
      <c r="B84" s="47" t="s">
        <v>1865</v>
      </c>
      <c r="C84" s="1" t="s">
        <v>155</v>
      </c>
      <c r="D84" s="1">
        <v>73</v>
      </c>
      <c r="E84" s="47" t="s">
        <v>1866</v>
      </c>
      <c r="F84" s="47" t="s">
        <v>1867</v>
      </c>
      <c r="G84" s="1" t="s">
        <v>1868</v>
      </c>
      <c r="H84" s="47" t="s">
        <v>1869</v>
      </c>
      <c r="I84" s="1" t="s">
        <v>300</v>
      </c>
      <c r="J84" s="48" t="s">
        <v>294</v>
      </c>
      <c r="N84" s="50">
        <v>9832</v>
      </c>
      <c r="O84" s="1" t="s">
        <v>1675</v>
      </c>
    </row>
    <row r="85" spans="1:15" ht="30" x14ac:dyDescent="0.25">
      <c r="A85" s="40" t="s">
        <v>709</v>
      </c>
      <c r="B85" s="47" t="s">
        <v>1870</v>
      </c>
      <c r="C85" s="1" t="s">
        <v>41</v>
      </c>
      <c r="D85" s="1">
        <v>75</v>
      </c>
      <c r="E85" s="47" t="s">
        <v>38</v>
      </c>
      <c r="F85" s="47" t="s">
        <v>1871</v>
      </c>
      <c r="H85" s="47" t="s">
        <v>1872</v>
      </c>
      <c r="I85" s="1" t="s">
        <v>300</v>
      </c>
      <c r="J85" s="47" t="s">
        <v>289</v>
      </c>
      <c r="K85" s="1">
        <v>80</v>
      </c>
      <c r="L85" s="1">
        <v>80</v>
      </c>
      <c r="M85" s="1">
        <v>29.88</v>
      </c>
      <c r="N85" s="50">
        <v>2390.4</v>
      </c>
      <c r="O85" s="1" t="s">
        <v>1675</v>
      </c>
    </row>
    <row r="86" spans="1:15" ht="30" x14ac:dyDescent="0.25">
      <c r="A86" s="40" t="s">
        <v>698</v>
      </c>
      <c r="B86" s="47" t="s">
        <v>694</v>
      </c>
      <c r="C86" s="1" t="s">
        <v>41</v>
      </c>
      <c r="D86" s="1">
        <v>92</v>
      </c>
      <c r="E86" s="47" t="s">
        <v>1873</v>
      </c>
      <c r="F86" s="47" t="s">
        <v>1874</v>
      </c>
      <c r="G86" s="1" t="s">
        <v>1875</v>
      </c>
      <c r="H86" s="47" t="s">
        <v>1872</v>
      </c>
      <c r="I86" s="1" t="s">
        <v>300</v>
      </c>
      <c r="J86" s="47" t="s">
        <v>289</v>
      </c>
      <c r="K86" s="1">
        <v>50</v>
      </c>
      <c r="L86" s="1">
        <v>735</v>
      </c>
      <c r="M86" s="1">
        <v>97</v>
      </c>
      <c r="N86" s="50">
        <v>71295</v>
      </c>
      <c r="O86" s="1" t="s">
        <v>1675</v>
      </c>
    </row>
    <row r="87" spans="1:15" ht="30" x14ac:dyDescent="0.25">
      <c r="A87" s="40" t="s">
        <v>675</v>
      </c>
      <c r="B87" s="47" t="s">
        <v>433</v>
      </c>
      <c r="C87" s="1" t="s">
        <v>155</v>
      </c>
      <c r="D87" s="1">
        <v>69</v>
      </c>
      <c r="E87" s="47" t="s">
        <v>1682</v>
      </c>
      <c r="F87" s="47" t="s">
        <v>1876</v>
      </c>
      <c r="H87" s="47" t="s">
        <v>1877</v>
      </c>
      <c r="I87" s="1" t="s">
        <v>299</v>
      </c>
      <c r="J87" s="47" t="s">
        <v>285</v>
      </c>
      <c r="K87" s="1">
        <v>345</v>
      </c>
      <c r="L87" s="1">
        <v>226</v>
      </c>
      <c r="M87" s="1">
        <v>19</v>
      </c>
      <c r="N87" s="50">
        <v>4294</v>
      </c>
      <c r="O87" s="1" t="s">
        <v>1675</v>
      </c>
    </row>
    <row r="88" spans="1:15" ht="30" x14ac:dyDescent="0.25">
      <c r="A88" s="40" t="s">
        <v>663</v>
      </c>
      <c r="B88" s="47" t="s">
        <v>1878</v>
      </c>
      <c r="C88" s="1" t="s">
        <v>41</v>
      </c>
      <c r="D88" s="1">
        <v>59</v>
      </c>
      <c r="E88" s="47" t="s">
        <v>1879</v>
      </c>
      <c r="F88" s="47" t="s">
        <v>1377</v>
      </c>
      <c r="H88" s="47" t="s">
        <v>1880</v>
      </c>
      <c r="I88" s="1" t="s">
        <v>300</v>
      </c>
      <c r="J88" s="47" t="s">
        <v>289</v>
      </c>
      <c r="K88" s="1"/>
      <c r="L88" s="1">
        <v>458</v>
      </c>
      <c r="M88" s="1">
        <v>17.78</v>
      </c>
      <c r="N88" s="50">
        <v>8143.24</v>
      </c>
      <c r="O88" s="1" t="s">
        <v>1675</v>
      </c>
    </row>
    <row r="89" spans="1:15" ht="30" x14ac:dyDescent="0.25">
      <c r="A89" s="40" t="s">
        <v>658</v>
      </c>
      <c r="B89" s="47" t="s">
        <v>1881</v>
      </c>
      <c r="C89" s="1" t="s">
        <v>41</v>
      </c>
      <c r="D89" s="1">
        <v>91</v>
      </c>
      <c r="E89" s="47" t="s">
        <v>1882</v>
      </c>
      <c r="F89" s="47" t="s">
        <v>657</v>
      </c>
      <c r="G89" s="1" t="s">
        <v>1883</v>
      </c>
      <c r="H89" s="47" t="s">
        <v>1854</v>
      </c>
      <c r="I89" s="1" t="s">
        <v>300</v>
      </c>
      <c r="J89" s="47" t="s">
        <v>289</v>
      </c>
      <c r="K89" s="1">
        <v>80</v>
      </c>
      <c r="L89" s="1">
        <v>267</v>
      </c>
      <c r="M89" s="1">
        <v>17</v>
      </c>
      <c r="N89" s="50">
        <v>4539</v>
      </c>
      <c r="O89" s="1" t="s">
        <v>1675</v>
      </c>
    </row>
    <row r="90" spans="1:15" ht="45" x14ac:dyDescent="0.25">
      <c r="A90" s="40" t="s">
        <v>633</v>
      </c>
      <c r="B90" s="47" t="s">
        <v>1884</v>
      </c>
      <c r="C90" s="1" t="s">
        <v>41</v>
      </c>
      <c r="D90" s="1">
        <v>62</v>
      </c>
      <c r="E90" s="47" t="s">
        <v>1885</v>
      </c>
      <c r="F90" s="47" t="s">
        <v>1886</v>
      </c>
      <c r="G90" s="1" t="s">
        <v>1887</v>
      </c>
      <c r="H90" s="47" t="s">
        <v>1888</v>
      </c>
      <c r="I90" s="1" t="s">
        <v>300</v>
      </c>
      <c r="J90" s="47" t="s">
        <v>1889</v>
      </c>
      <c r="K90" s="1">
        <v>120</v>
      </c>
      <c r="L90" s="1">
        <v>470</v>
      </c>
      <c r="M90" s="1">
        <v>23</v>
      </c>
      <c r="N90" s="50">
        <v>10810</v>
      </c>
      <c r="O90" s="1" t="s">
        <v>1675</v>
      </c>
    </row>
    <row r="91" spans="1:15" ht="30" x14ac:dyDescent="0.25">
      <c r="A91" s="40" t="s">
        <v>611</v>
      </c>
      <c r="B91" s="47" t="s">
        <v>334</v>
      </c>
      <c r="C91" s="1" t="s">
        <v>215</v>
      </c>
      <c r="D91" s="1">
        <v>44</v>
      </c>
      <c r="E91" s="47" t="s">
        <v>1890</v>
      </c>
      <c r="F91" s="47" t="s">
        <v>1377</v>
      </c>
      <c r="G91" s="1" t="s">
        <v>1891</v>
      </c>
      <c r="H91" s="47" t="s">
        <v>1892</v>
      </c>
      <c r="I91" s="1" t="s">
        <v>300</v>
      </c>
      <c r="J91" s="47" t="s">
        <v>289</v>
      </c>
      <c r="K91" s="1">
        <v>110</v>
      </c>
      <c r="L91" s="1">
        <v>437</v>
      </c>
      <c r="M91" s="1">
        <v>25.96</v>
      </c>
      <c r="N91" s="50">
        <v>11344.52</v>
      </c>
      <c r="O91" s="1" t="s">
        <v>1675</v>
      </c>
    </row>
    <row r="92" spans="1:15" ht="30" x14ac:dyDescent="0.25">
      <c r="A92" s="40" t="s">
        <v>605</v>
      </c>
      <c r="B92" s="47" t="s">
        <v>1893</v>
      </c>
      <c r="C92" s="1" t="s">
        <v>225</v>
      </c>
      <c r="D92" s="1">
        <v>51</v>
      </c>
      <c r="E92" s="47" t="s">
        <v>1894</v>
      </c>
      <c r="F92" s="47" t="s">
        <v>1895</v>
      </c>
      <c r="G92" s="1" t="s">
        <v>1896</v>
      </c>
      <c r="H92" s="47" t="s">
        <v>1855</v>
      </c>
      <c r="I92" s="1" t="s">
        <v>300</v>
      </c>
      <c r="J92" s="47" t="s">
        <v>289</v>
      </c>
      <c r="K92" s="1">
        <v>40</v>
      </c>
      <c r="L92" s="1">
        <f>78.5+100.5</f>
        <v>179</v>
      </c>
      <c r="M92" s="1">
        <f>18.1</f>
        <v>18.100000000000001</v>
      </c>
      <c r="N92" s="50">
        <f>1420.85+1819.05</f>
        <v>3239.8999999999996</v>
      </c>
      <c r="O92" s="1" t="s">
        <v>1675</v>
      </c>
    </row>
    <row r="93" spans="1:15" ht="30" x14ac:dyDescent="0.25">
      <c r="A93" s="40" t="s">
        <v>592</v>
      </c>
      <c r="B93" s="47" t="s">
        <v>1897</v>
      </c>
      <c r="C93" s="1" t="s">
        <v>41</v>
      </c>
      <c r="D93" s="1">
        <v>78</v>
      </c>
      <c r="E93" s="47" t="s">
        <v>1898</v>
      </c>
      <c r="F93" s="47" t="s">
        <v>1899</v>
      </c>
      <c r="G93" s="47" t="s">
        <v>1900</v>
      </c>
      <c r="H93" s="47" t="s">
        <v>1850</v>
      </c>
      <c r="I93" s="1" t="s">
        <v>300</v>
      </c>
      <c r="J93" s="47" t="s">
        <v>289</v>
      </c>
      <c r="K93" s="1">
        <v>60</v>
      </c>
      <c r="L93" s="1">
        <v>50</v>
      </c>
      <c r="M93" s="1">
        <v>21.6</v>
      </c>
      <c r="N93" s="50">
        <v>1080</v>
      </c>
      <c r="O93" s="1" t="s">
        <v>1675</v>
      </c>
    </row>
    <row r="94" spans="1:15" ht="60" x14ac:dyDescent="0.25">
      <c r="A94" s="40" t="s">
        <v>570</v>
      </c>
      <c r="B94" s="47" t="s">
        <v>1901</v>
      </c>
      <c r="C94" s="1" t="s">
        <v>155</v>
      </c>
      <c r="D94" s="1">
        <v>73</v>
      </c>
      <c r="E94" s="47" t="s">
        <v>1902</v>
      </c>
      <c r="F94" s="47" t="s">
        <v>1903</v>
      </c>
      <c r="H94" s="47" t="s">
        <v>1904</v>
      </c>
      <c r="I94" s="1" t="s">
        <v>300</v>
      </c>
      <c r="J94" s="47" t="s">
        <v>289</v>
      </c>
      <c r="L94" s="1">
        <v>379</v>
      </c>
      <c r="M94" s="1">
        <v>38</v>
      </c>
      <c r="N94" s="50">
        <v>14402</v>
      </c>
      <c r="O94" s="1" t="s">
        <v>1675</v>
      </c>
    </row>
    <row r="95" spans="1:15" ht="60" x14ac:dyDescent="0.25">
      <c r="A95" s="40" t="s">
        <v>565</v>
      </c>
      <c r="B95" s="47" t="s">
        <v>1905</v>
      </c>
      <c r="C95" s="1" t="s">
        <v>155</v>
      </c>
      <c r="D95" s="1">
        <v>73</v>
      </c>
      <c r="E95" s="47" t="s">
        <v>1730</v>
      </c>
      <c r="F95" s="47" t="s">
        <v>1903</v>
      </c>
      <c r="G95" s="1" t="s">
        <v>1906</v>
      </c>
      <c r="H95" s="47" t="s">
        <v>1864</v>
      </c>
      <c r="I95" s="1" t="s">
        <v>300</v>
      </c>
      <c r="J95" s="47" t="s">
        <v>289</v>
      </c>
      <c r="K95" s="1">
        <v>100</v>
      </c>
      <c r="L95" s="1">
        <v>116</v>
      </c>
      <c r="M95" s="1">
        <v>35</v>
      </c>
      <c r="N95" s="50">
        <v>4060</v>
      </c>
      <c r="O95" s="1" t="s">
        <v>1675</v>
      </c>
    </row>
    <row r="96" spans="1:15" ht="30" x14ac:dyDescent="0.25">
      <c r="A96" s="40" t="s">
        <v>558</v>
      </c>
      <c r="B96" s="47" t="s">
        <v>1907</v>
      </c>
      <c r="C96" s="1" t="s">
        <v>41</v>
      </c>
      <c r="D96" s="1">
        <v>59</v>
      </c>
      <c r="E96" s="47" t="s">
        <v>1737</v>
      </c>
      <c r="F96" s="47" t="s">
        <v>1153</v>
      </c>
      <c r="H96" s="47" t="s">
        <v>1908</v>
      </c>
      <c r="I96" s="1" t="s">
        <v>300</v>
      </c>
      <c r="J96" s="47" t="s">
        <v>286</v>
      </c>
      <c r="K96" s="1">
        <v>250</v>
      </c>
      <c r="N96" s="50">
        <v>17250</v>
      </c>
      <c r="O96" s="1" t="s">
        <v>1675</v>
      </c>
    </row>
    <row r="97" spans="1:15" ht="45" x14ac:dyDescent="0.25">
      <c r="A97" s="40" t="s">
        <v>552</v>
      </c>
      <c r="B97" s="47" t="s">
        <v>1909</v>
      </c>
      <c r="C97" s="1" t="s">
        <v>41</v>
      </c>
      <c r="D97" s="1">
        <v>59</v>
      </c>
      <c r="E97" s="47" t="s">
        <v>1737</v>
      </c>
      <c r="F97" s="47" t="s">
        <v>1910</v>
      </c>
      <c r="H97" s="47" t="s">
        <v>1912</v>
      </c>
      <c r="I97" s="1" t="s">
        <v>300</v>
      </c>
      <c r="J97" s="47" t="s">
        <v>285</v>
      </c>
      <c r="K97" s="1">
        <v>60</v>
      </c>
      <c r="L97" s="1">
        <v>244</v>
      </c>
      <c r="M97" s="52">
        <f>N97/L97</f>
        <v>20.57377049180328</v>
      </c>
      <c r="N97" s="50">
        <v>5020</v>
      </c>
      <c r="O97" s="1" t="s">
        <v>1675</v>
      </c>
    </row>
    <row r="98" spans="1:15" ht="45" x14ac:dyDescent="0.25">
      <c r="A98" s="40" t="s">
        <v>550</v>
      </c>
      <c r="B98" s="56" t="s">
        <v>545</v>
      </c>
      <c r="F98" s="47" t="s">
        <v>1910</v>
      </c>
      <c r="G98" s="1" t="s">
        <v>1911</v>
      </c>
      <c r="H98" s="47" t="s">
        <v>1912</v>
      </c>
      <c r="I98" s="1" t="s">
        <v>300</v>
      </c>
      <c r="J98" s="47" t="s">
        <v>285</v>
      </c>
      <c r="K98" s="1">
        <v>60</v>
      </c>
      <c r="L98" s="1">
        <v>268</v>
      </c>
      <c r="M98" s="52">
        <f>N98/L98</f>
        <v>21.119402985074625</v>
      </c>
      <c r="N98" s="50">
        <v>5660</v>
      </c>
      <c r="O98" s="1" t="s">
        <v>1675</v>
      </c>
    </row>
    <row r="99" spans="1:15" ht="30" x14ac:dyDescent="0.25">
      <c r="A99" s="40" t="s">
        <v>547</v>
      </c>
      <c r="B99" s="47" t="s">
        <v>1909</v>
      </c>
      <c r="C99" s="1" t="s">
        <v>41</v>
      </c>
      <c r="D99" s="1">
        <v>59</v>
      </c>
      <c r="E99" s="47" t="s">
        <v>1737</v>
      </c>
      <c r="F99" s="47" t="s">
        <v>1913</v>
      </c>
      <c r="G99" s="1" t="s">
        <v>1914</v>
      </c>
      <c r="H99" s="47" t="s">
        <v>1912</v>
      </c>
      <c r="I99" s="1" t="s">
        <v>300</v>
      </c>
      <c r="J99" s="47" t="s">
        <v>285</v>
      </c>
      <c r="K99" s="1">
        <v>60</v>
      </c>
      <c r="L99" s="1">
        <v>190</v>
      </c>
      <c r="O99" s="1"/>
    </row>
    <row r="100" spans="1:15" ht="30" x14ac:dyDescent="0.25">
      <c r="A100" s="40" t="s">
        <v>538</v>
      </c>
      <c r="B100" s="47" t="s">
        <v>1909</v>
      </c>
      <c r="C100" s="1" t="s">
        <v>41</v>
      </c>
      <c r="D100" s="1">
        <v>59</v>
      </c>
      <c r="E100" s="47" t="s">
        <v>1737</v>
      </c>
      <c r="F100" s="47" t="s">
        <v>1913</v>
      </c>
      <c r="G100" s="1" t="s">
        <v>1915</v>
      </c>
      <c r="H100" s="47" t="s">
        <v>1904</v>
      </c>
      <c r="I100" s="1" t="s">
        <v>300</v>
      </c>
      <c r="J100" s="47" t="s">
        <v>289</v>
      </c>
      <c r="K100" s="1">
        <v>40</v>
      </c>
      <c r="L100" s="1">
        <v>138</v>
      </c>
      <c r="M100" s="1">
        <v>14.58</v>
      </c>
      <c r="N100" s="50">
        <v>1968.3</v>
      </c>
      <c r="O100" s="1" t="s">
        <v>1675</v>
      </c>
    </row>
    <row r="101" spans="1:15" ht="45" x14ac:dyDescent="0.25">
      <c r="A101" s="40" t="s">
        <v>506</v>
      </c>
      <c r="B101" s="47" t="s">
        <v>1916</v>
      </c>
      <c r="C101" s="1" t="s">
        <v>41</v>
      </c>
      <c r="D101" s="1">
        <v>75</v>
      </c>
      <c r="E101" s="47" t="s">
        <v>38</v>
      </c>
      <c r="F101" s="47" t="s">
        <v>1917</v>
      </c>
      <c r="G101" s="1" t="s">
        <v>1918</v>
      </c>
      <c r="H101" s="47" t="s">
        <v>1919</v>
      </c>
      <c r="I101" s="1" t="s">
        <v>299</v>
      </c>
      <c r="J101" s="47" t="s">
        <v>1920</v>
      </c>
      <c r="K101" s="1">
        <v>240</v>
      </c>
      <c r="L101" s="1">
        <v>160</v>
      </c>
      <c r="M101" s="1">
        <v>35.799999999999997</v>
      </c>
      <c r="N101" s="50">
        <v>5728</v>
      </c>
      <c r="O101" s="1" t="s">
        <v>1675</v>
      </c>
    </row>
    <row r="102" spans="1:15" x14ac:dyDescent="0.25">
      <c r="A102" s="40" t="s">
        <v>494</v>
      </c>
      <c r="F102" s="47" t="s">
        <v>1921</v>
      </c>
      <c r="G102" s="1" t="s">
        <v>1744</v>
      </c>
      <c r="H102" s="47" t="s">
        <v>1922</v>
      </c>
      <c r="I102" s="1" t="s">
        <v>299</v>
      </c>
      <c r="J102" s="47" t="s">
        <v>1923</v>
      </c>
      <c r="K102" s="1">
        <v>330</v>
      </c>
      <c r="L102" s="1">
        <v>198</v>
      </c>
      <c r="M102" s="1">
        <v>8.5</v>
      </c>
      <c r="N102" s="50">
        <v>1683</v>
      </c>
      <c r="O102" s="1" t="s">
        <v>1675</v>
      </c>
    </row>
    <row r="103" spans="1:15" ht="30" x14ac:dyDescent="0.25">
      <c r="A103" s="40" t="s">
        <v>489</v>
      </c>
      <c r="B103" s="47" t="s">
        <v>480</v>
      </c>
      <c r="C103" s="1" t="s">
        <v>214</v>
      </c>
      <c r="D103" s="1">
        <v>31</v>
      </c>
      <c r="E103" s="47" t="s">
        <v>1924</v>
      </c>
      <c r="F103" s="47" t="s">
        <v>1925</v>
      </c>
      <c r="G103" s="1" t="s">
        <v>1926</v>
      </c>
      <c r="H103" s="47" t="s">
        <v>1904</v>
      </c>
      <c r="I103" s="1" t="s">
        <v>300</v>
      </c>
      <c r="J103" s="47" t="s">
        <v>289</v>
      </c>
      <c r="K103" s="1">
        <v>30</v>
      </c>
      <c r="L103" s="1">
        <v>816</v>
      </c>
      <c r="M103" s="1">
        <v>37.299999999999997</v>
      </c>
      <c r="N103" s="50">
        <v>30436.799999999999</v>
      </c>
      <c r="O103" s="1" t="s">
        <v>1675</v>
      </c>
    </row>
    <row r="104" spans="1:15" ht="30" x14ac:dyDescent="0.25">
      <c r="A104" s="40" t="s">
        <v>444</v>
      </c>
      <c r="B104" s="47" t="s">
        <v>439</v>
      </c>
      <c r="C104" s="1" t="s">
        <v>41</v>
      </c>
      <c r="D104" s="1">
        <v>92</v>
      </c>
      <c r="E104" s="47" t="s">
        <v>1927</v>
      </c>
      <c r="F104" s="47" t="s">
        <v>1928</v>
      </c>
      <c r="G104" s="1" t="s">
        <v>1697</v>
      </c>
      <c r="H104" s="47" t="s">
        <v>1929</v>
      </c>
      <c r="I104" s="1" t="s">
        <v>300</v>
      </c>
      <c r="J104" s="48" t="s">
        <v>294</v>
      </c>
      <c r="K104" s="1">
        <v>150</v>
      </c>
      <c r="L104" s="1">
        <v>250</v>
      </c>
      <c r="M104" s="1">
        <v>74.11</v>
      </c>
      <c r="N104" s="50">
        <v>18527.5</v>
      </c>
      <c r="O104" s="1" t="s">
        <v>1675</v>
      </c>
    </row>
    <row r="105" spans="1:15" ht="60" x14ac:dyDescent="0.25">
      <c r="A105" s="40" t="s">
        <v>420</v>
      </c>
      <c r="B105" s="47" t="s">
        <v>416</v>
      </c>
      <c r="C105" s="1" t="s">
        <v>209</v>
      </c>
      <c r="D105" s="1">
        <v>13</v>
      </c>
      <c r="E105" s="47" t="s">
        <v>1930</v>
      </c>
      <c r="F105" s="47" t="s">
        <v>1441</v>
      </c>
      <c r="G105" s="1" t="s">
        <v>1931</v>
      </c>
      <c r="H105" s="47" t="s">
        <v>1932</v>
      </c>
      <c r="I105" s="1" t="s">
        <v>299</v>
      </c>
      <c r="J105" s="48" t="s">
        <v>290</v>
      </c>
      <c r="K105" s="1">
        <v>341</v>
      </c>
      <c r="L105" s="1">
        <v>135</v>
      </c>
      <c r="M105" s="1">
        <v>14</v>
      </c>
      <c r="N105" s="50">
        <v>1890</v>
      </c>
      <c r="O105" s="1" t="s">
        <v>1675</v>
      </c>
    </row>
    <row r="106" spans="1:15" ht="30" x14ac:dyDescent="0.25">
      <c r="A106" s="40" t="s">
        <v>401</v>
      </c>
      <c r="B106" s="47" t="s">
        <v>1934</v>
      </c>
      <c r="E106" s="47" t="s">
        <v>1933</v>
      </c>
      <c r="G106" s="1" t="s">
        <v>1935</v>
      </c>
      <c r="H106" s="47" t="s">
        <v>1904</v>
      </c>
      <c r="I106" s="1" t="s">
        <v>300</v>
      </c>
      <c r="J106" s="47" t="s">
        <v>289</v>
      </c>
      <c r="K106" s="1">
        <v>104</v>
      </c>
      <c r="L106" s="1">
        <v>1600</v>
      </c>
      <c r="M106" s="1">
        <v>40.5</v>
      </c>
      <c r="N106" s="50">
        <v>64800</v>
      </c>
      <c r="O106" s="1" t="s">
        <v>1675</v>
      </c>
    </row>
    <row r="107" spans="1:15" ht="30" x14ac:dyDescent="0.25">
      <c r="A107" s="40" t="s">
        <v>372</v>
      </c>
      <c r="H107" s="47" t="s">
        <v>1904</v>
      </c>
      <c r="I107" s="1" t="s">
        <v>300</v>
      </c>
      <c r="J107" s="47" t="s">
        <v>289</v>
      </c>
      <c r="K107" s="1">
        <v>100</v>
      </c>
      <c r="L107" s="1">
        <v>215.5</v>
      </c>
      <c r="M107" s="52">
        <f>N107/L107</f>
        <v>21.159999999999997</v>
      </c>
      <c r="N107" s="50">
        <v>4559.9799999999996</v>
      </c>
      <c r="O107" s="1" t="s">
        <v>1675</v>
      </c>
    </row>
    <row r="108" spans="1:15" x14ac:dyDescent="0.25">
      <c r="A108" s="40" t="s">
        <v>361</v>
      </c>
      <c r="B108" s="47" t="s">
        <v>1936</v>
      </c>
      <c r="C108" s="1" t="s">
        <v>41</v>
      </c>
      <c r="D108" s="1">
        <v>92</v>
      </c>
      <c r="E108" s="47" t="s">
        <v>1937</v>
      </c>
      <c r="F108" s="47" t="s">
        <v>358</v>
      </c>
      <c r="G108" s="1" t="s">
        <v>1658</v>
      </c>
      <c r="H108" s="1" t="s">
        <v>286</v>
      </c>
      <c r="I108" s="1"/>
      <c r="J108" s="48" t="s">
        <v>286</v>
      </c>
      <c r="L108" s="1">
        <f>18+9+10</f>
        <v>37</v>
      </c>
      <c r="M108" s="1">
        <v>80</v>
      </c>
      <c r="N108" s="50">
        <f>1440+720+800</f>
        <v>2960</v>
      </c>
      <c r="O108" s="1" t="s">
        <v>1675</v>
      </c>
    </row>
  </sheetData>
  <hyperlinks>
    <hyperlink ref="A2" r:id="rId1"/>
    <hyperlink ref="A4:A6" r:id="rId2" display="D014 A"/>
    <hyperlink ref="A3" r:id="rId3"/>
    <hyperlink ref="A7" r:id="rId4"/>
    <hyperlink ref="A8" r:id="rId5"/>
    <hyperlink ref="A9" r:id="rId6"/>
    <hyperlink ref="A10" r:id="rId7"/>
    <hyperlink ref="A11" r:id="rId8"/>
    <hyperlink ref="A13" r:id="rId9"/>
    <hyperlink ref="A15" r:id="rId10"/>
    <hyperlink ref="A16" r:id="rId11"/>
    <hyperlink ref="A17" r:id="rId12"/>
    <hyperlink ref="A18" r:id="rId13"/>
    <hyperlink ref="A19" r:id="rId14"/>
    <hyperlink ref="A20" r:id="rId15"/>
    <hyperlink ref="A22" r:id="rId16"/>
    <hyperlink ref="A23" r:id="rId17"/>
    <hyperlink ref="A24" r:id="rId18"/>
    <hyperlink ref="A25" r:id="rId19"/>
    <hyperlink ref="A26" r:id="rId20"/>
    <hyperlink ref="A27" r:id="rId21"/>
    <hyperlink ref="A29" r:id="rId22"/>
    <hyperlink ref="A30" r:id="rId23"/>
    <hyperlink ref="A32" r:id="rId24"/>
    <hyperlink ref="A33" r:id="rId25"/>
    <hyperlink ref="A34" r:id="rId26"/>
    <hyperlink ref="A35" r:id="rId27"/>
    <hyperlink ref="A36" r:id="rId28"/>
    <hyperlink ref="A37" r:id="rId29"/>
    <hyperlink ref="A38" r:id="rId30"/>
    <hyperlink ref="A39" r:id="rId31"/>
    <hyperlink ref="A40" r:id="rId32"/>
    <hyperlink ref="A42" r:id="rId33"/>
    <hyperlink ref="A44" r:id="rId34"/>
    <hyperlink ref="A46" r:id="rId35"/>
    <hyperlink ref="A48" r:id="rId36"/>
    <hyperlink ref="A49" r:id="rId37"/>
    <hyperlink ref="A50" r:id="rId38"/>
    <hyperlink ref="A53" r:id="rId39" display="D131a"/>
    <hyperlink ref="A54" r:id="rId40"/>
    <hyperlink ref="A55" r:id="rId41"/>
    <hyperlink ref="A56" r:id="rId42"/>
    <hyperlink ref="A57" r:id="rId43"/>
    <hyperlink ref="A58" r:id="rId44"/>
    <hyperlink ref="A59" r:id="rId45"/>
    <hyperlink ref="A60" r:id="rId46"/>
    <hyperlink ref="A61" r:id="rId47"/>
    <hyperlink ref="A62" r:id="rId48"/>
    <hyperlink ref="A63" r:id="rId49"/>
    <hyperlink ref="A64" r:id="rId50"/>
    <hyperlink ref="A65" r:id="rId51"/>
    <hyperlink ref="A66" r:id="rId52"/>
    <hyperlink ref="A67" r:id="rId53"/>
    <hyperlink ref="A68" r:id="rId54"/>
    <hyperlink ref="A69" r:id="rId55"/>
    <hyperlink ref="A70" r:id="rId56"/>
    <hyperlink ref="A71" r:id="rId57"/>
    <hyperlink ref="A72" r:id="rId58"/>
    <hyperlink ref="A73" r:id="rId59"/>
    <hyperlink ref="A74" r:id="rId60"/>
    <hyperlink ref="A75" r:id="rId61"/>
    <hyperlink ref="A76" r:id="rId62"/>
    <hyperlink ref="A77" r:id="rId63"/>
    <hyperlink ref="A79" r:id="rId64"/>
    <hyperlink ref="A78" r:id="rId65"/>
    <hyperlink ref="A80" r:id="rId66"/>
    <hyperlink ref="A81" r:id="rId67"/>
    <hyperlink ref="A82" r:id="rId68"/>
    <hyperlink ref="A83" r:id="rId69"/>
    <hyperlink ref="A84" r:id="rId70"/>
    <hyperlink ref="A85" r:id="rId71"/>
    <hyperlink ref="A86" r:id="rId72"/>
    <hyperlink ref="A87" r:id="rId73"/>
    <hyperlink ref="A88" r:id="rId74"/>
    <hyperlink ref="A89" r:id="rId75"/>
    <hyperlink ref="A90" r:id="rId76"/>
    <hyperlink ref="A91" r:id="rId77"/>
    <hyperlink ref="A92" r:id="rId78"/>
    <hyperlink ref="A93" r:id="rId79"/>
    <hyperlink ref="A94" r:id="rId80"/>
    <hyperlink ref="A95" r:id="rId81"/>
    <hyperlink ref="A96" r:id="rId82"/>
    <hyperlink ref="A97" r:id="rId83"/>
    <hyperlink ref="A98" r:id="rId84"/>
    <hyperlink ref="A99" r:id="rId85"/>
    <hyperlink ref="A100" r:id="rId86"/>
    <hyperlink ref="A101" r:id="rId87"/>
    <hyperlink ref="A102" r:id="rId88"/>
    <hyperlink ref="A103" r:id="rId89"/>
    <hyperlink ref="A104" r:id="rId90"/>
    <hyperlink ref="A105" r:id="rId91"/>
    <hyperlink ref="A106" r:id="rId92"/>
    <hyperlink ref="A107" r:id="rId93"/>
    <hyperlink ref="A108" r:id="rId94" display="D354"/>
    <hyperlink ref="A12" r:id="rId95"/>
    <hyperlink ref="A14" r:id="rId96"/>
    <hyperlink ref="A21" r:id="rId97"/>
    <hyperlink ref="A28" r:id="rId98"/>
    <hyperlink ref="A31" r:id="rId99"/>
    <hyperlink ref="A41" r:id="rId100"/>
    <hyperlink ref="A43" r:id="rId101"/>
    <hyperlink ref="A45" r:id="rId102"/>
    <hyperlink ref="A47" r:id="rId103"/>
    <hyperlink ref="A52" r:id="rId104"/>
  </hyperlinks>
  <pageMargins left="0.7" right="0.7" top="0.75" bottom="0.75" header="0.3" footer="0.3"/>
  <pageSetup paperSize="9" orientation="portrait" verticalDpi="0" r:id="rId105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Admin!$F$24:$F$118</xm:f>
          </x14:formula1>
          <xm:sqref>D2:D15</xm:sqref>
        </x14:dataValidation>
        <x14:dataValidation type="list" allowBlank="1" showInputMessage="1" showErrorMessage="1">
          <x14:formula1>
            <xm:f>Admin!$F$3:$F$10</xm:f>
          </x14:formula1>
          <xm:sqref>C25:C41 C46:C63 C2:C23 C65:C82 C84:C91 C93:C97 C99:C101 C104 C108</xm:sqref>
        </x14:dataValidation>
        <x14:dataValidation type="list" allowBlank="1" showInputMessage="1">
          <x14:formula1>
            <xm:f>Admin!$AG$24:$AG$43</xm:f>
          </x14:formula1>
          <xm:sqref>J9:J107</xm:sqref>
        </x14:dataValidation>
        <x14:dataValidation type="list" allowBlank="1" showInputMessage="1" showErrorMessage="1">
          <x14:formula1>
            <xm:f>Admin!$AH$24:$AH$25</xm:f>
          </x14:formula1>
          <xm:sqref>I2:I108</xm:sqref>
        </x14:dataValidation>
        <x14:dataValidation type="list" allowBlank="1" showInputMessage="1" showErrorMessage="1">
          <x14:formula1>
            <xm:f>Admin!$J$3:$J$4</xm:f>
          </x14:formula1>
          <xm:sqref>O2:O108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E1:S117"/>
  <sheetViews>
    <sheetView workbookViewId="0">
      <selection activeCell="L7" sqref="L7"/>
    </sheetView>
  </sheetViews>
  <sheetFormatPr baseColWidth="10" defaultRowHeight="15" x14ac:dyDescent="0.25"/>
  <cols>
    <col min="1" max="4" width="11.42578125" style="58"/>
    <col min="5" max="5" width="15.28515625" style="58" bestFit="1" customWidth="1"/>
    <col min="6" max="6" width="12.85546875" style="58" bestFit="1" customWidth="1"/>
    <col min="7" max="7" width="15.140625" style="58" bestFit="1" customWidth="1"/>
    <col min="8" max="8" width="11.42578125" style="58"/>
    <col min="9" max="9" width="14.7109375" style="58" bestFit="1" customWidth="1"/>
    <col min="10" max="13" width="11.42578125" style="58"/>
    <col min="14" max="14" width="13.5703125" style="58" bestFit="1" customWidth="1"/>
    <col min="15" max="15" width="14.7109375" style="58" bestFit="1" customWidth="1"/>
    <col min="16" max="17" width="11.42578125" style="58"/>
    <col min="18" max="18" width="27.42578125" style="58" bestFit="1" customWidth="1"/>
    <col min="19" max="16384" width="11.42578125" style="58"/>
  </cols>
  <sheetData>
    <row r="1" spans="5:19" x14ac:dyDescent="0.25">
      <c r="E1" s="57" t="s">
        <v>1650</v>
      </c>
      <c r="F1" s="57" t="s">
        <v>1651</v>
      </c>
      <c r="G1" s="57" t="s">
        <v>1656</v>
      </c>
      <c r="H1" s="57" t="s">
        <v>278</v>
      </c>
      <c r="I1" s="57" t="s">
        <v>308</v>
      </c>
    </row>
    <row r="2" spans="5:19" x14ac:dyDescent="0.25">
      <c r="E2" s="58" t="s">
        <v>41</v>
      </c>
    </row>
    <row r="10" spans="5:19" x14ac:dyDescent="0.25">
      <c r="E10" s="57" t="s">
        <v>1</v>
      </c>
      <c r="F10" s="59" t="s">
        <v>1649</v>
      </c>
      <c r="G10" s="57" t="s">
        <v>1650</v>
      </c>
      <c r="H10" s="57" t="s">
        <v>1651</v>
      </c>
      <c r="I10" s="59" t="s">
        <v>1652</v>
      </c>
      <c r="J10" s="59" t="s">
        <v>1653</v>
      </c>
      <c r="K10" s="57" t="s">
        <v>1657</v>
      </c>
      <c r="L10" s="57" t="s">
        <v>1659</v>
      </c>
      <c r="M10" s="57" t="s">
        <v>1656</v>
      </c>
      <c r="N10" s="57" t="s">
        <v>278</v>
      </c>
      <c r="O10" s="57" t="s">
        <v>308</v>
      </c>
      <c r="P10" s="57" t="s">
        <v>1654</v>
      </c>
      <c r="Q10" s="57" t="s">
        <v>1655</v>
      </c>
      <c r="R10" s="60" t="s">
        <v>1663</v>
      </c>
      <c r="S10" s="57" t="s">
        <v>198</v>
      </c>
    </row>
    <row r="11" spans="5:19" ht="195" x14ac:dyDescent="0.25">
      <c r="E11" s="43" t="s">
        <v>75</v>
      </c>
      <c r="F11" s="47" t="s">
        <v>1662</v>
      </c>
      <c r="G11" s="1" t="s">
        <v>41</v>
      </c>
      <c r="H11" s="1">
        <v>75</v>
      </c>
      <c r="I11" s="47" t="s">
        <v>38</v>
      </c>
      <c r="J11" s="47" t="s">
        <v>1660</v>
      </c>
      <c r="K11" s="47" t="s">
        <v>1661</v>
      </c>
      <c r="L11" s="47" t="s">
        <v>1664</v>
      </c>
      <c r="M11" s="1" t="s">
        <v>299</v>
      </c>
      <c r="N11" s="1" t="s">
        <v>1665</v>
      </c>
      <c r="O11" s="1"/>
      <c r="P11" s="1">
        <v>378</v>
      </c>
      <c r="Q11" s="1">
        <v>53</v>
      </c>
      <c r="R11" s="50">
        <v>20034</v>
      </c>
      <c r="S11" s="1" t="s">
        <v>1675</v>
      </c>
    </row>
    <row r="12" spans="5:19" ht="45" x14ac:dyDescent="0.25">
      <c r="E12" s="44" t="s">
        <v>103</v>
      </c>
      <c r="F12" s="47" t="s">
        <v>1666</v>
      </c>
      <c r="G12" s="1" t="s">
        <v>41</v>
      </c>
      <c r="H12" s="1">
        <v>93</v>
      </c>
      <c r="I12" s="47" t="s">
        <v>1667</v>
      </c>
      <c r="J12" s="47" t="s">
        <v>106</v>
      </c>
      <c r="K12" s="1" t="s">
        <v>1668</v>
      </c>
      <c r="L12" s="47" t="s">
        <v>1673</v>
      </c>
      <c r="M12" s="1" t="s">
        <v>300</v>
      </c>
      <c r="N12" s="1"/>
      <c r="O12" s="1"/>
      <c r="P12" s="1"/>
      <c r="Q12" s="1"/>
      <c r="R12" s="50"/>
      <c r="S12" s="1"/>
    </row>
    <row r="13" spans="5:19" ht="45" x14ac:dyDescent="0.25">
      <c r="E13" s="44" t="s">
        <v>110</v>
      </c>
      <c r="F13" s="47" t="s">
        <v>1669</v>
      </c>
      <c r="G13" s="1" t="s">
        <v>41</v>
      </c>
      <c r="H13" s="1">
        <v>93</v>
      </c>
      <c r="I13" s="47" t="s">
        <v>1670</v>
      </c>
      <c r="J13" s="47" t="s">
        <v>106</v>
      </c>
      <c r="K13" s="1" t="s">
        <v>1671</v>
      </c>
      <c r="L13" s="47" t="s">
        <v>1673</v>
      </c>
      <c r="M13" s="1" t="s">
        <v>300</v>
      </c>
      <c r="N13" s="1"/>
      <c r="O13" s="1"/>
      <c r="P13" s="1">
        <v>1140</v>
      </c>
      <c r="Q13" s="1"/>
      <c r="R13" s="50"/>
      <c r="S13" s="1"/>
    </row>
    <row r="14" spans="5:19" ht="30" x14ac:dyDescent="0.25">
      <c r="E14" s="44" t="s">
        <v>117</v>
      </c>
      <c r="F14" s="47" t="s">
        <v>118</v>
      </c>
      <c r="G14" s="1" t="s">
        <v>41</v>
      </c>
      <c r="H14" s="1">
        <v>93</v>
      </c>
      <c r="I14" s="47" t="s">
        <v>1667</v>
      </c>
      <c r="J14" s="47" t="s">
        <v>106</v>
      </c>
      <c r="K14" s="1" t="s">
        <v>1671</v>
      </c>
      <c r="L14" s="47" t="s">
        <v>1673</v>
      </c>
      <c r="M14" s="1" t="s">
        <v>300</v>
      </c>
      <c r="N14" s="1"/>
      <c r="O14" s="1"/>
      <c r="P14" s="1">
        <v>508</v>
      </c>
      <c r="Q14" s="1"/>
      <c r="R14" s="50"/>
      <c r="S14" s="1"/>
    </row>
    <row r="15" spans="5:19" ht="45" x14ac:dyDescent="0.25">
      <c r="E15" s="44" t="s">
        <v>119</v>
      </c>
      <c r="F15" s="47" t="s">
        <v>120</v>
      </c>
      <c r="G15" s="1" t="s">
        <v>41</v>
      </c>
      <c r="H15" s="1">
        <v>93</v>
      </c>
      <c r="I15" s="47" t="s">
        <v>1667</v>
      </c>
      <c r="J15" s="47" t="s">
        <v>106</v>
      </c>
      <c r="K15" s="1" t="s">
        <v>1671</v>
      </c>
      <c r="L15" s="47" t="s">
        <v>1673</v>
      </c>
      <c r="M15" s="1" t="s">
        <v>300</v>
      </c>
      <c r="N15" s="1"/>
      <c r="O15" s="1"/>
      <c r="P15" s="1">
        <v>319</v>
      </c>
      <c r="Q15" s="1"/>
      <c r="R15" s="50"/>
      <c r="S15" s="1"/>
    </row>
    <row r="16" spans="5:19" ht="45" x14ac:dyDescent="0.25">
      <c r="E16" s="44" t="s">
        <v>127</v>
      </c>
      <c r="F16" s="47" t="s">
        <v>1666</v>
      </c>
      <c r="G16" s="1" t="s">
        <v>41</v>
      </c>
      <c r="H16" s="1">
        <v>93</v>
      </c>
      <c r="I16" s="47" t="s">
        <v>1667</v>
      </c>
      <c r="J16" s="47" t="s">
        <v>106</v>
      </c>
      <c r="K16" s="1" t="s">
        <v>1672</v>
      </c>
      <c r="L16" s="47" t="s">
        <v>1673</v>
      </c>
      <c r="M16" s="1" t="s">
        <v>300</v>
      </c>
      <c r="N16" s="1"/>
      <c r="O16" s="1"/>
      <c r="P16" s="1">
        <v>3600</v>
      </c>
      <c r="Q16" s="1"/>
      <c r="R16" s="50">
        <v>700000</v>
      </c>
      <c r="S16" s="1" t="s">
        <v>1676</v>
      </c>
    </row>
    <row r="17" spans="5:19" ht="120" x14ac:dyDescent="0.25">
      <c r="E17" s="44" t="s">
        <v>130</v>
      </c>
      <c r="F17" s="47" t="s">
        <v>1677</v>
      </c>
      <c r="G17" s="1" t="s">
        <v>41</v>
      </c>
      <c r="H17" s="1">
        <v>27</v>
      </c>
      <c r="I17" s="47" t="s">
        <v>1678</v>
      </c>
      <c r="J17" s="47"/>
      <c r="K17" s="1" t="s">
        <v>1679</v>
      </c>
      <c r="L17" s="47" t="s">
        <v>1680</v>
      </c>
      <c r="M17" s="1" t="s">
        <v>299</v>
      </c>
      <c r="N17" s="1"/>
      <c r="O17" s="1"/>
      <c r="P17" s="1">
        <v>340</v>
      </c>
      <c r="Q17" s="1"/>
      <c r="R17" s="50">
        <v>16786</v>
      </c>
      <c r="S17" s="1" t="s">
        <v>1676</v>
      </c>
    </row>
    <row r="18" spans="5:19" ht="225" x14ac:dyDescent="0.25">
      <c r="E18" s="45" t="s">
        <v>1606</v>
      </c>
      <c r="F18" s="47" t="s">
        <v>1692</v>
      </c>
      <c r="G18" s="1" t="s">
        <v>41</v>
      </c>
      <c r="H18" s="1">
        <v>75</v>
      </c>
      <c r="I18" s="47" t="s">
        <v>38</v>
      </c>
      <c r="J18" s="47" t="s">
        <v>1604</v>
      </c>
      <c r="K18" s="1" t="s">
        <v>1693</v>
      </c>
      <c r="L18" s="47" t="s">
        <v>1694</v>
      </c>
      <c r="M18" s="1" t="s">
        <v>299</v>
      </c>
      <c r="N18" s="1" t="s">
        <v>1695</v>
      </c>
      <c r="O18" s="1"/>
      <c r="P18" s="1">
        <v>57</v>
      </c>
      <c r="Q18" s="1">
        <v>57.2</v>
      </c>
      <c r="R18" s="50">
        <v>3260.4</v>
      </c>
      <c r="S18" s="1" t="s">
        <v>1675</v>
      </c>
    </row>
    <row r="19" spans="5:19" ht="195" x14ac:dyDescent="0.25">
      <c r="E19" s="44" t="s">
        <v>1591</v>
      </c>
      <c r="F19" s="47" t="s">
        <v>1702</v>
      </c>
      <c r="G19" s="1" t="s">
        <v>41</v>
      </c>
      <c r="H19" s="1">
        <v>94</v>
      </c>
      <c r="I19" s="47" t="s">
        <v>1696</v>
      </c>
      <c r="J19" s="47" t="s">
        <v>864</v>
      </c>
      <c r="K19" s="1" t="s">
        <v>1697</v>
      </c>
      <c r="L19" s="47" t="s">
        <v>1698</v>
      </c>
      <c r="M19" s="1" t="s">
        <v>300</v>
      </c>
      <c r="N19" s="1" t="s">
        <v>1699</v>
      </c>
      <c r="O19" s="1">
        <v>120</v>
      </c>
      <c r="P19" s="1">
        <v>250</v>
      </c>
      <c r="Q19" s="1">
        <v>73.5</v>
      </c>
      <c r="R19" s="50">
        <v>18375</v>
      </c>
      <c r="S19" s="1" t="s">
        <v>1675</v>
      </c>
    </row>
    <row r="20" spans="5:19" ht="120" x14ac:dyDescent="0.25">
      <c r="E20" s="44" t="s">
        <v>1588</v>
      </c>
      <c r="F20" s="47" t="s">
        <v>1702</v>
      </c>
      <c r="G20" s="1" t="s">
        <v>41</v>
      </c>
      <c r="H20" s="1">
        <v>94</v>
      </c>
      <c r="I20" s="47" t="s">
        <v>1696</v>
      </c>
      <c r="J20" s="47" t="s">
        <v>1585</v>
      </c>
      <c r="K20" s="1" t="s">
        <v>1700</v>
      </c>
      <c r="L20" s="47" t="s">
        <v>1701</v>
      </c>
      <c r="M20" s="1"/>
      <c r="N20" s="1" t="s">
        <v>1700</v>
      </c>
      <c r="O20" s="1">
        <v>140</v>
      </c>
      <c r="P20" s="1">
        <v>2230.87</v>
      </c>
      <c r="Q20" s="1">
        <v>83.55</v>
      </c>
      <c r="R20" s="50">
        <v>121167.40999999999</v>
      </c>
      <c r="S20" s="1" t="s">
        <v>1675</v>
      </c>
    </row>
    <row r="21" spans="5:19" ht="120" x14ac:dyDescent="0.25">
      <c r="E21" s="40" t="s">
        <v>1491</v>
      </c>
      <c r="F21" s="47" t="s">
        <v>1720</v>
      </c>
      <c r="G21" s="1" t="s">
        <v>41</v>
      </c>
      <c r="H21" s="1">
        <v>77</v>
      </c>
      <c r="I21" s="47" t="s">
        <v>1721</v>
      </c>
      <c r="J21" s="47" t="s">
        <v>1722</v>
      </c>
      <c r="K21" s="1" t="s">
        <v>1723</v>
      </c>
      <c r="L21" s="47" t="s">
        <v>1724</v>
      </c>
      <c r="M21" s="1" t="s">
        <v>300</v>
      </c>
      <c r="N21" s="1" t="s">
        <v>289</v>
      </c>
      <c r="O21" s="1">
        <v>60</v>
      </c>
      <c r="P21" s="1">
        <v>463.5</v>
      </c>
      <c r="Q21" s="1">
        <v>23</v>
      </c>
      <c r="R21" s="50">
        <v>10660.5</v>
      </c>
      <c r="S21" s="1" t="s">
        <v>1675</v>
      </c>
    </row>
    <row r="22" spans="5:19" ht="150" x14ac:dyDescent="0.25">
      <c r="E22" s="42" t="s">
        <v>1382</v>
      </c>
      <c r="F22" s="47" t="s">
        <v>1736</v>
      </c>
      <c r="G22" s="1" t="s">
        <v>41</v>
      </c>
      <c r="H22" s="1">
        <v>59</v>
      </c>
      <c r="I22" s="47" t="s">
        <v>1737</v>
      </c>
      <c r="J22" s="47" t="s">
        <v>1738</v>
      </c>
      <c r="K22" s="1" t="s">
        <v>1740</v>
      </c>
      <c r="L22" s="47" t="s">
        <v>1741</v>
      </c>
      <c r="M22" s="1"/>
      <c r="N22" s="1"/>
      <c r="O22" s="1">
        <v>60</v>
      </c>
      <c r="P22" s="1">
        <v>34</v>
      </c>
      <c r="Q22" s="1">
        <v>186.17</v>
      </c>
      <c r="R22" s="50">
        <v>6329.78</v>
      </c>
      <c r="S22" s="1" t="s">
        <v>1675</v>
      </c>
    </row>
    <row r="23" spans="5:19" ht="150" x14ac:dyDescent="0.25">
      <c r="E23" s="42" t="s">
        <v>1382</v>
      </c>
      <c r="F23" s="47" t="s">
        <v>1736</v>
      </c>
      <c r="G23" s="1" t="s">
        <v>41</v>
      </c>
      <c r="H23" s="1">
        <v>59</v>
      </c>
      <c r="I23" s="47" t="s">
        <v>1737</v>
      </c>
      <c r="J23" s="47" t="s">
        <v>1738</v>
      </c>
      <c r="K23" s="1" t="s">
        <v>1740</v>
      </c>
      <c r="L23" s="47" t="s">
        <v>1742</v>
      </c>
      <c r="M23" s="1"/>
      <c r="N23" s="1"/>
      <c r="O23" s="1">
        <v>60</v>
      </c>
      <c r="P23" s="1">
        <v>170</v>
      </c>
      <c r="Q23" s="1">
        <v>153.11000000000001</v>
      </c>
      <c r="R23" s="50">
        <v>717.84</v>
      </c>
      <c r="S23" s="1" t="s">
        <v>1675</v>
      </c>
    </row>
    <row r="24" spans="5:19" ht="75" x14ac:dyDescent="0.25">
      <c r="E24" s="40" t="s">
        <v>1150</v>
      </c>
      <c r="F24" s="47" t="s">
        <v>1819</v>
      </c>
      <c r="G24" s="1" t="s">
        <v>41</v>
      </c>
      <c r="H24" s="1">
        <v>59</v>
      </c>
      <c r="I24" s="47" t="s">
        <v>1737</v>
      </c>
      <c r="J24" s="47" t="s">
        <v>556</v>
      </c>
      <c r="K24" s="1"/>
      <c r="L24" s="47" t="s">
        <v>1820</v>
      </c>
      <c r="M24" s="1" t="s">
        <v>300</v>
      </c>
      <c r="N24" s="48" t="s">
        <v>286</v>
      </c>
      <c r="O24" s="1">
        <v>250</v>
      </c>
      <c r="P24" s="1"/>
      <c r="Q24" s="1"/>
      <c r="R24" s="50">
        <v>17250</v>
      </c>
      <c r="S24" s="1" t="s">
        <v>1675</v>
      </c>
    </row>
    <row r="25" spans="5:19" ht="165" x14ac:dyDescent="0.25">
      <c r="E25" s="40" t="s">
        <v>1039</v>
      </c>
      <c r="F25" s="47" t="s">
        <v>1829</v>
      </c>
      <c r="G25" s="1" t="s">
        <v>41</v>
      </c>
      <c r="H25" s="1">
        <v>75</v>
      </c>
      <c r="I25" s="47" t="s">
        <v>38</v>
      </c>
      <c r="J25" s="47" t="s">
        <v>1830</v>
      </c>
      <c r="K25" s="1" t="s">
        <v>1831</v>
      </c>
      <c r="L25" s="47" t="s">
        <v>1832</v>
      </c>
      <c r="M25" s="1" t="s">
        <v>299</v>
      </c>
      <c r="N25" s="48" t="s">
        <v>286</v>
      </c>
      <c r="O25" s="1">
        <v>200</v>
      </c>
      <c r="P25" s="1">
        <v>200</v>
      </c>
      <c r="Q25" s="52">
        <v>12.5</v>
      </c>
      <c r="R25" s="50">
        <v>2500</v>
      </c>
      <c r="S25" s="1" t="s">
        <v>1675</v>
      </c>
    </row>
    <row r="26" spans="5:19" ht="60" x14ac:dyDescent="0.25">
      <c r="E26" s="40" t="s">
        <v>881</v>
      </c>
      <c r="F26" s="47" t="s">
        <v>1843</v>
      </c>
      <c r="G26" s="1" t="s">
        <v>41</v>
      </c>
      <c r="H26" s="1">
        <v>92</v>
      </c>
      <c r="I26" s="47" t="s">
        <v>1844</v>
      </c>
      <c r="J26" s="47" t="s">
        <v>1845</v>
      </c>
      <c r="K26" s="1" t="s">
        <v>1817</v>
      </c>
      <c r="L26" s="47" t="s">
        <v>1846</v>
      </c>
      <c r="M26" s="1" t="s">
        <v>300</v>
      </c>
      <c r="N26" s="47" t="s">
        <v>289</v>
      </c>
      <c r="O26" s="1">
        <v>60</v>
      </c>
      <c r="P26" s="1">
        <v>24</v>
      </c>
      <c r="Q26" s="1">
        <v>19.899999999999999</v>
      </c>
      <c r="R26" s="50">
        <v>477.6</v>
      </c>
      <c r="S26" s="1" t="s">
        <v>1675</v>
      </c>
    </row>
    <row r="27" spans="5:19" ht="60" x14ac:dyDescent="0.25">
      <c r="E27" s="40" t="s">
        <v>841</v>
      </c>
      <c r="F27" s="47" t="s">
        <v>833</v>
      </c>
      <c r="G27" s="1" t="s">
        <v>41</v>
      </c>
      <c r="H27" s="1">
        <v>27</v>
      </c>
      <c r="I27" s="47" t="s">
        <v>1847</v>
      </c>
      <c r="J27" s="47" t="s">
        <v>1848</v>
      </c>
      <c r="K27" s="1" t="s">
        <v>1849</v>
      </c>
      <c r="L27" s="47" t="s">
        <v>1850</v>
      </c>
      <c r="M27" s="1" t="s">
        <v>300</v>
      </c>
      <c r="N27" s="47" t="s">
        <v>289</v>
      </c>
      <c r="O27" s="1">
        <v>60</v>
      </c>
      <c r="P27" s="1">
        <v>59</v>
      </c>
      <c r="Q27" s="1">
        <v>62.22</v>
      </c>
      <c r="R27" s="50">
        <v>3670.98</v>
      </c>
      <c r="S27" s="1" t="s">
        <v>1675</v>
      </c>
    </row>
    <row r="28" spans="5:19" ht="60" x14ac:dyDescent="0.25">
      <c r="E28" s="40" t="s">
        <v>841</v>
      </c>
      <c r="F28" s="47" t="s">
        <v>833</v>
      </c>
      <c r="G28" s="1" t="s">
        <v>41</v>
      </c>
      <c r="H28" s="1">
        <v>27</v>
      </c>
      <c r="I28" s="47" t="s">
        <v>1847</v>
      </c>
      <c r="J28" s="47" t="s">
        <v>1848</v>
      </c>
      <c r="K28" s="1" t="s">
        <v>1849</v>
      </c>
      <c r="L28" s="47" t="s">
        <v>1850</v>
      </c>
      <c r="M28" s="1" t="s">
        <v>300</v>
      </c>
      <c r="N28" s="47" t="s">
        <v>289</v>
      </c>
      <c r="O28" s="1">
        <v>60</v>
      </c>
      <c r="P28" s="1">
        <v>109.22999999999999</v>
      </c>
      <c r="Q28" s="1">
        <v>45.49</v>
      </c>
      <c r="R28" s="50">
        <v>4968.87</v>
      </c>
      <c r="S28" s="1" t="s">
        <v>1675</v>
      </c>
    </row>
    <row r="29" spans="5:19" ht="60" x14ac:dyDescent="0.25">
      <c r="E29" s="40" t="s">
        <v>840</v>
      </c>
      <c r="F29" s="47" t="s">
        <v>833</v>
      </c>
      <c r="G29" s="1" t="s">
        <v>41</v>
      </c>
      <c r="H29" s="1">
        <v>27</v>
      </c>
      <c r="I29" s="47" t="s">
        <v>1847</v>
      </c>
      <c r="J29" s="47" t="s">
        <v>1848</v>
      </c>
      <c r="K29" s="1" t="s">
        <v>1849</v>
      </c>
      <c r="L29" s="47" t="s">
        <v>1850</v>
      </c>
      <c r="M29" s="1" t="s">
        <v>300</v>
      </c>
      <c r="N29" s="47" t="s">
        <v>289</v>
      </c>
      <c r="O29" s="1">
        <v>60</v>
      </c>
      <c r="P29" s="1">
        <v>59</v>
      </c>
      <c r="Q29" s="1">
        <v>43.58</v>
      </c>
      <c r="R29" s="50">
        <v>2571.2199999999998</v>
      </c>
      <c r="S29" s="1" t="s">
        <v>1675</v>
      </c>
    </row>
    <row r="30" spans="5:19" ht="60" x14ac:dyDescent="0.25">
      <c r="E30" s="46" t="s">
        <v>809</v>
      </c>
      <c r="F30" s="47" t="s">
        <v>1851</v>
      </c>
      <c r="G30" s="1" t="s">
        <v>41</v>
      </c>
      <c r="H30" s="1">
        <v>77</v>
      </c>
      <c r="I30" s="47" t="s">
        <v>1852</v>
      </c>
      <c r="J30" s="47" t="s">
        <v>1853</v>
      </c>
      <c r="K30" s="1" t="s">
        <v>1849</v>
      </c>
      <c r="L30" s="47" t="s">
        <v>1854</v>
      </c>
      <c r="M30" s="1" t="s">
        <v>300</v>
      </c>
      <c r="N30" s="47" t="s">
        <v>289</v>
      </c>
      <c r="O30" s="1">
        <v>80</v>
      </c>
      <c r="P30" s="1">
        <v>466</v>
      </c>
      <c r="Q30" s="1">
        <v>26.1</v>
      </c>
      <c r="R30" s="50">
        <v>12162.6</v>
      </c>
      <c r="S30" s="1" t="s">
        <v>1675</v>
      </c>
    </row>
    <row r="31" spans="5:19" ht="60" x14ac:dyDescent="0.25">
      <c r="E31" s="40" t="s">
        <v>798</v>
      </c>
      <c r="F31" s="47" t="s">
        <v>796</v>
      </c>
      <c r="G31" s="1" t="s">
        <v>41</v>
      </c>
      <c r="H31" s="1">
        <v>93</v>
      </c>
      <c r="I31" s="47" t="s">
        <v>1856</v>
      </c>
      <c r="J31" s="47" t="s">
        <v>780</v>
      </c>
      <c r="K31" s="1"/>
      <c r="L31" s="47" t="s">
        <v>1855</v>
      </c>
      <c r="M31" s="1" t="s">
        <v>300</v>
      </c>
      <c r="N31" s="47" t="s">
        <v>289</v>
      </c>
      <c r="O31" s="1">
        <v>40</v>
      </c>
      <c r="P31" s="1">
        <v>308</v>
      </c>
      <c r="Q31" s="1">
        <v>7.06</v>
      </c>
      <c r="R31" s="50">
        <v>2174.48</v>
      </c>
      <c r="S31" s="1" t="s">
        <v>1675</v>
      </c>
    </row>
    <row r="32" spans="5:19" ht="60" x14ac:dyDescent="0.25">
      <c r="E32" s="40" t="s">
        <v>786</v>
      </c>
      <c r="F32" s="47" t="s">
        <v>783</v>
      </c>
      <c r="G32" s="1" t="s">
        <v>41</v>
      </c>
      <c r="H32" s="1">
        <v>78</v>
      </c>
      <c r="I32" s="47" t="s">
        <v>1857</v>
      </c>
      <c r="J32" s="47" t="s">
        <v>1858</v>
      </c>
      <c r="K32" s="1"/>
      <c r="L32" s="47" t="s">
        <v>1850</v>
      </c>
      <c r="M32" s="1" t="s">
        <v>300</v>
      </c>
      <c r="N32" s="47" t="s">
        <v>289</v>
      </c>
      <c r="O32" s="1">
        <v>60</v>
      </c>
      <c r="P32" s="1">
        <v>313</v>
      </c>
      <c r="Q32" s="1">
        <v>52</v>
      </c>
      <c r="R32" s="50">
        <v>16276</v>
      </c>
      <c r="S32" s="1" t="s">
        <v>1675</v>
      </c>
    </row>
    <row r="33" spans="5:19" ht="60" x14ac:dyDescent="0.25">
      <c r="E33" s="40" t="s">
        <v>781</v>
      </c>
      <c r="F33" s="47" t="s">
        <v>1859</v>
      </c>
      <c r="G33" s="1" t="s">
        <v>41</v>
      </c>
      <c r="H33" s="1">
        <v>75</v>
      </c>
      <c r="I33" s="47" t="s">
        <v>38</v>
      </c>
      <c r="J33" s="47" t="s">
        <v>780</v>
      </c>
      <c r="K33" s="1" t="s">
        <v>1860</v>
      </c>
      <c r="L33" s="47" t="s">
        <v>1861</v>
      </c>
      <c r="M33" s="1" t="s">
        <v>300</v>
      </c>
      <c r="N33" s="47" t="s">
        <v>289</v>
      </c>
      <c r="O33" s="1">
        <v>120</v>
      </c>
      <c r="P33" s="1">
        <v>313</v>
      </c>
      <c r="Q33" s="1">
        <v>27.07</v>
      </c>
      <c r="R33" s="50">
        <v>8472.91</v>
      </c>
      <c r="S33" s="1" t="s">
        <v>1675</v>
      </c>
    </row>
    <row r="34" spans="5:19" ht="60" x14ac:dyDescent="0.25">
      <c r="E34" s="40" t="s">
        <v>767</v>
      </c>
      <c r="F34" s="47" t="s">
        <v>1862</v>
      </c>
      <c r="G34" s="1" t="s">
        <v>41</v>
      </c>
      <c r="H34" s="1">
        <v>75</v>
      </c>
      <c r="I34" s="47" t="s">
        <v>38</v>
      </c>
      <c r="J34" s="47" t="s">
        <v>1863</v>
      </c>
      <c r="K34" s="1"/>
      <c r="L34" s="47" t="s">
        <v>1864</v>
      </c>
      <c r="M34" s="1" t="s">
        <v>300</v>
      </c>
      <c r="N34" s="47" t="s">
        <v>289</v>
      </c>
      <c r="O34" s="1">
        <v>100</v>
      </c>
      <c r="P34" s="1">
        <v>174</v>
      </c>
      <c r="Q34" s="1">
        <v>26.52</v>
      </c>
      <c r="R34" s="50">
        <v>4614.4799999999996</v>
      </c>
      <c r="S34" s="1" t="s">
        <v>1675</v>
      </c>
    </row>
    <row r="35" spans="5:19" ht="45" x14ac:dyDescent="0.25">
      <c r="E35" s="40" t="s">
        <v>709</v>
      </c>
      <c r="F35" s="47" t="s">
        <v>1870</v>
      </c>
      <c r="G35" s="1" t="s">
        <v>41</v>
      </c>
      <c r="H35" s="1">
        <v>75</v>
      </c>
      <c r="I35" s="47" t="s">
        <v>38</v>
      </c>
      <c r="J35" s="47" t="s">
        <v>1871</v>
      </c>
      <c r="K35" s="1"/>
      <c r="L35" s="47" t="s">
        <v>1872</v>
      </c>
      <c r="M35" s="1" t="s">
        <v>300</v>
      </c>
      <c r="N35" s="47" t="s">
        <v>289</v>
      </c>
      <c r="O35" s="1">
        <v>80</v>
      </c>
      <c r="P35" s="1">
        <v>80</v>
      </c>
      <c r="Q35" s="1">
        <v>29.88</v>
      </c>
      <c r="R35" s="50">
        <v>2390.4</v>
      </c>
      <c r="S35" s="1" t="s">
        <v>1675</v>
      </c>
    </row>
    <row r="36" spans="5:19" ht="45" x14ac:dyDescent="0.25">
      <c r="E36" s="40" t="s">
        <v>698</v>
      </c>
      <c r="F36" s="47" t="s">
        <v>694</v>
      </c>
      <c r="G36" s="1" t="s">
        <v>41</v>
      </c>
      <c r="H36" s="1">
        <v>92</v>
      </c>
      <c r="I36" s="47" t="s">
        <v>1873</v>
      </c>
      <c r="J36" s="47" t="s">
        <v>1874</v>
      </c>
      <c r="K36" s="1" t="s">
        <v>1875</v>
      </c>
      <c r="L36" s="47" t="s">
        <v>1872</v>
      </c>
      <c r="M36" s="1" t="s">
        <v>300</v>
      </c>
      <c r="N36" s="47" t="s">
        <v>289</v>
      </c>
      <c r="O36" s="1">
        <v>50</v>
      </c>
      <c r="P36" s="1">
        <v>735</v>
      </c>
      <c r="Q36" s="1">
        <v>97</v>
      </c>
      <c r="R36" s="50">
        <v>71295</v>
      </c>
      <c r="S36" s="1" t="s">
        <v>1675</v>
      </c>
    </row>
    <row r="37" spans="5:19" ht="60" x14ac:dyDescent="0.25">
      <c r="E37" s="40" t="s">
        <v>663</v>
      </c>
      <c r="F37" s="47" t="s">
        <v>1878</v>
      </c>
      <c r="G37" s="1" t="s">
        <v>41</v>
      </c>
      <c r="H37" s="1">
        <v>59</v>
      </c>
      <c r="I37" s="47" t="s">
        <v>1879</v>
      </c>
      <c r="J37" s="47" t="s">
        <v>1377</v>
      </c>
      <c r="K37" s="1"/>
      <c r="L37" s="47" t="s">
        <v>1880</v>
      </c>
      <c r="M37" s="1" t="s">
        <v>300</v>
      </c>
      <c r="N37" s="47" t="s">
        <v>289</v>
      </c>
      <c r="O37" s="1"/>
      <c r="P37" s="1">
        <v>458</v>
      </c>
      <c r="Q37" s="1">
        <v>17.78</v>
      </c>
      <c r="R37" s="50">
        <v>8143.24</v>
      </c>
      <c r="S37" s="1" t="s">
        <v>1675</v>
      </c>
    </row>
    <row r="38" spans="5:19" ht="60" x14ac:dyDescent="0.25">
      <c r="E38" s="40" t="s">
        <v>658</v>
      </c>
      <c r="F38" s="47" t="s">
        <v>1881</v>
      </c>
      <c r="G38" s="1" t="s">
        <v>41</v>
      </c>
      <c r="H38" s="1">
        <v>91</v>
      </c>
      <c r="I38" s="47" t="s">
        <v>1882</v>
      </c>
      <c r="J38" s="47" t="s">
        <v>657</v>
      </c>
      <c r="K38" s="1" t="s">
        <v>1883</v>
      </c>
      <c r="L38" s="47" t="s">
        <v>1854</v>
      </c>
      <c r="M38" s="1" t="s">
        <v>300</v>
      </c>
      <c r="N38" s="47" t="s">
        <v>289</v>
      </c>
      <c r="O38" s="1">
        <v>80</v>
      </c>
      <c r="P38" s="1">
        <v>267</v>
      </c>
      <c r="Q38" s="1">
        <v>17</v>
      </c>
      <c r="R38" s="50">
        <v>4539</v>
      </c>
      <c r="S38" s="1" t="s">
        <v>1675</v>
      </c>
    </row>
    <row r="39" spans="5:19" ht="90" x14ac:dyDescent="0.25">
      <c r="E39" s="40" t="s">
        <v>633</v>
      </c>
      <c r="F39" s="47" t="s">
        <v>1884</v>
      </c>
      <c r="G39" s="1" t="s">
        <v>41</v>
      </c>
      <c r="H39" s="1">
        <v>62</v>
      </c>
      <c r="I39" s="47" t="s">
        <v>1885</v>
      </c>
      <c r="J39" s="47" t="s">
        <v>1886</v>
      </c>
      <c r="K39" s="1" t="s">
        <v>1887</v>
      </c>
      <c r="L39" s="47" t="s">
        <v>1888</v>
      </c>
      <c r="M39" s="1" t="s">
        <v>300</v>
      </c>
      <c r="N39" s="47" t="s">
        <v>1889</v>
      </c>
      <c r="O39" s="1">
        <v>120</v>
      </c>
      <c r="P39" s="1">
        <v>470</v>
      </c>
      <c r="Q39" s="1">
        <v>23</v>
      </c>
      <c r="R39" s="50">
        <v>10810</v>
      </c>
      <c r="S39" s="1" t="s">
        <v>1675</v>
      </c>
    </row>
    <row r="40" spans="5:19" ht="120" x14ac:dyDescent="0.25">
      <c r="E40" s="40" t="s">
        <v>592</v>
      </c>
      <c r="F40" s="47" t="s">
        <v>1897</v>
      </c>
      <c r="G40" s="1" t="s">
        <v>41</v>
      </c>
      <c r="H40" s="1">
        <v>78</v>
      </c>
      <c r="I40" s="47" t="s">
        <v>1898</v>
      </c>
      <c r="J40" s="47" t="s">
        <v>1899</v>
      </c>
      <c r="K40" s="47" t="s">
        <v>1900</v>
      </c>
      <c r="L40" s="47" t="s">
        <v>1850</v>
      </c>
      <c r="M40" s="1" t="s">
        <v>300</v>
      </c>
      <c r="N40" s="47" t="s">
        <v>289</v>
      </c>
      <c r="O40" s="1">
        <v>60</v>
      </c>
      <c r="P40" s="1">
        <v>50</v>
      </c>
      <c r="Q40" s="1">
        <v>21.6</v>
      </c>
      <c r="R40" s="50">
        <v>1080</v>
      </c>
      <c r="S40" s="1" t="s">
        <v>1675</v>
      </c>
    </row>
    <row r="41" spans="5:19" ht="60" x14ac:dyDescent="0.25">
      <c r="E41" s="40" t="s">
        <v>558</v>
      </c>
      <c r="F41" s="47" t="s">
        <v>1907</v>
      </c>
      <c r="G41" s="1" t="s">
        <v>41</v>
      </c>
      <c r="H41" s="1">
        <v>59</v>
      </c>
      <c r="I41" s="47" t="s">
        <v>1737</v>
      </c>
      <c r="J41" s="47" t="s">
        <v>1153</v>
      </c>
      <c r="K41" s="1"/>
      <c r="L41" s="47" t="s">
        <v>1908</v>
      </c>
      <c r="M41" s="1" t="s">
        <v>300</v>
      </c>
      <c r="N41" s="47" t="s">
        <v>286</v>
      </c>
      <c r="O41" s="1">
        <v>250</v>
      </c>
      <c r="P41" s="1"/>
      <c r="Q41" s="1"/>
      <c r="R41" s="50">
        <v>17250</v>
      </c>
      <c r="S41" s="1" t="s">
        <v>1675</v>
      </c>
    </row>
    <row r="42" spans="5:19" ht="45" x14ac:dyDescent="0.25">
      <c r="E42" s="40" t="s">
        <v>552</v>
      </c>
      <c r="F42" s="47" t="s">
        <v>1909</v>
      </c>
      <c r="G42" s="1" t="s">
        <v>41</v>
      </c>
      <c r="H42" s="1">
        <v>59</v>
      </c>
      <c r="I42" s="47" t="s">
        <v>1737</v>
      </c>
      <c r="J42" s="47" t="s">
        <v>1910</v>
      </c>
      <c r="K42" s="1"/>
      <c r="L42" s="47" t="s">
        <v>1912</v>
      </c>
      <c r="M42" s="1" t="s">
        <v>300</v>
      </c>
      <c r="N42" s="47" t="s">
        <v>285</v>
      </c>
      <c r="O42" s="1">
        <v>60</v>
      </c>
      <c r="P42" s="1">
        <v>244</v>
      </c>
      <c r="Q42" s="52">
        <v>20.57377049180328</v>
      </c>
      <c r="R42" s="50">
        <v>5020</v>
      </c>
      <c r="S42" s="1" t="s">
        <v>1675</v>
      </c>
    </row>
    <row r="43" spans="5:19" ht="45" x14ac:dyDescent="0.25">
      <c r="E43" s="40" t="s">
        <v>547</v>
      </c>
      <c r="F43" s="47" t="s">
        <v>1909</v>
      </c>
      <c r="G43" s="1" t="s">
        <v>41</v>
      </c>
      <c r="H43" s="1">
        <v>59</v>
      </c>
      <c r="I43" s="47" t="s">
        <v>1737</v>
      </c>
      <c r="J43" s="47" t="s">
        <v>1913</v>
      </c>
      <c r="K43" s="1" t="s">
        <v>1914</v>
      </c>
      <c r="L43" s="47" t="s">
        <v>1912</v>
      </c>
      <c r="M43" s="1" t="s">
        <v>300</v>
      </c>
      <c r="N43" s="47" t="s">
        <v>285</v>
      </c>
      <c r="O43" s="1">
        <v>60</v>
      </c>
      <c r="P43" s="1">
        <v>190</v>
      </c>
      <c r="Q43" s="1"/>
      <c r="R43" s="50"/>
      <c r="S43" s="1"/>
    </row>
    <row r="44" spans="5:19" ht="60" x14ac:dyDescent="0.25">
      <c r="E44" s="40" t="s">
        <v>538</v>
      </c>
      <c r="F44" s="47" t="s">
        <v>1909</v>
      </c>
      <c r="G44" s="1" t="s">
        <v>41</v>
      </c>
      <c r="H44" s="1">
        <v>59</v>
      </c>
      <c r="I44" s="47" t="s">
        <v>1737</v>
      </c>
      <c r="J44" s="47" t="s">
        <v>1913</v>
      </c>
      <c r="K44" s="1" t="s">
        <v>1915</v>
      </c>
      <c r="L44" s="47" t="s">
        <v>1904</v>
      </c>
      <c r="M44" s="1" t="s">
        <v>300</v>
      </c>
      <c r="N44" s="47" t="s">
        <v>289</v>
      </c>
      <c r="O44" s="1">
        <v>40</v>
      </c>
      <c r="P44" s="1">
        <v>138</v>
      </c>
      <c r="Q44" s="1">
        <v>14.58</v>
      </c>
      <c r="R44" s="50">
        <v>1968.3</v>
      </c>
      <c r="S44" s="1" t="s">
        <v>1675</v>
      </c>
    </row>
    <row r="45" spans="5:19" ht="105" x14ac:dyDescent="0.25">
      <c r="E45" s="40" t="s">
        <v>506</v>
      </c>
      <c r="F45" s="47" t="s">
        <v>1916</v>
      </c>
      <c r="G45" s="1" t="s">
        <v>41</v>
      </c>
      <c r="H45" s="1">
        <v>75</v>
      </c>
      <c r="I45" s="47" t="s">
        <v>38</v>
      </c>
      <c r="J45" s="47" t="s">
        <v>1917</v>
      </c>
      <c r="K45" s="1" t="s">
        <v>1918</v>
      </c>
      <c r="L45" s="47" t="s">
        <v>1919</v>
      </c>
      <c r="M45" s="1" t="s">
        <v>299</v>
      </c>
      <c r="N45" s="47" t="s">
        <v>1920</v>
      </c>
      <c r="O45" s="1">
        <v>240</v>
      </c>
      <c r="P45" s="1">
        <v>160</v>
      </c>
      <c r="Q45" s="1">
        <v>35.799999999999997</v>
      </c>
      <c r="R45" s="50">
        <v>5728</v>
      </c>
      <c r="S45" s="1" t="s">
        <v>1675</v>
      </c>
    </row>
    <row r="46" spans="5:19" ht="60" x14ac:dyDescent="0.25">
      <c r="E46" s="40" t="s">
        <v>444</v>
      </c>
      <c r="F46" s="47" t="s">
        <v>439</v>
      </c>
      <c r="G46" s="1" t="s">
        <v>41</v>
      </c>
      <c r="H46" s="1">
        <v>92</v>
      </c>
      <c r="I46" s="47" t="s">
        <v>1927</v>
      </c>
      <c r="J46" s="47" t="s">
        <v>1928</v>
      </c>
      <c r="K46" s="1" t="s">
        <v>1697</v>
      </c>
      <c r="L46" s="47" t="s">
        <v>1929</v>
      </c>
      <c r="M46" s="1" t="s">
        <v>300</v>
      </c>
      <c r="N46" s="48" t="s">
        <v>294</v>
      </c>
      <c r="O46" s="1">
        <v>150</v>
      </c>
      <c r="P46" s="1">
        <v>250</v>
      </c>
      <c r="Q46" s="1">
        <v>74.11</v>
      </c>
      <c r="R46" s="50">
        <v>18527.5</v>
      </c>
      <c r="S46" s="1" t="s">
        <v>1675</v>
      </c>
    </row>
    <row r="47" spans="5:19" x14ac:dyDescent="0.25">
      <c r="E47" s="40" t="s">
        <v>361</v>
      </c>
      <c r="F47" s="47" t="s">
        <v>1936</v>
      </c>
      <c r="G47" s="1" t="s">
        <v>41</v>
      </c>
      <c r="H47" s="1">
        <v>92</v>
      </c>
      <c r="I47" s="47" t="s">
        <v>1937</v>
      </c>
      <c r="J47" s="47" t="s">
        <v>358</v>
      </c>
      <c r="K47" s="1" t="s">
        <v>1658</v>
      </c>
      <c r="L47" s="1" t="s">
        <v>286</v>
      </c>
      <c r="M47" s="1"/>
      <c r="N47" s="48" t="s">
        <v>286</v>
      </c>
      <c r="O47"/>
      <c r="P47" s="1">
        <v>37</v>
      </c>
      <c r="Q47" s="1">
        <v>80</v>
      </c>
      <c r="R47" s="50">
        <v>2960</v>
      </c>
      <c r="S47" s="1" t="s">
        <v>1675</v>
      </c>
    </row>
    <row r="48" spans="5:19" x14ac:dyDescent="0.25">
      <c r="E48" s="64"/>
      <c r="F48" s="61"/>
      <c r="G48" s="62"/>
      <c r="H48" s="62"/>
      <c r="I48" s="61"/>
      <c r="J48" s="61"/>
      <c r="K48" s="62"/>
      <c r="L48" s="61"/>
      <c r="M48" s="62"/>
      <c r="N48" s="65"/>
      <c r="O48" s="62"/>
      <c r="P48" s="62"/>
      <c r="Q48" s="62"/>
      <c r="R48" s="63"/>
      <c r="S48" s="62"/>
    </row>
    <row r="49" spans="5:19" x14ac:dyDescent="0.25">
      <c r="E49" s="64"/>
      <c r="F49" s="61"/>
      <c r="G49" s="62"/>
      <c r="H49" s="62"/>
      <c r="I49" s="61"/>
      <c r="J49" s="61"/>
      <c r="K49" s="62"/>
      <c r="L49" s="61"/>
      <c r="M49" s="62"/>
      <c r="N49" s="62"/>
      <c r="O49" s="62"/>
      <c r="P49" s="62"/>
      <c r="Q49" s="62"/>
      <c r="R49" s="63"/>
      <c r="S49" s="62"/>
    </row>
    <row r="50" spans="5:19" x14ac:dyDescent="0.25">
      <c r="E50" s="64"/>
      <c r="F50" s="61"/>
      <c r="G50" s="62"/>
      <c r="H50" s="62"/>
      <c r="I50" s="61"/>
      <c r="J50" s="61"/>
      <c r="K50" s="62"/>
      <c r="L50" s="61"/>
      <c r="M50" s="62"/>
      <c r="N50" s="62"/>
      <c r="O50" s="62"/>
      <c r="P50" s="62"/>
      <c r="Q50" s="62"/>
      <c r="R50" s="63"/>
      <c r="S50" s="62"/>
    </row>
    <row r="51" spans="5:19" x14ac:dyDescent="0.25">
      <c r="E51" s="64"/>
      <c r="F51" s="61"/>
      <c r="G51" s="62"/>
      <c r="H51" s="62"/>
      <c r="I51" s="61"/>
      <c r="J51" s="61"/>
      <c r="K51" s="61"/>
      <c r="L51" s="61"/>
      <c r="M51" s="62"/>
      <c r="N51" s="62"/>
      <c r="O51" s="62"/>
      <c r="P51" s="62"/>
      <c r="Q51" s="62"/>
      <c r="R51" s="63"/>
      <c r="S51" s="62"/>
    </row>
    <row r="52" spans="5:19" x14ac:dyDescent="0.25">
      <c r="E52" s="64"/>
      <c r="F52" s="61"/>
      <c r="G52" s="62"/>
      <c r="H52" s="62"/>
      <c r="I52" s="61"/>
      <c r="J52" s="61"/>
      <c r="K52" s="61"/>
      <c r="L52" s="61"/>
      <c r="M52" s="62"/>
      <c r="N52" s="62"/>
      <c r="O52" s="62"/>
      <c r="P52" s="62"/>
      <c r="Q52" s="62"/>
      <c r="R52" s="63"/>
      <c r="S52" s="62"/>
    </row>
    <row r="53" spans="5:19" x14ac:dyDescent="0.25">
      <c r="E53" s="64"/>
      <c r="F53" s="61"/>
      <c r="G53" s="62"/>
      <c r="H53" s="62"/>
      <c r="I53" s="61"/>
      <c r="J53" s="61"/>
      <c r="K53" s="61"/>
      <c r="L53" s="61"/>
      <c r="M53" s="62"/>
      <c r="N53" s="62"/>
      <c r="O53" s="62"/>
      <c r="P53" s="62"/>
      <c r="Q53" s="62"/>
      <c r="R53" s="63"/>
      <c r="S53" s="62"/>
    </row>
    <row r="54" spans="5:19" x14ac:dyDescent="0.25">
      <c r="E54" s="64"/>
      <c r="F54" s="61"/>
      <c r="G54" s="62"/>
      <c r="H54" s="62"/>
      <c r="I54" s="61"/>
      <c r="J54" s="61"/>
      <c r="K54" s="61"/>
      <c r="L54" s="61"/>
      <c r="M54" s="62"/>
      <c r="N54" s="62"/>
      <c r="O54" s="62"/>
      <c r="P54" s="62"/>
      <c r="Q54" s="62"/>
      <c r="R54" s="63"/>
      <c r="S54" s="62"/>
    </row>
    <row r="55" spans="5:19" x14ac:dyDescent="0.25">
      <c r="E55" s="64"/>
      <c r="F55" s="61"/>
      <c r="G55" s="62"/>
      <c r="H55" s="62"/>
      <c r="I55" s="61"/>
      <c r="J55" s="61"/>
      <c r="K55" s="62"/>
      <c r="L55" s="61"/>
      <c r="M55" s="62"/>
      <c r="N55" s="62"/>
      <c r="O55" s="62"/>
      <c r="P55" s="62"/>
      <c r="Q55" s="62"/>
      <c r="R55" s="63"/>
      <c r="S55" s="62"/>
    </row>
    <row r="56" spans="5:19" x14ac:dyDescent="0.25">
      <c r="E56" s="64"/>
      <c r="F56" s="61"/>
      <c r="G56" s="62"/>
      <c r="H56" s="62"/>
      <c r="I56" s="61"/>
      <c r="J56" s="61"/>
      <c r="K56" s="62"/>
      <c r="L56" s="61"/>
      <c r="M56" s="62"/>
      <c r="N56" s="62"/>
      <c r="O56" s="62"/>
      <c r="P56" s="62"/>
      <c r="Q56" s="62"/>
      <c r="R56" s="63"/>
      <c r="S56" s="62"/>
    </row>
    <row r="57" spans="5:19" x14ac:dyDescent="0.25">
      <c r="E57" s="64"/>
      <c r="F57" s="61"/>
      <c r="G57" s="62"/>
      <c r="H57" s="62"/>
      <c r="I57" s="61"/>
      <c r="J57" s="61"/>
      <c r="K57" s="62"/>
      <c r="L57" s="61"/>
      <c r="M57" s="62"/>
      <c r="N57" s="62"/>
      <c r="O57" s="62"/>
      <c r="P57" s="62"/>
      <c r="Q57" s="62"/>
      <c r="R57" s="63"/>
      <c r="S57" s="62"/>
    </row>
    <row r="58" spans="5:19" x14ac:dyDescent="0.25">
      <c r="E58" s="64"/>
      <c r="F58" s="61"/>
      <c r="G58" s="62"/>
      <c r="H58" s="62"/>
      <c r="I58" s="61"/>
      <c r="J58" s="61"/>
      <c r="K58" s="62"/>
      <c r="L58" s="61"/>
      <c r="M58" s="62"/>
      <c r="N58" s="65"/>
      <c r="O58" s="62"/>
      <c r="P58" s="62"/>
      <c r="Q58" s="62"/>
      <c r="R58" s="63"/>
      <c r="S58" s="62"/>
    </row>
    <row r="59" spans="5:19" x14ac:dyDescent="0.25">
      <c r="E59" s="64"/>
      <c r="F59" s="61"/>
      <c r="G59" s="62"/>
      <c r="H59" s="62"/>
      <c r="I59" s="61"/>
      <c r="J59" s="61"/>
      <c r="K59" s="62"/>
      <c r="L59" s="61"/>
      <c r="M59" s="62"/>
      <c r="N59" s="65"/>
      <c r="O59" s="62"/>
      <c r="P59" s="62"/>
      <c r="Q59" s="62"/>
      <c r="R59" s="63"/>
      <c r="S59" s="62"/>
    </row>
    <row r="60" spans="5:19" x14ac:dyDescent="0.25">
      <c r="E60" s="64"/>
      <c r="F60" s="61"/>
      <c r="G60" s="62"/>
      <c r="H60" s="62"/>
      <c r="I60" s="61"/>
      <c r="J60" s="61"/>
      <c r="K60" s="62"/>
      <c r="L60" s="61"/>
      <c r="M60" s="62"/>
      <c r="N60" s="65"/>
      <c r="O60" s="62"/>
      <c r="P60" s="62"/>
      <c r="Q60" s="62"/>
      <c r="R60" s="63"/>
      <c r="S60" s="62"/>
    </row>
    <row r="61" spans="5:19" x14ac:dyDescent="0.25">
      <c r="E61" s="64"/>
      <c r="F61" s="61"/>
      <c r="G61" s="62"/>
      <c r="H61" s="62"/>
      <c r="I61" s="61"/>
      <c r="J61" s="61"/>
      <c r="K61" s="62"/>
      <c r="L61" s="61"/>
      <c r="M61" s="62"/>
      <c r="N61" s="65"/>
      <c r="O61" s="62"/>
      <c r="P61" s="62"/>
      <c r="Q61" s="62"/>
      <c r="R61" s="63"/>
      <c r="S61" s="62"/>
    </row>
    <row r="62" spans="5:19" x14ac:dyDescent="0.25">
      <c r="E62" s="64"/>
      <c r="F62" s="61"/>
      <c r="G62" s="62"/>
      <c r="H62" s="62"/>
      <c r="I62" s="61"/>
      <c r="J62" s="61"/>
      <c r="K62" s="62"/>
      <c r="L62" s="61"/>
      <c r="M62" s="62"/>
      <c r="N62" s="65"/>
      <c r="O62" s="62"/>
      <c r="P62" s="62"/>
      <c r="Q62" s="62"/>
      <c r="R62" s="63"/>
      <c r="S62" s="62"/>
    </row>
    <row r="63" spans="5:19" x14ac:dyDescent="0.25">
      <c r="E63" s="64"/>
      <c r="F63" s="61"/>
      <c r="G63" s="62"/>
      <c r="H63" s="62"/>
      <c r="I63" s="61"/>
      <c r="J63" s="61"/>
      <c r="K63" s="62"/>
      <c r="L63" s="61"/>
      <c r="M63" s="62"/>
      <c r="N63" s="65"/>
      <c r="O63" s="62"/>
      <c r="P63" s="62"/>
      <c r="Q63" s="62"/>
      <c r="R63" s="63"/>
      <c r="S63" s="62"/>
    </row>
    <row r="64" spans="5:19" x14ac:dyDescent="0.25">
      <c r="E64" s="64"/>
      <c r="F64" s="61"/>
      <c r="G64" s="62"/>
      <c r="H64" s="62"/>
      <c r="I64" s="61"/>
      <c r="J64" s="61"/>
      <c r="K64" s="62"/>
      <c r="L64" s="61"/>
      <c r="M64" s="62"/>
      <c r="N64" s="61"/>
      <c r="O64" s="62"/>
      <c r="P64" s="62"/>
      <c r="Q64" s="62"/>
      <c r="R64" s="63"/>
      <c r="S64" s="62"/>
    </row>
    <row r="65" spans="5:19" x14ac:dyDescent="0.25">
      <c r="E65" s="64"/>
      <c r="F65" s="61"/>
      <c r="G65" s="62"/>
      <c r="H65" s="62"/>
      <c r="I65" s="61"/>
      <c r="J65" s="61"/>
      <c r="K65" s="62"/>
      <c r="L65" s="61"/>
      <c r="M65" s="62"/>
      <c r="N65" s="61"/>
      <c r="O65" s="62"/>
      <c r="P65" s="62"/>
      <c r="Q65" s="62"/>
      <c r="R65" s="63"/>
      <c r="S65" s="62"/>
    </row>
    <row r="66" spans="5:19" x14ac:dyDescent="0.25">
      <c r="E66" s="64"/>
      <c r="F66" s="61"/>
      <c r="G66" s="62"/>
      <c r="H66" s="62"/>
      <c r="I66" s="61"/>
      <c r="J66" s="61"/>
      <c r="K66" s="62"/>
      <c r="L66" s="61"/>
      <c r="M66" s="62"/>
      <c r="N66" s="65"/>
      <c r="P66" s="62"/>
      <c r="Q66" s="62"/>
      <c r="R66" s="63"/>
      <c r="S66" s="62"/>
    </row>
    <row r="67" spans="5:19" x14ac:dyDescent="0.25">
      <c r="E67" s="64"/>
      <c r="F67" s="61"/>
      <c r="G67" s="62"/>
      <c r="H67" s="62"/>
      <c r="I67" s="61"/>
      <c r="J67" s="61"/>
      <c r="K67" s="62"/>
      <c r="L67" s="61"/>
      <c r="M67" s="62"/>
      <c r="N67" s="61"/>
      <c r="O67" s="62"/>
      <c r="P67" s="62"/>
      <c r="Q67" s="62"/>
      <c r="R67" s="63"/>
      <c r="S67" s="62"/>
    </row>
    <row r="68" spans="5:19" x14ac:dyDescent="0.25">
      <c r="E68" s="64"/>
      <c r="F68" s="61"/>
      <c r="G68" s="62"/>
      <c r="H68" s="62"/>
      <c r="I68" s="61"/>
      <c r="J68" s="61"/>
      <c r="K68" s="62"/>
      <c r="L68" s="61"/>
      <c r="M68" s="62"/>
      <c r="N68" s="61"/>
      <c r="O68" s="62"/>
      <c r="P68" s="62"/>
      <c r="Q68" s="62"/>
      <c r="R68" s="63"/>
      <c r="S68" s="62"/>
    </row>
    <row r="69" spans="5:19" x14ac:dyDescent="0.25">
      <c r="E69" s="64"/>
      <c r="F69" s="61"/>
      <c r="G69" s="62"/>
      <c r="H69" s="62"/>
      <c r="I69" s="61"/>
      <c r="J69" s="61"/>
      <c r="K69" s="62"/>
      <c r="L69" s="61"/>
      <c r="M69" s="62"/>
      <c r="N69" s="61"/>
      <c r="O69" s="62"/>
      <c r="P69" s="62"/>
      <c r="Q69" s="62"/>
      <c r="R69" s="63"/>
      <c r="S69" s="62"/>
    </row>
    <row r="70" spans="5:19" x14ac:dyDescent="0.25">
      <c r="E70" s="67"/>
      <c r="F70" s="61"/>
      <c r="G70" s="62"/>
      <c r="H70" s="62"/>
      <c r="I70" s="61"/>
      <c r="J70" s="61"/>
      <c r="K70" s="62"/>
      <c r="L70" s="61"/>
      <c r="M70" s="62"/>
      <c r="N70" s="65"/>
      <c r="O70" s="62"/>
      <c r="P70" s="62"/>
      <c r="Q70" s="62"/>
      <c r="R70" s="63"/>
      <c r="S70" s="62"/>
    </row>
    <row r="71" spans="5:19" x14ac:dyDescent="0.25">
      <c r="E71" s="64"/>
      <c r="F71" s="61"/>
      <c r="G71" s="62"/>
      <c r="H71" s="62"/>
      <c r="I71" s="61"/>
      <c r="J71" s="61"/>
      <c r="K71" s="62"/>
      <c r="L71" s="61"/>
      <c r="M71" s="62"/>
      <c r="N71" s="62"/>
      <c r="O71" s="62"/>
      <c r="P71" s="62"/>
      <c r="Q71" s="62"/>
      <c r="R71" s="63"/>
      <c r="S71" s="62"/>
    </row>
    <row r="72" spans="5:19" x14ac:dyDescent="0.25">
      <c r="E72" s="64"/>
      <c r="F72" s="61"/>
      <c r="G72" s="62"/>
      <c r="H72" s="62"/>
      <c r="I72" s="61"/>
      <c r="J72" s="61"/>
      <c r="K72" s="62"/>
      <c r="L72" s="61"/>
      <c r="M72" s="62"/>
      <c r="N72" s="62"/>
      <c r="O72" s="62"/>
      <c r="P72" s="62"/>
      <c r="Q72" s="62"/>
      <c r="R72" s="63"/>
      <c r="S72" s="62"/>
    </row>
    <row r="73" spans="5:19" x14ac:dyDescent="0.25">
      <c r="E73" s="64"/>
      <c r="F73" s="61"/>
      <c r="G73" s="62"/>
      <c r="H73" s="62"/>
      <c r="I73" s="61"/>
      <c r="J73" s="61"/>
      <c r="K73" s="62"/>
      <c r="L73" s="61"/>
      <c r="M73" s="62"/>
      <c r="N73" s="62"/>
      <c r="O73" s="62"/>
      <c r="P73" s="62"/>
      <c r="Q73" s="62"/>
      <c r="R73" s="63"/>
      <c r="S73" s="62"/>
    </row>
    <row r="74" spans="5:19" x14ac:dyDescent="0.25">
      <c r="E74" s="64"/>
      <c r="F74" s="61"/>
      <c r="G74" s="62"/>
      <c r="H74" s="62"/>
      <c r="I74" s="61"/>
      <c r="J74" s="61"/>
      <c r="K74" s="62"/>
      <c r="L74" s="61"/>
      <c r="M74" s="62"/>
      <c r="N74" s="62"/>
      <c r="O74" s="62"/>
      <c r="P74" s="62"/>
      <c r="Q74" s="62"/>
      <c r="R74" s="63"/>
      <c r="S74" s="62"/>
    </row>
    <row r="75" spans="5:19" x14ac:dyDescent="0.25">
      <c r="E75" s="64"/>
      <c r="F75" s="61"/>
      <c r="G75" s="62"/>
      <c r="H75" s="62"/>
      <c r="I75" s="61"/>
      <c r="J75" s="61"/>
      <c r="K75" s="62"/>
      <c r="L75" s="61"/>
      <c r="M75" s="62"/>
      <c r="N75" s="65"/>
      <c r="O75" s="62"/>
      <c r="P75" s="62"/>
      <c r="Q75" s="62"/>
      <c r="R75" s="63"/>
      <c r="S75" s="62"/>
    </row>
    <row r="76" spans="5:19" x14ac:dyDescent="0.25">
      <c r="E76" s="64"/>
      <c r="F76" s="61"/>
      <c r="G76" s="62"/>
      <c r="H76" s="62"/>
      <c r="I76" s="61"/>
      <c r="J76" s="61"/>
      <c r="K76" s="62"/>
      <c r="L76" s="61"/>
      <c r="M76" s="62"/>
      <c r="N76" s="65"/>
      <c r="O76" s="62"/>
      <c r="P76" s="62"/>
      <c r="Q76" s="62"/>
      <c r="R76" s="63"/>
      <c r="S76" s="62"/>
    </row>
    <row r="77" spans="5:19" x14ac:dyDescent="0.25">
      <c r="E77" s="64"/>
      <c r="F77" s="61"/>
      <c r="G77" s="62"/>
      <c r="H77" s="62"/>
      <c r="I77" s="61"/>
      <c r="J77" s="61"/>
      <c r="K77" s="62"/>
      <c r="L77" s="61"/>
      <c r="M77" s="62"/>
      <c r="N77" s="65"/>
      <c r="O77" s="62"/>
      <c r="P77" s="62"/>
      <c r="Q77" s="62"/>
      <c r="R77" s="63"/>
      <c r="S77" s="62"/>
    </row>
    <row r="78" spans="5:19" x14ac:dyDescent="0.25">
      <c r="E78" s="64"/>
      <c r="F78" s="61"/>
      <c r="G78" s="62"/>
      <c r="H78" s="62"/>
      <c r="I78" s="61"/>
      <c r="J78" s="61"/>
      <c r="K78" s="62"/>
      <c r="L78" s="61"/>
      <c r="M78" s="62"/>
      <c r="N78" s="65"/>
      <c r="O78" s="62"/>
      <c r="P78" s="62"/>
      <c r="Q78" s="66"/>
      <c r="R78" s="63"/>
      <c r="S78" s="62"/>
    </row>
    <row r="79" spans="5:19" x14ac:dyDescent="0.25">
      <c r="E79" s="64"/>
      <c r="F79" s="61"/>
      <c r="G79" s="62"/>
      <c r="H79" s="62"/>
      <c r="I79" s="61"/>
      <c r="J79" s="61"/>
      <c r="K79" s="62"/>
      <c r="L79" s="61"/>
      <c r="M79" s="62"/>
      <c r="N79" s="61"/>
      <c r="O79" s="62"/>
      <c r="P79" s="62"/>
      <c r="Q79" s="62"/>
      <c r="R79" s="63"/>
      <c r="S79" s="62"/>
    </row>
    <row r="80" spans="5:19" x14ac:dyDescent="0.25">
      <c r="E80" s="64"/>
      <c r="F80" s="61"/>
      <c r="G80" s="62"/>
      <c r="H80" s="62"/>
      <c r="I80" s="61"/>
      <c r="J80" s="61"/>
      <c r="K80" s="61"/>
      <c r="L80" s="61"/>
      <c r="M80" s="62"/>
      <c r="N80" s="61"/>
      <c r="O80" s="62"/>
      <c r="P80" s="62"/>
      <c r="Q80" s="62"/>
      <c r="R80" s="63"/>
      <c r="S80" s="62"/>
    </row>
    <row r="81" spans="5:19" x14ac:dyDescent="0.25">
      <c r="E81" s="64"/>
      <c r="F81" s="61"/>
      <c r="G81" s="62"/>
      <c r="H81" s="62"/>
      <c r="I81" s="61"/>
      <c r="J81" s="61"/>
      <c r="K81" s="62"/>
      <c r="L81" s="61"/>
      <c r="M81" s="62"/>
      <c r="N81" s="61"/>
      <c r="O81" s="62"/>
      <c r="P81" s="62"/>
      <c r="Q81" s="62"/>
      <c r="R81" s="63"/>
      <c r="S81" s="62"/>
    </row>
    <row r="82" spans="5:19" x14ac:dyDescent="0.25">
      <c r="E82" s="64"/>
      <c r="F82" s="61"/>
      <c r="G82" s="62"/>
      <c r="H82" s="62"/>
      <c r="I82" s="61"/>
      <c r="J82" s="61"/>
      <c r="K82" s="62"/>
      <c r="L82" s="61"/>
      <c r="M82" s="62"/>
      <c r="N82" s="61"/>
      <c r="O82" s="62"/>
      <c r="P82" s="62"/>
      <c r="Q82" s="62"/>
      <c r="R82" s="63"/>
      <c r="S82" s="62"/>
    </row>
    <row r="83" spans="5:19" x14ac:dyDescent="0.25">
      <c r="E83" s="64"/>
      <c r="F83" s="61"/>
      <c r="G83" s="62"/>
      <c r="H83" s="62"/>
      <c r="I83" s="61"/>
      <c r="J83" s="61"/>
      <c r="K83" s="62"/>
      <c r="L83" s="61"/>
      <c r="M83" s="62"/>
      <c r="N83" s="61"/>
      <c r="O83" s="62"/>
      <c r="P83" s="62"/>
      <c r="Q83" s="62"/>
      <c r="R83" s="63"/>
      <c r="S83" s="62"/>
    </row>
    <row r="84" spans="5:19" x14ac:dyDescent="0.25">
      <c r="E84" s="64"/>
      <c r="F84" s="61"/>
      <c r="G84" s="62"/>
      <c r="H84" s="62"/>
      <c r="I84" s="61"/>
      <c r="J84" s="61"/>
      <c r="K84" s="62"/>
      <c r="L84" s="61"/>
      <c r="M84" s="62"/>
      <c r="N84" s="61"/>
      <c r="O84" s="62"/>
      <c r="P84" s="62"/>
      <c r="Q84" s="62"/>
      <c r="R84" s="63"/>
      <c r="S84" s="62"/>
    </row>
    <row r="85" spans="5:19" x14ac:dyDescent="0.25">
      <c r="E85" s="64"/>
      <c r="F85" s="61"/>
      <c r="G85" s="62"/>
      <c r="H85" s="62"/>
      <c r="I85" s="61"/>
      <c r="J85" s="61"/>
      <c r="K85" s="62"/>
      <c r="L85" s="61"/>
      <c r="M85" s="62"/>
      <c r="N85" s="61"/>
      <c r="O85" s="62"/>
      <c r="P85" s="62"/>
      <c r="Q85" s="62"/>
      <c r="R85" s="63"/>
      <c r="S85" s="62"/>
    </row>
    <row r="86" spans="5:19" x14ac:dyDescent="0.25">
      <c r="E86" s="64"/>
      <c r="F86" s="61"/>
      <c r="G86" s="62"/>
      <c r="H86" s="62"/>
      <c r="I86" s="61"/>
      <c r="J86" s="61"/>
      <c r="K86" s="62"/>
      <c r="L86" s="61"/>
      <c r="M86" s="62"/>
      <c r="N86" s="61"/>
      <c r="O86" s="62"/>
      <c r="P86" s="62"/>
      <c r="Q86" s="62"/>
      <c r="R86" s="63"/>
      <c r="S86" s="62"/>
    </row>
    <row r="87" spans="5:19" x14ac:dyDescent="0.25">
      <c r="E87" s="68"/>
      <c r="F87" s="61"/>
      <c r="G87" s="62"/>
      <c r="H87" s="62"/>
      <c r="I87" s="61"/>
      <c r="J87" s="61"/>
      <c r="K87" s="62"/>
      <c r="L87" s="61"/>
      <c r="M87" s="62"/>
      <c r="N87" s="61"/>
      <c r="O87" s="62"/>
      <c r="P87" s="62"/>
      <c r="Q87" s="62"/>
      <c r="R87" s="63"/>
      <c r="S87" s="62"/>
    </row>
    <row r="88" spans="5:19" x14ac:dyDescent="0.25">
      <c r="E88" s="64"/>
      <c r="F88" s="61"/>
      <c r="G88" s="62"/>
      <c r="H88" s="62"/>
      <c r="I88" s="61"/>
      <c r="J88" s="61"/>
      <c r="K88" s="62"/>
      <c r="L88" s="61"/>
      <c r="M88" s="62"/>
      <c r="N88" s="61"/>
      <c r="O88" s="62"/>
      <c r="P88" s="62"/>
      <c r="Q88" s="62"/>
      <c r="R88" s="63"/>
      <c r="S88" s="62"/>
    </row>
    <row r="89" spans="5:19" x14ac:dyDescent="0.25">
      <c r="E89" s="64"/>
      <c r="F89" s="61"/>
      <c r="G89" s="62"/>
      <c r="H89" s="62"/>
      <c r="I89" s="61"/>
      <c r="J89" s="61"/>
      <c r="K89" s="62"/>
      <c r="L89" s="61"/>
      <c r="M89" s="62"/>
      <c r="N89" s="61"/>
      <c r="O89" s="62"/>
      <c r="P89" s="62"/>
      <c r="Q89" s="62"/>
      <c r="R89" s="63"/>
      <c r="S89" s="62"/>
    </row>
    <row r="90" spans="5:19" x14ac:dyDescent="0.25">
      <c r="E90" s="64"/>
      <c r="F90" s="61"/>
      <c r="G90" s="62"/>
      <c r="H90" s="62"/>
      <c r="I90" s="61"/>
      <c r="J90" s="61"/>
      <c r="K90" s="62"/>
      <c r="L90" s="61"/>
      <c r="M90" s="62"/>
      <c r="N90" s="61"/>
      <c r="O90" s="62"/>
      <c r="P90" s="62"/>
      <c r="Q90" s="62"/>
      <c r="R90" s="63"/>
      <c r="S90" s="62"/>
    </row>
    <row r="91" spans="5:19" x14ac:dyDescent="0.25">
      <c r="E91" s="64"/>
      <c r="F91" s="61"/>
      <c r="G91" s="62"/>
      <c r="H91" s="62"/>
      <c r="I91" s="61"/>
      <c r="J91" s="61"/>
      <c r="K91" s="62"/>
      <c r="L91" s="61"/>
      <c r="M91" s="62"/>
      <c r="N91" s="61"/>
      <c r="O91" s="62"/>
      <c r="P91" s="62"/>
      <c r="Q91" s="62"/>
      <c r="R91" s="63"/>
      <c r="S91" s="62"/>
    </row>
    <row r="92" spans="5:19" x14ac:dyDescent="0.25">
      <c r="E92" s="64"/>
      <c r="F92" s="61"/>
      <c r="G92" s="62"/>
      <c r="H92" s="62"/>
      <c r="I92" s="61"/>
      <c r="J92" s="61"/>
      <c r="K92" s="62"/>
      <c r="L92" s="61"/>
      <c r="M92" s="62"/>
      <c r="N92" s="61"/>
      <c r="O92" s="62"/>
      <c r="P92" s="62"/>
      <c r="Q92" s="62"/>
      <c r="R92" s="63"/>
      <c r="S92" s="62"/>
    </row>
    <row r="93" spans="5:19" x14ac:dyDescent="0.25">
      <c r="E93" s="64"/>
      <c r="F93" s="61"/>
      <c r="G93" s="62"/>
      <c r="H93" s="62"/>
      <c r="I93" s="61"/>
      <c r="J93" s="61"/>
      <c r="K93" s="62"/>
      <c r="L93" s="61"/>
      <c r="M93" s="62"/>
      <c r="N93" s="65"/>
      <c r="P93" s="62"/>
      <c r="Q93" s="62"/>
      <c r="R93" s="63"/>
      <c r="S93" s="62"/>
    </row>
    <row r="94" spans="5:19" x14ac:dyDescent="0.25">
      <c r="E94" s="64"/>
      <c r="F94" s="61"/>
      <c r="G94" s="62"/>
      <c r="H94" s="62"/>
      <c r="I94" s="61"/>
      <c r="J94" s="61"/>
      <c r="K94" s="62"/>
      <c r="L94" s="61"/>
      <c r="M94" s="62"/>
      <c r="N94" s="61"/>
      <c r="O94" s="62"/>
      <c r="P94" s="62"/>
      <c r="Q94" s="62"/>
      <c r="R94" s="63"/>
      <c r="S94" s="62"/>
    </row>
    <row r="95" spans="5:19" x14ac:dyDescent="0.25">
      <c r="E95" s="64"/>
      <c r="F95" s="61"/>
      <c r="G95" s="62"/>
      <c r="H95" s="62"/>
      <c r="I95" s="61"/>
      <c r="J95" s="61"/>
      <c r="K95" s="62"/>
      <c r="L95" s="61"/>
      <c r="M95" s="62"/>
      <c r="N95" s="61"/>
      <c r="O95" s="62"/>
      <c r="P95" s="62"/>
      <c r="Q95" s="62"/>
      <c r="R95" s="63"/>
      <c r="S95" s="62"/>
    </row>
    <row r="96" spans="5:19" x14ac:dyDescent="0.25">
      <c r="E96" s="64"/>
      <c r="F96" s="61"/>
      <c r="G96" s="62"/>
      <c r="H96" s="62"/>
      <c r="I96" s="61"/>
      <c r="J96" s="61"/>
      <c r="K96" s="62"/>
      <c r="L96" s="61"/>
      <c r="M96" s="62"/>
      <c r="N96" s="61"/>
      <c r="O96" s="62"/>
      <c r="P96" s="62"/>
      <c r="Q96" s="62"/>
      <c r="R96" s="63"/>
      <c r="S96" s="62"/>
    </row>
    <row r="97" spans="5:19" x14ac:dyDescent="0.25">
      <c r="E97" s="64"/>
      <c r="F97" s="61"/>
      <c r="G97" s="62"/>
      <c r="H97" s="62"/>
      <c r="I97" s="61"/>
      <c r="J97" s="61"/>
      <c r="K97" s="62"/>
      <c r="L97" s="61"/>
      <c r="M97" s="62"/>
      <c r="N97" s="61"/>
      <c r="O97" s="62"/>
      <c r="P97" s="62"/>
      <c r="Q97" s="62"/>
      <c r="R97" s="63"/>
      <c r="S97" s="62"/>
    </row>
    <row r="98" spans="5:19" x14ac:dyDescent="0.25">
      <c r="E98" s="64"/>
      <c r="F98" s="61"/>
      <c r="G98" s="62"/>
      <c r="H98" s="62"/>
      <c r="I98" s="61"/>
      <c r="J98" s="61"/>
      <c r="K98" s="62"/>
      <c r="L98" s="61"/>
      <c r="M98" s="62"/>
      <c r="N98" s="61"/>
      <c r="O98" s="62"/>
      <c r="P98" s="62"/>
      <c r="Q98" s="62"/>
      <c r="R98" s="63"/>
      <c r="S98" s="62"/>
    </row>
    <row r="99" spans="5:19" x14ac:dyDescent="0.25">
      <c r="E99" s="64"/>
      <c r="F99" s="61"/>
      <c r="G99" s="62"/>
      <c r="H99" s="62"/>
      <c r="I99" s="61"/>
      <c r="J99" s="61"/>
      <c r="K99" s="62"/>
      <c r="L99" s="61"/>
      <c r="M99" s="62"/>
      <c r="N99" s="61"/>
      <c r="O99" s="62"/>
      <c r="P99" s="62"/>
      <c r="Q99" s="62"/>
      <c r="R99" s="63"/>
      <c r="S99" s="62"/>
    </row>
    <row r="100" spans="5:19" x14ac:dyDescent="0.25">
      <c r="E100" s="64"/>
      <c r="F100" s="61"/>
      <c r="G100" s="62"/>
      <c r="H100" s="62"/>
      <c r="I100" s="61"/>
      <c r="J100" s="61"/>
      <c r="K100" s="62"/>
      <c r="L100" s="61"/>
      <c r="M100" s="62"/>
      <c r="N100" s="61"/>
      <c r="O100" s="62"/>
      <c r="P100" s="62"/>
      <c r="Q100" s="62"/>
      <c r="R100" s="63"/>
      <c r="S100" s="62"/>
    </row>
    <row r="101" spans="5:19" x14ac:dyDescent="0.25">
      <c r="E101" s="64"/>
      <c r="F101" s="61"/>
      <c r="G101" s="62"/>
      <c r="H101" s="62"/>
      <c r="I101" s="61"/>
      <c r="J101" s="61"/>
      <c r="K101" s="62"/>
      <c r="L101" s="61"/>
      <c r="M101" s="62"/>
      <c r="N101" s="61"/>
      <c r="O101" s="62"/>
      <c r="P101" s="62"/>
      <c r="Q101" s="62"/>
      <c r="R101" s="63"/>
      <c r="S101" s="62"/>
    </row>
    <row r="102" spans="5:19" x14ac:dyDescent="0.25">
      <c r="E102" s="64"/>
      <c r="F102" s="61"/>
      <c r="G102" s="62"/>
      <c r="H102" s="62"/>
      <c r="I102" s="61"/>
      <c r="J102" s="61"/>
      <c r="K102" s="61"/>
      <c r="L102" s="61"/>
      <c r="M102" s="62"/>
      <c r="N102" s="61"/>
      <c r="O102" s="62"/>
      <c r="P102" s="62"/>
      <c r="Q102" s="62"/>
      <c r="R102" s="63"/>
      <c r="S102" s="62"/>
    </row>
    <row r="103" spans="5:19" x14ac:dyDescent="0.25">
      <c r="E103" s="64"/>
      <c r="F103" s="61"/>
      <c r="G103" s="62"/>
      <c r="H103" s="62"/>
      <c r="I103" s="61"/>
      <c r="J103" s="61"/>
      <c r="K103" s="62"/>
      <c r="L103" s="61"/>
      <c r="M103" s="62"/>
      <c r="N103" s="61"/>
      <c r="P103" s="62"/>
      <c r="Q103" s="62"/>
      <c r="R103" s="63"/>
      <c r="S103" s="62"/>
    </row>
    <row r="104" spans="5:19" x14ac:dyDescent="0.25">
      <c r="E104" s="64"/>
      <c r="F104" s="61"/>
      <c r="G104" s="62"/>
      <c r="H104" s="62"/>
      <c r="I104" s="61"/>
      <c r="J104" s="61"/>
      <c r="K104" s="62"/>
      <c r="L104" s="61"/>
      <c r="M104" s="62"/>
      <c r="N104" s="61"/>
      <c r="O104" s="62"/>
      <c r="P104" s="62"/>
      <c r="Q104" s="62"/>
      <c r="R104" s="63"/>
      <c r="S104" s="62"/>
    </row>
    <row r="105" spans="5:19" x14ac:dyDescent="0.25">
      <c r="E105" s="64"/>
      <c r="F105" s="61"/>
      <c r="G105" s="62"/>
      <c r="H105" s="62"/>
      <c r="I105" s="61"/>
      <c r="J105" s="61"/>
      <c r="K105" s="62"/>
      <c r="L105" s="61"/>
      <c r="M105" s="62"/>
      <c r="N105" s="61"/>
      <c r="O105" s="62"/>
      <c r="P105" s="62"/>
      <c r="Q105" s="62"/>
      <c r="R105" s="63"/>
      <c r="S105" s="62"/>
    </row>
    <row r="106" spans="5:19" x14ac:dyDescent="0.25">
      <c r="E106" s="64"/>
      <c r="F106" s="61"/>
      <c r="G106" s="62"/>
      <c r="H106" s="62"/>
      <c r="I106" s="61"/>
      <c r="J106" s="61"/>
      <c r="K106" s="62"/>
      <c r="L106" s="61"/>
      <c r="M106" s="62"/>
      <c r="N106" s="61"/>
      <c r="O106" s="62"/>
      <c r="P106" s="62"/>
      <c r="Q106" s="66"/>
      <c r="R106" s="63"/>
      <c r="S106" s="62"/>
    </row>
    <row r="107" spans="5:19" x14ac:dyDescent="0.25">
      <c r="E107" s="64"/>
      <c r="F107" s="69"/>
      <c r="G107" s="62"/>
      <c r="H107" s="62"/>
      <c r="I107" s="61"/>
      <c r="J107" s="61"/>
      <c r="K107" s="62"/>
      <c r="L107" s="61"/>
      <c r="M107" s="62"/>
      <c r="N107" s="61"/>
      <c r="O107" s="62"/>
      <c r="P107" s="62"/>
      <c r="Q107" s="66"/>
      <c r="R107" s="63"/>
      <c r="S107" s="62"/>
    </row>
    <row r="108" spans="5:19" x14ac:dyDescent="0.25">
      <c r="E108" s="64"/>
      <c r="F108" s="61"/>
      <c r="G108" s="62"/>
      <c r="H108" s="62"/>
      <c r="I108" s="61"/>
      <c r="J108" s="61"/>
      <c r="K108" s="62"/>
      <c r="L108" s="61"/>
      <c r="M108" s="62"/>
      <c r="N108" s="61"/>
      <c r="O108" s="62"/>
      <c r="P108" s="62"/>
      <c r="Q108" s="62"/>
      <c r="R108" s="63"/>
      <c r="S108" s="62"/>
    </row>
    <row r="109" spans="5:19" x14ac:dyDescent="0.25">
      <c r="E109" s="64"/>
      <c r="F109" s="61"/>
      <c r="G109" s="62"/>
      <c r="H109" s="62"/>
      <c r="I109" s="61"/>
      <c r="J109" s="61"/>
      <c r="K109" s="62"/>
      <c r="L109" s="61"/>
      <c r="M109" s="62"/>
      <c r="N109" s="61"/>
      <c r="O109" s="62"/>
      <c r="P109" s="62"/>
      <c r="Q109" s="62"/>
      <c r="R109" s="63"/>
      <c r="S109" s="62"/>
    </row>
    <row r="110" spans="5:19" x14ac:dyDescent="0.25">
      <c r="E110" s="64"/>
      <c r="F110" s="61"/>
      <c r="G110" s="62"/>
      <c r="H110" s="62"/>
      <c r="I110" s="61"/>
      <c r="J110" s="61"/>
      <c r="K110" s="62"/>
      <c r="L110" s="61"/>
      <c r="M110" s="62"/>
      <c r="N110" s="61"/>
      <c r="O110" s="62"/>
      <c r="P110" s="62"/>
      <c r="Q110" s="62"/>
      <c r="R110" s="63"/>
      <c r="S110" s="62"/>
    </row>
    <row r="111" spans="5:19" x14ac:dyDescent="0.25">
      <c r="E111" s="64"/>
      <c r="F111" s="61"/>
      <c r="G111" s="62"/>
      <c r="H111" s="62"/>
      <c r="I111" s="61"/>
      <c r="J111" s="61"/>
      <c r="K111" s="62"/>
      <c r="L111" s="61"/>
      <c r="M111" s="62"/>
      <c r="N111" s="61"/>
      <c r="O111" s="62"/>
      <c r="P111" s="62"/>
      <c r="Q111" s="62"/>
      <c r="R111" s="63"/>
      <c r="S111" s="62"/>
    </row>
    <row r="112" spans="5:19" x14ac:dyDescent="0.25">
      <c r="E112" s="64"/>
      <c r="F112" s="61"/>
      <c r="G112" s="62"/>
      <c r="H112" s="62"/>
      <c r="I112" s="61"/>
      <c r="J112" s="61"/>
      <c r="K112" s="62"/>
      <c r="L112" s="61"/>
      <c r="M112" s="62"/>
      <c r="N112" s="61"/>
      <c r="O112" s="62"/>
      <c r="P112" s="62"/>
      <c r="Q112" s="62"/>
      <c r="R112" s="63"/>
      <c r="S112" s="62"/>
    </row>
    <row r="113" spans="5:19" x14ac:dyDescent="0.25">
      <c r="E113" s="64"/>
      <c r="F113" s="61"/>
      <c r="G113" s="62"/>
      <c r="H113" s="62"/>
      <c r="I113" s="61"/>
      <c r="J113" s="61"/>
      <c r="K113" s="62"/>
      <c r="L113" s="61"/>
      <c r="M113" s="62"/>
      <c r="N113" s="65"/>
      <c r="O113" s="62"/>
      <c r="P113" s="62"/>
      <c r="Q113" s="62"/>
      <c r="R113" s="63"/>
      <c r="S113" s="62"/>
    </row>
    <row r="114" spans="5:19" x14ac:dyDescent="0.25">
      <c r="E114" s="64"/>
      <c r="F114" s="61"/>
      <c r="G114" s="62"/>
      <c r="H114" s="62"/>
      <c r="I114" s="61"/>
      <c r="J114" s="61"/>
      <c r="K114" s="62"/>
      <c r="L114" s="61"/>
      <c r="M114" s="62"/>
      <c r="N114" s="65"/>
      <c r="O114" s="62"/>
      <c r="P114" s="62"/>
      <c r="Q114" s="62"/>
      <c r="R114" s="63"/>
      <c r="S114" s="62"/>
    </row>
    <row r="115" spans="5:19" x14ac:dyDescent="0.25">
      <c r="E115" s="64"/>
      <c r="F115" s="61"/>
      <c r="G115" s="62"/>
      <c r="H115" s="62"/>
      <c r="I115" s="61"/>
      <c r="J115" s="61"/>
      <c r="K115" s="62"/>
      <c r="L115" s="61"/>
      <c r="M115" s="62"/>
      <c r="N115" s="61"/>
      <c r="O115" s="62"/>
      <c r="P115" s="62"/>
      <c r="Q115" s="62"/>
      <c r="R115" s="63"/>
      <c r="S115" s="62"/>
    </row>
    <row r="116" spans="5:19" x14ac:dyDescent="0.25">
      <c r="E116" s="64"/>
      <c r="F116" s="61"/>
      <c r="G116" s="62"/>
      <c r="H116" s="62"/>
      <c r="I116" s="61"/>
      <c r="J116" s="61"/>
      <c r="K116" s="62"/>
      <c r="L116" s="61"/>
      <c r="M116" s="62"/>
      <c r="N116" s="61"/>
      <c r="O116" s="62"/>
      <c r="P116" s="62"/>
      <c r="Q116" s="66"/>
      <c r="R116" s="63"/>
      <c r="S116" s="62"/>
    </row>
    <row r="117" spans="5:19" x14ac:dyDescent="0.25">
      <c r="E117" s="64"/>
      <c r="F117" s="61"/>
      <c r="G117" s="62"/>
      <c r="H117" s="62"/>
      <c r="I117" s="61"/>
      <c r="J117" s="61"/>
      <c r="K117" s="62"/>
      <c r="L117" s="62"/>
      <c r="M117" s="62"/>
      <c r="N117" s="65"/>
      <c r="P117" s="62"/>
      <c r="Q117" s="62"/>
      <c r="R117" s="63"/>
      <c r="S117" s="62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Admin!$F$3:$F$10</xm:f>
          </x14:formula1>
          <xm:sqref>E2</xm:sqref>
        </x14:dataValidation>
        <x14:dataValidation type="list" allowBlank="1" showInputMessage="1" showErrorMessage="1">
          <x14:formula1>
            <xm:f>Admin!$F$24:$F$118</xm:f>
          </x14:formula1>
          <xm:sqref>F2</xm:sqref>
        </x14:dataValidation>
        <x14:dataValidation type="list" allowBlank="1" showInputMessage="1" showErrorMessage="1">
          <x14:formula1>
            <xm:f>Admin!$AH$24:$AH$25</xm:f>
          </x14:formula1>
          <xm:sqref>G2</xm:sqref>
        </x14:dataValidation>
        <x14:dataValidation type="list" allowBlank="1" showInputMessage="1">
          <x14:formula1>
            <xm:f>Admin!$AG$24:$AG$43</xm:f>
          </x14:formula1>
          <xm:sqref>H2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Liste des devis</vt:lpstr>
      <vt:lpstr>Tableau de bord</vt:lpstr>
      <vt:lpstr>Admin</vt:lpstr>
      <vt:lpstr>Userform</vt:lpstr>
      <vt:lpstr>Liste des devis1 (2)</vt:lpstr>
      <vt:lpstr>Tableau isolation</vt:lpstr>
      <vt:lpstr>Feuil4</vt:lpstr>
      <vt:lpstr>Feuil4!Criteres</vt:lpstr>
      <vt:lpstr>'Liste des devis1 (2)'!Criteres</vt:lpstr>
      <vt:lpstr>'Tableau de bord'!Criteres</vt:lpstr>
      <vt:lpstr>Userform!Criteres</vt:lpstr>
      <vt:lpstr>Feuil4!Extraire</vt:lpstr>
      <vt:lpstr>Userform!Extraire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ASCAUDIT</dc:creator>
  <cp:lastModifiedBy>ASCAUDIT</cp:lastModifiedBy>
  <cp:lastPrinted>2017-07-24T15:24:26Z</cp:lastPrinted>
  <dcterms:created xsi:type="dcterms:W3CDTF">2017-07-21T10:03:12Z</dcterms:created>
  <dcterms:modified xsi:type="dcterms:W3CDTF">2017-08-16T07:27:50Z</dcterms:modified>
</cp:coreProperties>
</file>