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075" windowHeight="9270"/>
  </bookViews>
  <sheets>
    <sheet name="Analyse June" sheetId="1" r:id="rId1"/>
    <sheet name="Ventes" sheetId="2" r:id="rId2"/>
  </sheets>
  <definedNames>
    <definedName name="_xlnm._FilterDatabase" localSheetId="1" hidden="1">Ventes!$A$1:$Q$43</definedName>
    <definedName name="_xlnm.Print_Area" localSheetId="0">'Analyse June'!$A$1:$N$7</definedName>
  </definedNames>
  <calcPr calcId="145621"/>
</workbook>
</file>

<file path=xl/calcChain.xml><?xml version="1.0" encoding="utf-8"?>
<calcChain xmlns="http://schemas.openxmlformats.org/spreadsheetml/2006/main">
  <c r="J4" i="1" l="1"/>
  <c r="M4" i="1"/>
  <c r="F4" i="1"/>
  <c r="C4" i="1"/>
  <c r="F6" i="1"/>
  <c r="M6" i="1"/>
  <c r="Q2" i="2"/>
  <c r="R55" i="2"/>
  <c r="Q55" i="2"/>
  <c r="R54" i="2"/>
  <c r="Q54" i="2"/>
  <c r="R53" i="2"/>
  <c r="Q53" i="2"/>
  <c r="R52" i="2"/>
  <c r="Q52" i="2"/>
  <c r="R51" i="2"/>
  <c r="Q51" i="2"/>
  <c r="R50" i="2"/>
  <c r="Q50" i="2"/>
  <c r="R49" i="2"/>
  <c r="Q49" i="2"/>
  <c r="R48" i="2"/>
  <c r="Q48" i="2"/>
  <c r="R47" i="2"/>
  <c r="Q47" i="2"/>
  <c r="R46" i="2"/>
  <c r="Q46" i="2"/>
  <c r="R45" i="2"/>
  <c r="Q45" i="2"/>
  <c r="R44" i="2"/>
  <c r="Q44" i="2"/>
  <c r="R43" i="2"/>
  <c r="Q43" i="2"/>
  <c r="R42" i="2"/>
  <c r="Q42" i="2"/>
  <c r="R41" i="2"/>
  <c r="Q41" i="2"/>
  <c r="R40" i="2"/>
  <c r="Q40" i="2"/>
  <c r="R39" i="2"/>
  <c r="Q39" i="2"/>
  <c r="R38" i="2"/>
  <c r="Q38" i="2"/>
  <c r="R37" i="2"/>
  <c r="Q37" i="2"/>
  <c r="R36" i="2"/>
  <c r="Q36" i="2"/>
  <c r="R35" i="2"/>
  <c r="Q35" i="2"/>
  <c r="R34" i="2"/>
  <c r="Q34" i="2"/>
  <c r="R33" i="2"/>
  <c r="Q33" i="2"/>
  <c r="R32" i="2"/>
  <c r="Q32" i="2"/>
  <c r="R31" i="2"/>
  <c r="Q31" i="2"/>
  <c r="R30" i="2"/>
  <c r="Q30" i="2"/>
  <c r="R29" i="2"/>
  <c r="Q29" i="2"/>
  <c r="R28" i="2"/>
  <c r="Q28" i="2"/>
  <c r="R27" i="2"/>
  <c r="Q27" i="2"/>
  <c r="R26" i="2"/>
  <c r="Q26" i="2"/>
  <c r="R25" i="2"/>
  <c r="Q25" i="2"/>
  <c r="R24" i="2"/>
  <c r="Q24" i="2"/>
  <c r="R23" i="2"/>
  <c r="Q23" i="2"/>
  <c r="R22" i="2"/>
  <c r="Q22" i="2"/>
  <c r="R21" i="2"/>
  <c r="Q21" i="2"/>
  <c r="R20" i="2"/>
  <c r="Q20" i="2"/>
  <c r="R19" i="2"/>
  <c r="Q19" i="2"/>
  <c r="R18" i="2"/>
  <c r="Q18" i="2"/>
  <c r="R17" i="2"/>
  <c r="Q17" i="2"/>
  <c r="R16" i="2"/>
  <c r="Q16" i="2"/>
  <c r="R15" i="2"/>
  <c r="Q15" i="2"/>
  <c r="R14" i="2"/>
  <c r="Q14" i="2"/>
  <c r="R13" i="2"/>
  <c r="Q13" i="2"/>
  <c r="R12" i="2"/>
  <c r="Q12" i="2"/>
  <c r="R11" i="2"/>
  <c r="Q11" i="2"/>
  <c r="R10" i="2"/>
  <c r="Q10" i="2"/>
  <c r="R9" i="2"/>
  <c r="Q9" i="2"/>
  <c r="R8" i="2"/>
  <c r="Q8" i="2"/>
  <c r="R7" i="2"/>
  <c r="Q7" i="2"/>
  <c r="R6" i="2"/>
  <c r="Q6" i="2"/>
  <c r="R5" i="2"/>
  <c r="Q5" i="2"/>
  <c r="R4" i="2"/>
  <c r="Q4" i="2"/>
  <c r="R3" i="2"/>
  <c r="Q3" i="2"/>
  <c r="R2" i="2"/>
  <c r="I7" i="1"/>
  <c r="J5" i="1" s="1"/>
  <c r="B7" i="1"/>
  <c r="C7" i="1" s="1"/>
  <c r="M5" i="1"/>
  <c r="C5" i="1"/>
  <c r="J2" i="1"/>
  <c r="C2" i="1"/>
  <c r="K2" i="1" l="1"/>
  <c r="M2" i="1" s="1"/>
  <c r="D3" i="1"/>
  <c r="F3" i="1" s="1"/>
  <c r="K3" i="1"/>
  <c r="M3" i="1" s="1"/>
  <c r="J6" i="1"/>
  <c r="C6" i="1"/>
  <c r="J7" i="1"/>
  <c r="J3" i="1"/>
  <c r="D2" i="1"/>
  <c r="F2" i="1" s="1"/>
  <c r="F5" i="1"/>
  <c r="C3" i="1"/>
  <c r="K7" i="1" l="1"/>
  <c r="L4" i="1" s="1"/>
  <c r="D7" i="1"/>
  <c r="E4" i="1" s="1"/>
  <c r="L2" i="1" l="1"/>
  <c r="L5" i="1"/>
  <c r="L7" i="1"/>
  <c r="L6" i="1"/>
  <c r="L3" i="1"/>
  <c r="M7" i="1"/>
  <c r="F7" i="1"/>
  <c r="E6" i="1"/>
  <c r="E5" i="1"/>
  <c r="E3" i="1"/>
  <c r="E2" i="1"/>
  <c r="E7" i="1"/>
</calcChain>
</file>

<file path=xl/sharedStrings.xml><?xml version="1.0" encoding="utf-8"?>
<sst xmlns="http://schemas.openxmlformats.org/spreadsheetml/2006/main" count="241" uniqueCount="57">
  <si>
    <t>category</t>
  </si>
  <si>
    <t>%</t>
  </si>
  <si>
    <t>2016 vs 2017</t>
  </si>
  <si>
    <t>JEWELRY</t>
  </si>
  <si>
    <t>JEWELLERY</t>
  </si>
  <si>
    <t>WATCHES</t>
  </si>
  <si>
    <t>OTHER (99+AFFS)</t>
  </si>
  <si>
    <t>TOTAL</t>
  </si>
  <si>
    <t>TOTAL QTY</t>
  </si>
  <si>
    <t>Jewelry</t>
  </si>
  <si>
    <t>J0</t>
  </si>
  <si>
    <t>Watches</t>
  </si>
  <si>
    <t>W0</t>
  </si>
  <si>
    <t>Bridal</t>
  </si>
  <si>
    <t>B0</t>
  </si>
  <si>
    <t>Accessories</t>
  </si>
  <si>
    <t>AFSS</t>
  </si>
  <si>
    <t>Precious Jewelry</t>
  </si>
  <si>
    <t>J1</t>
  </si>
  <si>
    <t>Prestige High Jewel.</t>
  </si>
  <si>
    <t>J2</t>
  </si>
  <si>
    <t>Except. High Jewelry</t>
  </si>
  <si>
    <t>J3</t>
  </si>
  <si>
    <t>Elite High Jewelry</t>
  </si>
  <si>
    <t>J4</t>
  </si>
  <si>
    <t>Precious Bridal</t>
  </si>
  <si>
    <t>B1</t>
  </si>
  <si>
    <t>Prestige Bridal</t>
  </si>
  <si>
    <t>B2</t>
  </si>
  <si>
    <t>Exceptionnal Bridal</t>
  </si>
  <si>
    <t>B3</t>
  </si>
  <si>
    <t>Elite Bridal</t>
  </si>
  <si>
    <t>B4</t>
  </si>
  <si>
    <t>Precious Watches</t>
  </si>
  <si>
    <t>W1</t>
  </si>
  <si>
    <t>High Jewel. Watches</t>
  </si>
  <si>
    <t>W2</t>
  </si>
  <si>
    <t>Type</t>
  </si>
  <si>
    <t>collection</t>
  </si>
  <si>
    <t>Qty</t>
  </si>
  <si>
    <t>total</t>
  </si>
  <si>
    <t>Month</t>
  </si>
  <si>
    <t>Category</t>
  </si>
  <si>
    <t>Category code</t>
  </si>
  <si>
    <t>ACC</t>
  </si>
  <si>
    <t>Others</t>
  </si>
  <si>
    <t>99</t>
  </si>
  <si>
    <t>Accessories &amp; Others</t>
  </si>
  <si>
    <t>BRIDAL</t>
  </si>
  <si>
    <t>ROSE</t>
  </si>
  <si>
    <t>ROSE WATCHES COLLECTION</t>
  </si>
  <si>
    <t>LYS</t>
  </si>
  <si>
    <t>COEUR</t>
  </si>
  <si>
    <t>IRIS</t>
  </si>
  <si>
    <t>IRIS WATCHES COLLECTION</t>
  </si>
  <si>
    <t>MARGUERITE</t>
  </si>
  <si>
    <t>Ventes futures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</si>
</sst>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+0%;\-0%"/>
    <numFmt numFmtId="165" formatCode="[$-409]mmm/yy;@"/>
    <numFmt numFmtId="167" formatCode="mmm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ndara"/>
      <family val="2"/>
    </font>
    <font>
      <sz val="10"/>
      <color theme="1"/>
      <name val="Candara"/>
      <family val="2"/>
    </font>
    <font>
      <sz val="10"/>
      <color rgb="FF00B0F0"/>
      <name val="Candara"/>
      <family val="2"/>
    </font>
    <font>
      <b/>
      <sz val="10"/>
      <color rgb="FF00B0F0"/>
      <name val="Candara"/>
      <family val="2"/>
    </font>
    <font>
      <sz val="9"/>
      <color theme="1"/>
      <name val="Candara"/>
      <family val="2"/>
    </font>
    <font>
      <b/>
      <sz val="9"/>
      <color rgb="FF000000"/>
      <name val="Candara"/>
      <family val="2"/>
    </font>
    <font>
      <sz val="9"/>
      <color rgb="FF000000"/>
      <name val="Candara"/>
      <family val="2"/>
    </font>
    <font>
      <b/>
      <sz val="9"/>
      <color theme="1"/>
      <name val="Candara"/>
      <family val="2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4D0C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3" fillId="0" borderId="0" xfId="0" applyFont="1" applyBorder="1"/>
    <xf numFmtId="3" fontId="3" fillId="0" borderId="0" xfId="0" applyNumberFormat="1" applyFont="1" applyFill="1" applyBorder="1" applyAlignment="1">
      <alignment horizontal="center"/>
    </xf>
    <xf numFmtId="9" fontId="3" fillId="0" borderId="0" xfId="1" applyFont="1" applyFill="1" applyBorder="1"/>
    <xf numFmtId="3" fontId="3" fillId="3" borderId="0" xfId="0" applyNumberFormat="1" applyFont="1" applyFill="1" applyBorder="1"/>
    <xf numFmtId="164" fontId="4" fillId="0" borderId="0" xfId="0" applyNumberFormat="1" applyFont="1" applyFill="1" applyBorder="1"/>
    <xf numFmtId="9" fontId="3" fillId="0" borderId="0" xfId="1" applyFont="1" applyBorder="1"/>
    <xf numFmtId="3" fontId="3" fillId="0" borderId="0" xfId="0" applyNumberFormat="1" applyFont="1" applyFill="1" applyBorder="1"/>
    <xf numFmtId="3" fontId="2" fillId="2" borderId="0" xfId="0" applyNumberFormat="1" applyFont="1" applyFill="1" applyBorder="1" applyAlignment="1">
      <alignment horizontal="center"/>
    </xf>
    <xf numFmtId="9" fontId="2" fillId="2" borderId="0" xfId="1" applyFont="1" applyFill="1" applyBorder="1"/>
    <xf numFmtId="3" fontId="2" fillId="2" borderId="0" xfId="0" applyNumberFormat="1" applyFont="1" applyFill="1" applyBorder="1"/>
    <xf numFmtId="164" fontId="5" fillId="2" borderId="0" xfId="0" applyNumberFormat="1" applyFont="1" applyFill="1" applyBorder="1"/>
    <xf numFmtId="0" fontId="3" fillId="0" borderId="0" xfId="0" applyFont="1" applyBorder="1" applyAlignment="1">
      <alignment horizontal="center"/>
    </xf>
    <xf numFmtId="3" fontId="3" fillId="0" borderId="0" xfId="0" applyNumberFormat="1" applyFont="1" applyBorder="1"/>
    <xf numFmtId="3" fontId="3" fillId="0" borderId="0" xfId="0" applyNumberFormat="1" applyFont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left"/>
    </xf>
    <xf numFmtId="165" fontId="7" fillId="5" borderId="1" xfId="0" applyNumberFormat="1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3" fontId="8" fillId="0" borderId="1" xfId="0" applyNumberFormat="1" applyFont="1" applyFill="1" applyBorder="1" applyAlignment="1">
      <alignment horizontal="right"/>
    </xf>
    <xf numFmtId="0" fontId="6" fillId="0" borderId="1" xfId="0" applyFont="1" applyFill="1" applyBorder="1"/>
    <xf numFmtId="3" fontId="6" fillId="0" borderId="1" xfId="0" applyNumberFormat="1" applyFont="1" applyFill="1" applyBorder="1"/>
    <xf numFmtId="167" fontId="6" fillId="0" borderId="0" xfId="0" applyNumberFormat="1" applyFont="1" applyFill="1"/>
    <xf numFmtId="0" fontId="6" fillId="7" borderId="0" xfId="0" applyFont="1" applyFill="1" applyBorder="1" applyAlignment="1">
      <alignment horizontal="left" vertical="center"/>
    </xf>
    <xf numFmtId="0" fontId="6" fillId="7" borderId="0" xfId="0" applyFont="1" applyFill="1" applyBorder="1"/>
    <xf numFmtId="0" fontId="6" fillId="7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8" borderId="0" xfId="0" applyFont="1" applyFill="1" applyBorder="1" applyAlignment="1">
      <alignment horizontal="left" vertical="center"/>
    </xf>
    <xf numFmtId="0" fontId="6" fillId="8" borderId="0" xfId="0" applyFont="1" applyFill="1" applyBorder="1"/>
    <xf numFmtId="0" fontId="6" fillId="8" borderId="0" xfId="0" applyFont="1" applyFill="1" applyBorder="1" applyAlignment="1">
      <alignment horizontal="center"/>
    </xf>
    <xf numFmtId="0" fontId="6" fillId="9" borderId="0" xfId="0" applyFont="1" applyFill="1" applyBorder="1" applyAlignment="1">
      <alignment horizontal="left" vertical="center"/>
    </xf>
    <xf numFmtId="0" fontId="6" fillId="9" borderId="0" xfId="0" applyFont="1" applyFill="1" applyBorder="1"/>
    <xf numFmtId="0" fontId="6" fillId="9" borderId="0" xfId="0" applyFont="1" applyFill="1" applyBorder="1" applyAlignment="1">
      <alignment horizontal="center"/>
    </xf>
    <xf numFmtId="0" fontId="6" fillId="10" borderId="0" xfId="0" applyFont="1" applyFill="1" applyBorder="1"/>
    <xf numFmtId="0" fontId="6" fillId="10" borderId="0" xfId="0" applyFont="1" applyFill="1" applyBorder="1" applyAlignment="1">
      <alignment horizontal="center"/>
    </xf>
    <xf numFmtId="3" fontId="6" fillId="0" borderId="0" xfId="0" applyNumberFormat="1" applyFont="1" applyFill="1" applyBorder="1"/>
    <xf numFmtId="0" fontId="9" fillId="5" borderId="1" xfId="0" applyFont="1" applyFill="1" applyBorder="1" applyAlignment="1"/>
    <xf numFmtId="0" fontId="8" fillId="6" borderId="1" xfId="0" applyFont="1" applyFill="1" applyBorder="1" applyAlignment="1"/>
    <xf numFmtId="0" fontId="6" fillId="0" borderId="0" xfId="0" applyFont="1" applyFill="1" applyBorder="1" applyAlignment="1"/>
    <xf numFmtId="3" fontId="3" fillId="11" borderId="0" xfId="0" applyNumberFormat="1" applyFont="1" applyFill="1" applyBorder="1"/>
    <xf numFmtId="167" fontId="6" fillId="4" borderId="0" xfId="0" applyNumberFormat="1" applyFont="1" applyFill="1"/>
  </cellXfs>
  <cellStyles count="4">
    <cellStyle name="Normal" xfId="0" builtinId="0"/>
    <cellStyle name="Normal 2" xfId="2"/>
    <cellStyle name="Percent" xfId="1" builtinId="5"/>
    <cellStyle name="Percent 2" xfId="3"/>
  </cellStyles>
  <dxfs count="6"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showGridLines="0" tabSelected="1" zoomScaleNormal="100" workbookViewId="0">
      <pane ySplit="1" topLeftCell="A2" activePane="bottomLeft" state="frozen"/>
      <selection pane="bottomLeft" activeCell="J23" sqref="J23"/>
    </sheetView>
  </sheetViews>
  <sheetFormatPr defaultColWidth="9.140625" defaultRowHeight="12.75" x14ac:dyDescent="0.2"/>
  <cols>
    <col min="1" max="1" width="15.42578125" style="4" bestFit="1" customWidth="1"/>
    <col min="2" max="2" width="8" style="15" customWidth="1"/>
    <col min="3" max="3" width="5.7109375" style="4" customWidth="1"/>
    <col min="4" max="4" width="9.28515625" style="4" customWidth="1"/>
    <col min="5" max="5" width="5.5703125" style="4" customWidth="1"/>
    <col min="6" max="6" width="10.42578125" style="4" customWidth="1"/>
    <col min="7" max="7" width="1.5703125" style="4" customWidth="1"/>
    <col min="8" max="8" width="15.42578125" style="4" bestFit="1" customWidth="1"/>
    <col min="9" max="9" width="6.5703125" style="15" customWidth="1"/>
    <col min="10" max="10" width="4.85546875" style="4" customWidth="1"/>
    <col min="11" max="11" width="6.140625" style="4" customWidth="1"/>
    <col min="12" max="12" width="5.140625" style="4" customWidth="1"/>
    <col min="13" max="13" width="10" style="4" customWidth="1"/>
    <col min="14" max="14" width="1.7109375" style="4" customWidth="1"/>
    <col min="15" max="16384" width="9.140625" style="4"/>
  </cols>
  <sheetData>
    <row r="1" spans="1:13" x14ac:dyDescent="0.2">
      <c r="A1" s="1"/>
      <c r="B1" s="2">
        <v>2016</v>
      </c>
      <c r="C1" s="2" t="s">
        <v>1</v>
      </c>
      <c r="D1" s="2">
        <v>2017</v>
      </c>
      <c r="E1" s="2" t="s">
        <v>1</v>
      </c>
      <c r="F1" s="3" t="s">
        <v>2</v>
      </c>
      <c r="H1" s="1"/>
      <c r="I1" s="2">
        <v>2016</v>
      </c>
      <c r="J1" s="2" t="s">
        <v>1</v>
      </c>
      <c r="K1" s="2">
        <v>2017</v>
      </c>
      <c r="L1" s="2" t="s">
        <v>1</v>
      </c>
      <c r="M1" s="3" t="s">
        <v>2</v>
      </c>
    </row>
    <row r="2" spans="1:13" x14ac:dyDescent="0.2">
      <c r="A2" s="4" t="s">
        <v>3</v>
      </c>
      <c r="B2" s="5"/>
      <c r="C2" s="6" t="e">
        <f>B2/$B$7</f>
        <v>#DIV/0!</v>
      </c>
      <c r="D2" s="7">
        <f>SUMPRODUCT((Ventes!R2:R36=Ventes!J1)*((Ventes!B2:B36=Ventes!V2)+(Ventes!B2:B36=Ventes!V3)+(Ventes!B2:B36=Ventes!V4)*(Ventes!B2:B36=Ventes!V5)+(Ventes!B2:B36=Ventes!V6))*(Ventes!Q2:Q36))</f>
        <v>172300</v>
      </c>
      <c r="E2" s="6">
        <f>IFERROR(SUM(D2/$D$7),0)</f>
        <v>0</v>
      </c>
      <c r="F2" s="8">
        <f>IFERROR((D2-B2)/B2,0)</f>
        <v>0</v>
      </c>
      <c r="H2" s="4" t="s">
        <v>4</v>
      </c>
      <c r="I2" s="5"/>
      <c r="J2" s="6" t="e">
        <f>I2/$I$7</f>
        <v>#DIV/0!</v>
      </c>
      <c r="K2" s="7">
        <f>SUMPRODUCT((Ventes!R2:R36=Ventes!J1)*((Ventes!B2:B36=Ventes!V2)+(Ventes!B2:B36=Ventes!V3)+(Ventes!B2:B36=Ventes!V4)*(Ventes!B2:B36=Ventes!V5)+(Ventes!B2:B36=Ventes!V6))*(Ventes!D2:D36))</f>
        <v>7</v>
      </c>
      <c r="L2" s="9" t="e">
        <f>K2/$K$7</f>
        <v>#N/A</v>
      </c>
      <c r="M2" s="8">
        <f>IFERROR((K2-I2)/I2,0)</f>
        <v>0</v>
      </c>
    </row>
    <row r="3" spans="1:13" x14ac:dyDescent="0.2">
      <c r="A3" s="4" t="s">
        <v>3</v>
      </c>
      <c r="B3" s="5"/>
      <c r="C3" s="6" t="e">
        <f>B3/$B$7</f>
        <v>#DIV/0!</v>
      </c>
      <c r="D3" s="45" t="e">
        <f>SUMPRODUCT((Ventes!R2:R55=Ventes!J1)*((Ventes!B2:B55=Ventes!V2)+(Ventes!B2:B55=Ventes!V3)+(Ventes!B2:B55=Ventes!V4)*(Ventes!B2:B55=Ventes!V5)+(Ventes!B2:B55=Ventes!V6))*(Ventes!Q2:Q55))</f>
        <v>#N/A</v>
      </c>
      <c r="E3" s="6">
        <f>IFERROR(SUM(D3/$D$7),0)</f>
        <v>0</v>
      </c>
      <c r="F3" s="8">
        <f>IFERROR((D3-B3)/B3,0)</f>
        <v>0</v>
      </c>
      <c r="H3" s="4" t="s">
        <v>3</v>
      </c>
      <c r="I3" s="5"/>
      <c r="J3" s="6" t="e">
        <f>I3/$I$7</f>
        <v>#DIV/0!</v>
      </c>
      <c r="K3" s="45" t="e">
        <f>SUMPRODUCT((Ventes!R2:R55=Ventes!J1)*((Ventes!B2:B55=Ventes!V2)+(Ventes!B2:B55=Ventes!V3)+(Ventes!B2:B55=Ventes!V4)*(Ventes!B2:B55=Ventes!V5)+(Ventes!B2:B55=Ventes!V6))*(Ventes!Q2:Q55))</f>
        <v>#N/A</v>
      </c>
      <c r="L3" s="9" t="e">
        <f>K3/$K$7</f>
        <v>#N/A</v>
      </c>
      <c r="M3" s="8">
        <f>IFERROR((K3-I3)/I3,0)</f>
        <v>0</v>
      </c>
    </row>
    <row r="4" spans="1:13" x14ac:dyDescent="0.2">
      <c r="A4" s="4" t="s">
        <v>48</v>
      </c>
      <c r="B4" s="5"/>
      <c r="C4" s="6" t="e">
        <f>B4/$B$7</f>
        <v>#DIV/0!</v>
      </c>
      <c r="D4" s="10"/>
      <c r="E4" s="6">
        <f>IFERROR(SUM(D4/$D$7),0)</f>
        <v>0</v>
      </c>
      <c r="F4" s="8">
        <f>IFERROR((D4-B4)/B4,0)</f>
        <v>0</v>
      </c>
      <c r="H4" s="4" t="s">
        <v>48</v>
      </c>
      <c r="I4" s="5"/>
      <c r="J4" s="6" t="e">
        <f>I4/$I$7</f>
        <v>#DIV/0!</v>
      </c>
      <c r="K4" s="10"/>
      <c r="L4" s="9" t="e">
        <f>K4/$K$7</f>
        <v>#N/A</v>
      </c>
      <c r="M4" s="8">
        <f>IFERROR((K4-I4)/I4,0)</f>
        <v>0</v>
      </c>
    </row>
    <row r="5" spans="1:13" x14ac:dyDescent="0.2">
      <c r="A5" s="4" t="s">
        <v>5</v>
      </c>
      <c r="B5" s="5"/>
      <c r="C5" s="6" t="e">
        <f>B5/$B$7</f>
        <v>#DIV/0!</v>
      </c>
      <c r="D5" s="10"/>
      <c r="E5" s="6">
        <f>IFERROR(SUM(D5/$D$7),0)</f>
        <v>0</v>
      </c>
      <c r="F5" s="8">
        <f>IFERROR((D5-B5)/B5,0)</f>
        <v>0</v>
      </c>
      <c r="H5" s="4" t="s">
        <v>5</v>
      </c>
      <c r="I5" s="5"/>
      <c r="J5" s="6" t="e">
        <f>I5/$I$7</f>
        <v>#DIV/0!</v>
      </c>
      <c r="K5" s="10"/>
      <c r="L5" s="9" t="e">
        <f>K5/$K$7</f>
        <v>#N/A</v>
      </c>
      <c r="M5" s="8">
        <f>IFERROR((K5-I5)/I5,0)</f>
        <v>0</v>
      </c>
    </row>
    <row r="6" spans="1:13" x14ac:dyDescent="0.2">
      <c r="A6" s="4" t="s">
        <v>6</v>
      </c>
      <c r="B6" s="5"/>
      <c r="C6" s="6" t="e">
        <f t="shared" ref="C6" si="0">B6/$B$7</f>
        <v>#DIV/0!</v>
      </c>
      <c r="D6" s="10"/>
      <c r="E6" s="6">
        <f t="shared" ref="E6" si="1">IFERROR(SUM(D6/$D$7),0)</f>
        <v>0</v>
      </c>
      <c r="F6" s="8">
        <f t="shared" ref="F6" si="2">IFERROR((D6-B6)/B6,0)</f>
        <v>0</v>
      </c>
      <c r="H6" s="4" t="s">
        <v>6</v>
      </c>
      <c r="I6" s="5"/>
      <c r="J6" s="6" t="e">
        <f t="shared" ref="J6" si="3">I6/$I$7</f>
        <v>#DIV/0!</v>
      </c>
      <c r="K6" s="10"/>
      <c r="L6" s="9" t="e">
        <f t="shared" ref="L6" si="4">K6/$K$7</f>
        <v>#N/A</v>
      </c>
      <c r="M6" s="8">
        <f t="shared" ref="M6" si="5">IFERROR((K6-I6)/I6,0)</f>
        <v>0</v>
      </c>
    </row>
    <row r="7" spans="1:13" x14ac:dyDescent="0.2">
      <c r="A7" s="1" t="s">
        <v>7</v>
      </c>
      <c r="B7" s="11">
        <f>SUM(B2:B6)</f>
        <v>0</v>
      </c>
      <c r="C7" s="12" t="e">
        <f>B7/$B$7</f>
        <v>#DIV/0!</v>
      </c>
      <c r="D7" s="13" t="e">
        <f>SUM(D2:D6)</f>
        <v>#N/A</v>
      </c>
      <c r="E7" s="12" t="e">
        <f t="shared" ref="E7" si="6">SUM(D7/$D$7)</f>
        <v>#N/A</v>
      </c>
      <c r="F7" s="14" t="e">
        <f>(D7-B7)/B7</f>
        <v>#N/A</v>
      </c>
      <c r="H7" s="1" t="s">
        <v>8</v>
      </c>
      <c r="I7" s="11">
        <f>SUM(I2:I6)</f>
        <v>0</v>
      </c>
      <c r="J7" s="12" t="e">
        <f>I7/$I$7</f>
        <v>#DIV/0!</v>
      </c>
      <c r="K7" s="13" t="e">
        <f>SUM(K2:K6)</f>
        <v>#N/A</v>
      </c>
      <c r="L7" s="12" t="e">
        <f>K7/$K$7</f>
        <v>#N/A</v>
      </c>
      <c r="M7" s="14" t="e">
        <f t="shared" ref="M7" si="7">(K7-I7)/I7</f>
        <v>#N/A</v>
      </c>
    </row>
    <row r="8" spans="1:13" x14ac:dyDescent="0.2">
      <c r="B8" s="17"/>
    </row>
    <row r="12" spans="1:13" x14ac:dyDescent="0.2">
      <c r="L12" s="16"/>
    </row>
  </sheetData>
  <conditionalFormatting sqref="F1:F1048576 M1:M1048576">
    <cfRule type="cellIs" dxfId="1" priority="1" operator="lessThan">
      <formula>0</formula>
    </cfRule>
    <cfRule type="cellIs" dxfId="0" priority="2" operator="greaterThan">
      <formula>0%</formula>
    </cfRule>
  </conditionalFormatting>
  <printOptions horizontalCentered="1"/>
  <pageMargins left="0.7" right="0.7" top="0.75" bottom="0.75" header="0.3" footer="0.3"/>
  <pageSetup paperSize="9" scale="50" orientation="landscape" r:id="rId1"/>
  <headerFooter>
    <oddHeader xml:space="preserve">&amp;CSales Analysis Jeddah 2016 Vs 2015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5"/>
  <sheetViews>
    <sheetView showGridLines="0" zoomScale="95" zoomScaleNormal="95" zoomScaleSheetLayoutView="100" workbookViewId="0">
      <pane ySplit="1" topLeftCell="A2" activePane="bottomLeft" state="frozen"/>
      <selection activeCell="J41" sqref="J41"/>
      <selection pane="bottomLeft" activeCell="F56" sqref="F56"/>
    </sheetView>
  </sheetViews>
  <sheetFormatPr defaultColWidth="9.140625" defaultRowHeight="12" x14ac:dyDescent="0.2"/>
  <cols>
    <col min="1" max="1" width="13.5703125" style="19" customWidth="1"/>
    <col min="2" max="2" width="12.140625" style="19" bestFit="1" customWidth="1"/>
    <col min="3" max="3" width="22.7109375" style="44" bestFit="1" customWidth="1"/>
    <col min="4" max="4" width="11.5703125" style="19" bestFit="1" customWidth="1"/>
    <col min="5" max="5" width="6.85546875" style="41" customWidth="1"/>
    <col min="6" max="6" width="7.42578125" style="41" customWidth="1"/>
    <col min="7" max="7" width="7.7109375" style="41" customWidth="1"/>
    <col min="8" max="8" width="7.140625" style="41" customWidth="1"/>
    <col min="9" max="9" width="7" style="41" customWidth="1"/>
    <col min="10" max="10" width="7.140625" style="41" customWidth="1"/>
    <col min="11" max="11" width="6.42578125" style="41" customWidth="1"/>
    <col min="12" max="12" width="7.5703125" style="41" customWidth="1"/>
    <col min="13" max="13" width="7" style="41" customWidth="1"/>
    <col min="14" max="14" width="6.42578125" style="41" customWidth="1"/>
    <col min="15" max="15" width="6.85546875" style="41" customWidth="1"/>
    <col min="16" max="16" width="7.140625" style="18" customWidth="1"/>
    <col min="17" max="17" width="6.42578125" style="18" customWidth="1"/>
    <col min="18" max="18" width="6.85546875" style="18" customWidth="1"/>
    <col min="19" max="19" width="9.140625" style="18"/>
    <col min="20" max="20" width="6.5703125" style="18" customWidth="1"/>
    <col min="21" max="21" width="16.28515625" style="19" bestFit="1" customWidth="1"/>
    <col min="22" max="22" width="11.85546875" style="18" bestFit="1" customWidth="1"/>
    <col min="23" max="16384" width="9.140625" style="18"/>
  </cols>
  <sheetData>
    <row r="1" spans="1:22" s="20" customFormat="1" x14ac:dyDescent="0.2">
      <c r="A1" s="21" t="s">
        <v>37</v>
      </c>
      <c r="B1" s="21" t="s">
        <v>0</v>
      </c>
      <c r="C1" s="42" t="s">
        <v>38</v>
      </c>
      <c r="D1" s="22" t="s">
        <v>39</v>
      </c>
      <c r="E1" s="23">
        <v>42736</v>
      </c>
      <c r="F1" s="23">
        <v>42768</v>
      </c>
      <c r="G1" s="23">
        <v>42797</v>
      </c>
      <c r="H1" s="23">
        <v>42829</v>
      </c>
      <c r="I1" s="23">
        <v>42860</v>
      </c>
      <c r="J1" s="23">
        <v>42892</v>
      </c>
      <c r="K1" s="23">
        <v>42923</v>
      </c>
      <c r="L1" s="23">
        <v>42955</v>
      </c>
      <c r="M1" s="23">
        <v>42987</v>
      </c>
      <c r="N1" s="23">
        <v>43018</v>
      </c>
      <c r="O1" s="23">
        <v>43050</v>
      </c>
      <c r="P1" s="23">
        <v>43081</v>
      </c>
      <c r="Q1" s="21" t="s">
        <v>40</v>
      </c>
      <c r="R1" s="20" t="s">
        <v>41</v>
      </c>
      <c r="U1" s="20" t="s">
        <v>42</v>
      </c>
      <c r="V1" s="20" t="s">
        <v>43</v>
      </c>
    </row>
    <row r="2" spans="1:22" ht="12" customHeight="1" x14ac:dyDescent="0.2">
      <c r="A2" s="24" t="s">
        <v>9</v>
      </c>
      <c r="B2" s="24" t="s">
        <v>10</v>
      </c>
      <c r="C2" s="43" t="s">
        <v>49</v>
      </c>
      <c r="D2" s="24">
        <v>1</v>
      </c>
      <c r="E2" s="25">
        <v>200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  <c r="Q2" s="27">
        <f>SUM(E2:P2)</f>
        <v>200</v>
      </c>
      <c r="R2" s="28">
        <f>LOOKUP(9^9,E2:P2,$E$1:$P$1)</f>
        <v>42736</v>
      </c>
      <c r="T2" s="29" t="s">
        <v>9</v>
      </c>
      <c r="U2" s="30" t="s">
        <v>9</v>
      </c>
      <c r="V2" s="31" t="s">
        <v>10</v>
      </c>
    </row>
    <row r="3" spans="1:22" ht="12" customHeight="1" x14ac:dyDescent="0.2">
      <c r="A3" s="24" t="s">
        <v>9</v>
      </c>
      <c r="B3" s="24" t="s">
        <v>10</v>
      </c>
      <c r="C3" s="43" t="s">
        <v>49</v>
      </c>
      <c r="D3" s="24">
        <v>1</v>
      </c>
      <c r="E3" s="25">
        <v>400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6"/>
      <c r="Q3" s="27">
        <f>SUM(E3:P3)</f>
        <v>400</v>
      </c>
      <c r="R3" s="28">
        <f>LOOKUP(9^9,E3:P3,$E$1:$P$1)</f>
        <v>42736</v>
      </c>
      <c r="T3" s="29"/>
      <c r="U3" s="30" t="s">
        <v>17</v>
      </c>
      <c r="V3" s="31" t="s">
        <v>18</v>
      </c>
    </row>
    <row r="4" spans="1:22" ht="12.75" customHeight="1" x14ac:dyDescent="0.2">
      <c r="A4" s="24" t="s">
        <v>9</v>
      </c>
      <c r="B4" s="24" t="s">
        <v>10</v>
      </c>
      <c r="C4" s="43" t="s">
        <v>49</v>
      </c>
      <c r="D4" s="24">
        <v>1</v>
      </c>
      <c r="E4" s="25">
        <v>600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6"/>
      <c r="Q4" s="27">
        <f t="shared" ref="Q4" si="0">SUM(E4:P4)</f>
        <v>600</v>
      </c>
      <c r="R4" s="28">
        <f>LOOKUP(9^9,E4:P4,$E$1:$P$1)</f>
        <v>42736</v>
      </c>
      <c r="T4" s="29"/>
      <c r="U4" s="30" t="s">
        <v>19</v>
      </c>
      <c r="V4" s="31" t="s">
        <v>20</v>
      </c>
    </row>
    <row r="5" spans="1:22" ht="12" customHeight="1" x14ac:dyDescent="0.2">
      <c r="A5" s="24" t="s">
        <v>13</v>
      </c>
      <c r="B5" s="24" t="s">
        <v>14</v>
      </c>
      <c r="C5" s="43" t="s">
        <v>49</v>
      </c>
      <c r="D5" s="24">
        <v>1</v>
      </c>
      <c r="E5" s="25"/>
      <c r="F5" s="25">
        <v>470</v>
      </c>
      <c r="G5" s="25"/>
      <c r="H5" s="25"/>
      <c r="I5" s="25"/>
      <c r="J5" s="25"/>
      <c r="K5" s="25"/>
      <c r="L5" s="25"/>
      <c r="M5" s="25"/>
      <c r="N5" s="25"/>
      <c r="O5" s="25"/>
      <c r="P5" s="26"/>
      <c r="Q5" s="27">
        <f t="shared" ref="Q5:Q7" si="1">SUM(E5:P5)</f>
        <v>470</v>
      </c>
      <c r="R5" s="28">
        <f>LOOKUP(9^9,E5:P5,$E$1:$P$1)</f>
        <v>42768</v>
      </c>
      <c r="T5" s="29"/>
      <c r="U5" s="30" t="s">
        <v>21</v>
      </c>
      <c r="V5" s="31" t="s">
        <v>22</v>
      </c>
    </row>
    <row r="6" spans="1:22" ht="12" customHeight="1" x14ac:dyDescent="0.2">
      <c r="A6" s="24" t="s">
        <v>9</v>
      </c>
      <c r="B6" s="24" t="s">
        <v>10</v>
      </c>
      <c r="C6" s="43" t="s">
        <v>49</v>
      </c>
      <c r="D6" s="24">
        <v>1</v>
      </c>
      <c r="E6" s="25"/>
      <c r="F6" s="25">
        <v>500</v>
      </c>
      <c r="G6" s="25"/>
      <c r="H6" s="25"/>
      <c r="I6" s="25"/>
      <c r="J6" s="25"/>
      <c r="K6" s="25"/>
      <c r="L6" s="25"/>
      <c r="M6" s="25"/>
      <c r="N6" s="25"/>
      <c r="O6" s="25"/>
      <c r="P6" s="26"/>
      <c r="Q6" s="27">
        <f t="shared" si="1"/>
        <v>500</v>
      </c>
      <c r="R6" s="28">
        <f>LOOKUP(9^9,E6:P6,$E$1:$P$1)</f>
        <v>42768</v>
      </c>
      <c r="T6" s="29"/>
      <c r="U6" s="30" t="s">
        <v>23</v>
      </c>
      <c r="V6" s="31" t="s">
        <v>24</v>
      </c>
    </row>
    <row r="7" spans="1:22" ht="12" customHeight="1" x14ac:dyDescent="0.2">
      <c r="A7" s="24" t="s">
        <v>13</v>
      </c>
      <c r="B7" s="24" t="s">
        <v>14</v>
      </c>
      <c r="C7" s="43" t="s">
        <v>49</v>
      </c>
      <c r="D7" s="24">
        <v>1</v>
      </c>
      <c r="E7" s="25"/>
      <c r="F7" s="25">
        <v>1200</v>
      </c>
      <c r="G7" s="25"/>
      <c r="H7" s="25"/>
      <c r="I7" s="25"/>
      <c r="J7" s="25"/>
      <c r="K7" s="25"/>
      <c r="L7" s="25"/>
      <c r="M7" s="25"/>
      <c r="N7" s="25"/>
      <c r="O7" s="25"/>
      <c r="P7" s="26"/>
      <c r="Q7" s="27">
        <f t="shared" si="1"/>
        <v>1200</v>
      </c>
      <c r="R7" s="28">
        <f>LOOKUP(9^9,E7:P7,$E$1:$P$1)</f>
        <v>42768</v>
      </c>
      <c r="T7" s="32"/>
      <c r="U7" s="20"/>
      <c r="V7" s="20"/>
    </row>
    <row r="8" spans="1:22" ht="12" customHeight="1" x14ac:dyDescent="0.2">
      <c r="A8" s="24" t="s">
        <v>45</v>
      </c>
      <c r="B8" s="24">
        <v>99</v>
      </c>
      <c r="C8" s="43" t="s">
        <v>47</v>
      </c>
      <c r="D8" s="24">
        <v>1</v>
      </c>
      <c r="E8" s="25"/>
      <c r="F8" s="25">
        <v>500</v>
      </c>
      <c r="G8" s="25"/>
      <c r="H8" s="25"/>
      <c r="I8" s="25"/>
      <c r="J8" s="25"/>
      <c r="K8" s="25"/>
      <c r="L8" s="25"/>
      <c r="M8" s="25"/>
      <c r="N8" s="25"/>
      <c r="O8" s="25"/>
      <c r="P8" s="26"/>
      <c r="Q8" s="27">
        <f t="shared" ref="Q8:Q14" si="2">SUM(E8:P8)</f>
        <v>500</v>
      </c>
      <c r="R8" s="28">
        <f>LOOKUP(9^9,E8:P8,$E$1:$P$1)</f>
        <v>42768</v>
      </c>
      <c r="T8" s="33" t="s">
        <v>13</v>
      </c>
      <c r="U8" s="34" t="s">
        <v>13</v>
      </c>
      <c r="V8" s="35" t="s">
        <v>14</v>
      </c>
    </row>
    <row r="9" spans="1:22" ht="12" customHeight="1" x14ac:dyDescent="0.2">
      <c r="A9" s="24" t="s">
        <v>9</v>
      </c>
      <c r="B9" s="24" t="s">
        <v>10</v>
      </c>
      <c r="C9" s="43" t="s">
        <v>51</v>
      </c>
      <c r="D9" s="24">
        <v>1</v>
      </c>
      <c r="E9" s="25"/>
      <c r="F9" s="25"/>
      <c r="G9" s="25">
        <v>300</v>
      </c>
      <c r="H9" s="25"/>
      <c r="I9" s="25"/>
      <c r="J9" s="25"/>
      <c r="K9" s="25"/>
      <c r="L9" s="25"/>
      <c r="M9" s="25"/>
      <c r="N9" s="25"/>
      <c r="O9" s="25"/>
      <c r="P9" s="26"/>
      <c r="Q9" s="27">
        <f t="shared" si="2"/>
        <v>300</v>
      </c>
      <c r="R9" s="28">
        <f>LOOKUP(9^9,E9:P9,$E$1:$P$1)</f>
        <v>42797</v>
      </c>
      <c r="T9" s="33"/>
      <c r="U9" s="34" t="s">
        <v>25</v>
      </c>
      <c r="V9" s="35" t="s">
        <v>26</v>
      </c>
    </row>
    <row r="10" spans="1:22" ht="12" customHeight="1" x14ac:dyDescent="0.2">
      <c r="A10" s="24" t="s">
        <v>9</v>
      </c>
      <c r="B10" s="24" t="s">
        <v>10</v>
      </c>
      <c r="C10" s="43" t="s">
        <v>49</v>
      </c>
      <c r="D10" s="24">
        <v>1</v>
      </c>
      <c r="E10" s="25"/>
      <c r="F10" s="25"/>
      <c r="G10" s="25">
        <v>1241</v>
      </c>
      <c r="H10" s="25"/>
      <c r="I10" s="25"/>
      <c r="J10" s="25"/>
      <c r="K10" s="25"/>
      <c r="L10" s="25"/>
      <c r="M10" s="25"/>
      <c r="N10" s="25"/>
      <c r="O10" s="25"/>
      <c r="P10" s="26"/>
      <c r="Q10" s="27">
        <f t="shared" si="2"/>
        <v>1241</v>
      </c>
      <c r="R10" s="28">
        <f>LOOKUP(9^9,E10:P10,$E$1:$P$1)</f>
        <v>42797</v>
      </c>
      <c r="T10" s="33"/>
      <c r="U10" s="34" t="s">
        <v>27</v>
      </c>
      <c r="V10" s="35" t="s">
        <v>28</v>
      </c>
    </row>
    <row r="11" spans="1:22" ht="12" customHeight="1" x14ac:dyDescent="0.2">
      <c r="A11" s="24" t="s">
        <v>17</v>
      </c>
      <c r="B11" s="24" t="s">
        <v>18</v>
      </c>
      <c r="C11" s="43" t="s">
        <v>51</v>
      </c>
      <c r="D11" s="24">
        <v>1</v>
      </c>
      <c r="E11" s="25"/>
      <c r="F11" s="25"/>
      <c r="G11" s="25">
        <v>78000</v>
      </c>
      <c r="H11" s="25"/>
      <c r="I11" s="25"/>
      <c r="J11" s="25"/>
      <c r="K11" s="25"/>
      <c r="L11" s="25"/>
      <c r="M11" s="25"/>
      <c r="N11" s="25"/>
      <c r="O11" s="25"/>
      <c r="P11" s="26"/>
      <c r="Q11" s="27">
        <f t="shared" si="2"/>
        <v>78000</v>
      </c>
      <c r="R11" s="28">
        <f>LOOKUP(9^9,E11:P11,$E$1:$P$1)</f>
        <v>42797</v>
      </c>
      <c r="T11" s="33"/>
      <c r="U11" s="34" t="s">
        <v>29</v>
      </c>
      <c r="V11" s="35" t="s">
        <v>30</v>
      </c>
    </row>
    <row r="12" spans="1:22" ht="12" customHeight="1" x14ac:dyDescent="0.2">
      <c r="A12" s="24" t="s">
        <v>25</v>
      </c>
      <c r="B12" s="24" t="s">
        <v>26</v>
      </c>
      <c r="C12" s="43" t="s">
        <v>51</v>
      </c>
      <c r="D12" s="24">
        <v>1</v>
      </c>
      <c r="E12" s="25"/>
      <c r="F12" s="25"/>
      <c r="G12" s="25">
        <v>100000</v>
      </c>
      <c r="H12" s="25"/>
      <c r="I12" s="25"/>
      <c r="J12" s="25"/>
      <c r="K12" s="25"/>
      <c r="L12" s="25"/>
      <c r="M12" s="25"/>
      <c r="N12" s="25"/>
      <c r="O12" s="25"/>
      <c r="P12" s="26"/>
      <c r="Q12" s="27">
        <f t="shared" si="2"/>
        <v>100000</v>
      </c>
      <c r="R12" s="28">
        <f>LOOKUP(9^9,E12:P12,$E$1:$P$1)</f>
        <v>42797</v>
      </c>
      <c r="T12" s="33"/>
      <c r="U12" s="34" t="s">
        <v>31</v>
      </c>
      <c r="V12" s="35" t="s">
        <v>32</v>
      </c>
    </row>
    <row r="13" spans="1:22" ht="12" customHeight="1" x14ac:dyDescent="0.2">
      <c r="A13" s="24" t="s">
        <v>16</v>
      </c>
      <c r="B13" s="24" t="s">
        <v>16</v>
      </c>
      <c r="C13" s="43" t="s">
        <v>16</v>
      </c>
      <c r="D13" s="24">
        <v>1</v>
      </c>
      <c r="E13" s="25"/>
      <c r="F13" s="25"/>
      <c r="G13" s="25">
        <v>5464</v>
      </c>
      <c r="H13" s="25"/>
      <c r="I13" s="25"/>
      <c r="J13" s="25"/>
      <c r="K13" s="25"/>
      <c r="L13" s="25"/>
      <c r="M13" s="25"/>
      <c r="N13" s="25"/>
      <c r="O13" s="25"/>
      <c r="P13" s="26"/>
      <c r="Q13" s="27">
        <f t="shared" si="2"/>
        <v>5464</v>
      </c>
      <c r="R13" s="28">
        <f>LOOKUP(9^9,E13:P13,$E$1:$P$1)</f>
        <v>42797</v>
      </c>
      <c r="T13" s="32"/>
      <c r="U13" s="20"/>
      <c r="V13" s="20"/>
    </row>
    <row r="14" spans="1:22" ht="12" customHeight="1" x14ac:dyDescent="0.2">
      <c r="A14" s="24" t="s">
        <v>9</v>
      </c>
      <c r="B14" s="24" t="s">
        <v>10</v>
      </c>
      <c r="C14" s="43" t="s">
        <v>49</v>
      </c>
      <c r="D14" s="24">
        <v>1</v>
      </c>
      <c r="E14" s="25"/>
      <c r="F14" s="25"/>
      <c r="G14" s="25">
        <v>1234</v>
      </c>
      <c r="H14" s="25"/>
      <c r="I14" s="25"/>
      <c r="J14" s="25"/>
      <c r="K14" s="25"/>
      <c r="L14" s="25"/>
      <c r="M14" s="25"/>
      <c r="N14" s="25"/>
      <c r="O14" s="25"/>
      <c r="P14" s="26"/>
      <c r="Q14" s="27">
        <f t="shared" si="2"/>
        <v>1234</v>
      </c>
      <c r="R14" s="28">
        <f>LOOKUP(9^9,E14:P14,$E$1:$P$1)</f>
        <v>42797</v>
      </c>
      <c r="T14" s="36" t="s">
        <v>11</v>
      </c>
      <c r="U14" s="37" t="s">
        <v>11</v>
      </c>
      <c r="V14" s="38" t="s">
        <v>12</v>
      </c>
    </row>
    <row r="15" spans="1:22" ht="12" customHeight="1" x14ac:dyDescent="0.2">
      <c r="A15" s="24" t="s">
        <v>13</v>
      </c>
      <c r="B15" s="24" t="s">
        <v>14</v>
      </c>
      <c r="C15" s="43" t="s">
        <v>52</v>
      </c>
      <c r="D15" s="24">
        <v>1</v>
      </c>
      <c r="E15" s="25"/>
      <c r="F15" s="25"/>
      <c r="G15" s="25">
        <v>1534</v>
      </c>
      <c r="H15" s="25"/>
      <c r="I15" s="25"/>
      <c r="J15" s="25"/>
      <c r="K15" s="25"/>
      <c r="L15" s="25"/>
      <c r="M15" s="25"/>
      <c r="N15" s="25"/>
      <c r="O15" s="25"/>
      <c r="P15" s="26"/>
      <c r="Q15" s="27">
        <f>SUM(E15:P15)</f>
        <v>1534</v>
      </c>
      <c r="R15" s="28">
        <f>LOOKUP(9^9,E15:P15,$E$1:$P$1)</f>
        <v>42797</v>
      </c>
      <c r="T15" s="36"/>
      <c r="U15" s="37" t="s">
        <v>33</v>
      </c>
      <c r="V15" s="38" t="s">
        <v>34</v>
      </c>
    </row>
    <row r="16" spans="1:22" ht="12" customHeight="1" x14ac:dyDescent="0.2">
      <c r="A16" s="24" t="s">
        <v>13</v>
      </c>
      <c r="B16" s="24" t="s">
        <v>14</v>
      </c>
      <c r="C16" s="43" t="s">
        <v>52</v>
      </c>
      <c r="D16" s="24">
        <v>1</v>
      </c>
      <c r="E16" s="25"/>
      <c r="F16" s="25"/>
      <c r="G16" s="25"/>
      <c r="H16" s="25">
        <v>13000</v>
      </c>
      <c r="I16" s="25"/>
      <c r="J16" s="25"/>
      <c r="K16" s="25"/>
      <c r="L16" s="25"/>
      <c r="M16" s="25"/>
      <c r="N16" s="25"/>
      <c r="O16" s="25"/>
      <c r="P16" s="26"/>
      <c r="Q16" s="27">
        <f t="shared" ref="Q16:Q26" si="3">SUM(E16:P16)</f>
        <v>13000</v>
      </c>
      <c r="R16" s="28">
        <f>LOOKUP(9^9,E16:P16,$E$1:$P$1)</f>
        <v>42829</v>
      </c>
      <c r="T16" s="36"/>
      <c r="U16" s="37" t="s">
        <v>35</v>
      </c>
      <c r="V16" s="38" t="s">
        <v>36</v>
      </c>
    </row>
    <row r="17" spans="1:22" ht="12" customHeight="1" x14ac:dyDescent="0.2">
      <c r="A17" s="24" t="s">
        <v>9</v>
      </c>
      <c r="B17" s="24" t="s">
        <v>10</v>
      </c>
      <c r="C17" s="43" t="s">
        <v>53</v>
      </c>
      <c r="D17" s="24">
        <v>1</v>
      </c>
      <c r="E17" s="25"/>
      <c r="F17" s="25"/>
      <c r="G17" s="25"/>
      <c r="H17" s="25">
        <v>10100</v>
      </c>
      <c r="I17" s="25"/>
      <c r="J17" s="25"/>
      <c r="K17" s="25"/>
      <c r="L17" s="25"/>
      <c r="M17" s="25"/>
      <c r="N17" s="25"/>
      <c r="O17" s="25"/>
      <c r="P17" s="26"/>
      <c r="Q17" s="27">
        <f t="shared" si="3"/>
        <v>10100</v>
      </c>
      <c r="R17" s="28">
        <f>LOOKUP(9^9,E17:P17,$E$1:$P$1)</f>
        <v>42829</v>
      </c>
      <c r="U17" s="18"/>
      <c r="V17" s="19"/>
    </row>
    <row r="18" spans="1:22" ht="12" customHeight="1" x14ac:dyDescent="0.2">
      <c r="A18" s="24" t="s">
        <v>16</v>
      </c>
      <c r="B18" s="24" t="s">
        <v>16</v>
      </c>
      <c r="C18" s="43" t="s">
        <v>16</v>
      </c>
      <c r="D18" s="24">
        <v>1</v>
      </c>
      <c r="E18" s="25"/>
      <c r="F18" s="25"/>
      <c r="G18" s="25"/>
      <c r="H18" s="25">
        <v>440</v>
      </c>
      <c r="I18" s="25"/>
      <c r="J18" s="25"/>
      <c r="K18" s="25"/>
      <c r="L18" s="25"/>
      <c r="M18" s="25"/>
      <c r="N18" s="25"/>
      <c r="O18" s="25"/>
      <c r="P18" s="26"/>
      <c r="Q18" s="27">
        <f t="shared" si="3"/>
        <v>440</v>
      </c>
      <c r="R18" s="28">
        <f>LOOKUP(9^9,E18:P18,$E$1:$P$1)</f>
        <v>42829</v>
      </c>
      <c r="T18" s="39" t="s">
        <v>44</v>
      </c>
      <c r="U18" s="39" t="s">
        <v>45</v>
      </c>
      <c r="V18" s="40" t="s">
        <v>46</v>
      </c>
    </row>
    <row r="19" spans="1:22" ht="12" customHeight="1" x14ac:dyDescent="0.2">
      <c r="A19" s="24" t="s">
        <v>9</v>
      </c>
      <c r="B19" s="24" t="s">
        <v>10</v>
      </c>
      <c r="C19" s="43" t="s">
        <v>49</v>
      </c>
      <c r="D19" s="24">
        <v>1</v>
      </c>
      <c r="E19" s="25"/>
      <c r="F19" s="25"/>
      <c r="G19" s="25"/>
      <c r="H19" s="25">
        <v>4600</v>
      </c>
      <c r="I19" s="25"/>
      <c r="J19" s="25"/>
      <c r="K19" s="25"/>
      <c r="L19" s="25"/>
      <c r="M19" s="25"/>
      <c r="N19" s="25"/>
      <c r="O19" s="25"/>
      <c r="P19" s="26"/>
      <c r="Q19" s="27">
        <f t="shared" si="3"/>
        <v>4600</v>
      </c>
      <c r="R19" s="28">
        <f>LOOKUP(9^9,E19:P19,$E$1:$P$1)</f>
        <v>42829</v>
      </c>
      <c r="T19" s="39" t="s">
        <v>16</v>
      </c>
      <c r="U19" s="39" t="s">
        <v>16</v>
      </c>
      <c r="V19" s="40" t="s">
        <v>46</v>
      </c>
    </row>
    <row r="20" spans="1:22" ht="12" customHeight="1" x14ac:dyDescent="0.2">
      <c r="A20" s="24" t="s">
        <v>11</v>
      </c>
      <c r="B20" s="24" t="s">
        <v>12</v>
      </c>
      <c r="C20" s="43" t="s">
        <v>50</v>
      </c>
      <c r="D20" s="24">
        <v>1</v>
      </c>
      <c r="E20" s="25"/>
      <c r="F20" s="25"/>
      <c r="G20" s="25"/>
      <c r="H20" s="25">
        <v>33300</v>
      </c>
      <c r="I20" s="25"/>
      <c r="J20" s="25"/>
      <c r="K20" s="25"/>
      <c r="L20" s="25"/>
      <c r="M20" s="25"/>
      <c r="N20" s="25"/>
      <c r="O20" s="25"/>
      <c r="P20" s="26"/>
      <c r="Q20" s="27">
        <f t="shared" si="3"/>
        <v>33300</v>
      </c>
      <c r="R20" s="28">
        <f>LOOKUP(9^9,E20:P20,$E$1:$P$1)</f>
        <v>42829</v>
      </c>
    </row>
    <row r="21" spans="1:22" ht="12" customHeight="1" x14ac:dyDescent="0.2">
      <c r="A21" s="24" t="s">
        <v>9</v>
      </c>
      <c r="B21" s="24" t="s">
        <v>10</v>
      </c>
      <c r="C21" s="43" t="s">
        <v>55</v>
      </c>
      <c r="D21" s="24">
        <v>1</v>
      </c>
      <c r="E21" s="25"/>
      <c r="F21" s="25"/>
      <c r="G21" s="25"/>
      <c r="H21" s="25">
        <v>8000</v>
      </c>
      <c r="I21" s="25"/>
      <c r="J21" s="25"/>
      <c r="K21" s="25"/>
      <c r="L21" s="25"/>
      <c r="M21" s="25"/>
      <c r="N21" s="25"/>
      <c r="O21" s="25"/>
      <c r="P21" s="26"/>
      <c r="Q21" s="27">
        <f t="shared" si="3"/>
        <v>8000</v>
      </c>
      <c r="R21" s="28">
        <f>LOOKUP(9^9,E21:P21,$E$1:$P$1)</f>
        <v>42829</v>
      </c>
    </row>
    <row r="22" spans="1:22" ht="12" customHeight="1" x14ac:dyDescent="0.2">
      <c r="A22" s="24" t="s">
        <v>9</v>
      </c>
      <c r="B22" s="24" t="s">
        <v>10</v>
      </c>
      <c r="C22" s="43" t="s">
        <v>49</v>
      </c>
      <c r="D22" s="24">
        <v>1</v>
      </c>
      <c r="E22" s="25"/>
      <c r="F22" s="25"/>
      <c r="G22" s="25"/>
      <c r="H22" s="25">
        <v>7600</v>
      </c>
      <c r="I22" s="25"/>
      <c r="J22" s="25"/>
      <c r="K22" s="25"/>
      <c r="L22" s="25"/>
      <c r="M22" s="25"/>
      <c r="N22" s="25"/>
      <c r="O22" s="25"/>
      <c r="P22" s="26"/>
      <c r="Q22" s="27">
        <f t="shared" si="3"/>
        <v>7600</v>
      </c>
      <c r="R22" s="28">
        <f>LOOKUP(9^9,E22:P22,$E$1:$P$1)</f>
        <v>42829</v>
      </c>
    </row>
    <row r="23" spans="1:22" ht="12" customHeight="1" x14ac:dyDescent="0.2">
      <c r="A23" s="24" t="s">
        <v>45</v>
      </c>
      <c r="B23" s="24" t="s">
        <v>46</v>
      </c>
      <c r="C23" s="43" t="s">
        <v>15</v>
      </c>
      <c r="D23" s="24">
        <v>1</v>
      </c>
      <c r="E23" s="25"/>
      <c r="F23" s="25"/>
      <c r="G23" s="25"/>
      <c r="H23" s="25">
        <v>510</v>
      </c>
      <c r="I23" s="25"/>
      <c r="J23" s="25"/>
      <c r="K23" s="25"/>
      <c r="L23" s="25"/>
      <c r="M23" s="25"/>
      <c r="N23" s="25"/>
      <c r="O23" s="25"/>
      <c r="P23" s="26"/>
      <c r="Q23" s="27">
        <f t="shared" si="3"/>
        <v>510</v>
      </c>
      <c r="R23" s="28">
        <f>LOOKUP(9^9,E23:P23,$E$1:$P$1)</f>
        <v>42829</v>
      </c>
    </row>
    <row r="24" spans="1:22" ht="12" customHeight="1" x14ac:dyDescent="0.2">
      <c r="A24" s="24" t="s">
        <v>9</v>
      </c>
      <c r="B24" s="24" t="s">
        <v>10</v>
      </c>
      <c r="C24" s="43" t="s">
        <v>49</v>
      </c>
      <c r="D24" s="24">
        <v>1</v>
      </c>
      <c r="E24" s="25"/>
      <c r="F24" s="25"/>
      <c r="G24" s="25"/>
      <c r="H24" s="25"/>
      <c r="I24" s="25">
        <v>10200</v>
      </c>
      <c r="J24" s="25"/>
      <c r="K24" s="25"/>
      <c r="L24" s="25"/>
      <c r="M24" s="25"/>
      <c r="N24" s="25"/>
      <c r="O24" s="25"/>
      <c r="P24" s="26"/>
      <c r="Q24" s="27">
        <f t="shared" si="3"/>
        <v>10200</v>
      </c>
      <c r="R24" s="28">
        <f>LOOKUP(9^9,E24:P24,$E$1:$P$1)</f>
        <v>42860</v>
      </c>
    </row>
    <row r="25" spans="1:22" ht="12" customHeight="1" x14ac:dyDescent="0.2">
      <c r="A25" s="24" t="s">
        <v>9</v>
      </c>
      <c r="B25" s="24" t="s">
        <v>10</v>
      </c>
      <c r="C25" s="43" t="s">
        <v>49</v>
      </c>
      <c r="D25" s="24">
        <v>1</v>
      </c>
      <c r="E25" s="25"/>
      <c r="F25" s="25"/>
      <c r="G25" s="25"/>
      <c r="H25" s="25"/>
      <c r="I25" s="25">
        <v>5600</v>
      </c>
      <c r="J25" s="25"/>
      <c r="K25" s="25"/>
      <c r="L25" s="25"/>
      <c r="M25" s="25"/>
      <c r="N25" s="25"/>
      <c r="O25" s="25"/>
      <c r="P25" s="26"/>
      <c r="Q25" s="27">
        <f t="shared" si="3"/>
        <v>5600</v>
      </c>
      <c r="R25" s="28">
        <f>LOOKUP(9^9,E25:P25,$E$1:$P$1)</f>
        <v>42860</v>
      </c>
    </row>
    <row r="26" spans="1:22" ht="12" customHeight="1" x14ac:dyDescent="0.2">
      <c r="A26" s="24" t="s">
        <v>9</v>
      </c>
      <c r="B26" s="24" t="s">
        <v>10</v>
      </c>
      <c r="C26" s="43" t="s">
        <v>49</v>
      </c>
      <c r="D26" s="24">
        <v>1</v>
      </c>
      <c r="E26" s="25"/>
      <c r="F26" s="25"/>
      <c r="G26" s="25"/>
      <c r="H26" s="25"/>
      <c r="I26" s="25">
        <v>10200</v>
      </c>
      <c r="J26" s="25"/>
      <c r="K26" s="25"/>
      <c r="L26" s="25"/>
      <c r="M26" s="25"/>
      <c r="N26" s="25"/>
      <c r="O26" s="25"/>
      <c r="P26" s="26"/>
      <c r="Q26" s="27">
        <f t="shared" si="3"/>
        <v>10200</v>
      </c>
      <c r="R26" s="28">
        <f>LOOKUP(9^9,E26:P26,$E$1:$P$1)</f>
        <v>42860</v>
      </c>
    </row>
    <row r="27" spans="1:22" ht="12" customHeight="1" x14ac:dyDescent="0.2">
      <c r="A27" s="24" t="s">
        <v>9</v>
      </c>
      <c r="B27" s="24" t="s">
        <v>10</v>
      </c>
      <c r="C27" s="43" t="s">
        <v>49</v>
      </c>
      <c r="D27" s="24">
        <v>1</v>
      </c>
      <c r="E27" s="25"/>
      <c r="F27" s="25"/>
      <c r="G27" s="25"/>
      <c r="H27" s="25"/>
      <c r="I27" s="25">
        <v>770</v>
      </c>
      <c r="J27" s="25"/>
      <c r="K27" s="25"/>
      <c r="L27" s="25"/>
      <c r="M27" s="25"/>
      <c r="N27" s="25"/>
      <c r="O27" s="25"/>
      <c r="P27" s="26"/>
      <c r="Q27" s="27">
        <f t="shared" ref="Q27:Q36" si="4">SUM(E27:P27)</f>
        <v>770</v>
      </c>
      <c r="R27" s="28">
        <f>LOOKUP(9^9,E27:P27,$E$1:$P$1)</f>
        <v>42860</v>
      </c>
    </row>
    <row r="28" spans="1:22" ht="12" customHeight="1" x14ac:dyDescent="0.2">
      <c r="A28" s="24" t="s">
        <v>9</v>
      </c>
      <c r="B28" s="24" t="s">
        <v>10</v>
      </c>
      <c r="C28" s="43" t="s">
        <v>52</v>
      </c>
      <c r="D28" s="24">
        <v>1</v>
      </c>
      <c r="E28" s="25"/>
      <c r="F28" s="25"/>
      <c r="G28" s="25"/>
      <c r="H28" s="25"/>
      <c r="I28" s="25"/>
      <c r="J28" s="25">
        <v>8000</v>
      </c>
      <c r="K28" s="25"/>
      <c r="L28" s="25"/>
      <c r="M28" s="25"/>
      <c r="N28" s="25"/>
      <c r="O28" s="25"/>
      <c r="P28" s="26"/>
      <c r="Q28" s="27">
        <f t="shared" si="4"/>
        <v>8000</v>
      </c>
      <c r="R28" s="28">
        <f>LOOKUP(9^9,E28:P28,$E$1:$P$1)</f>
        <v>42892</v>
      </c>
    </row>
    <row r="29" spans="1:22" ht="12" customHeight="1" x14ac:dyDescent="0.2">
      <c r="A29" s="24" t="s">
        <v>9</v>
      </c>
      <c r="B29" s="24" t="s">
        <v>10</v>
      </c>
      <c r="C29" s="43" t="s">
        <v>52</v>
      </c>
      <c r="D29" s="24">
        <v>1</v>
      </c>
      <c r="E29" s="25"/>
      <c r="F29" s="25"/>
      <c r="G29" s="25"/>
      <c r="H29" s="25"/>
      <c r="I29" s="25"/>
      <c r="J29" s="25">
        <v>8000</v>
      </c>
      <c r="K29" s="25"/>
      <c r="L29" s="25"/>
      <c r="M29" s="25"/>
      <c r="N29" s="25"/>
      <c r="O29" s="25"/>
      <c r="P29" s="26"/>
      <c r="Q29" s="27">
        <f t="shared" si="4"/>
        <v>8000</v>
      </c>
      <c r="R29" s="28">
        <f>LOOKUP(9^9,E29:P29,$E$1:$P$1)</f>
        <v>42892</v>
      </c>
    </row>
    <row r="30" spans="1:22" ht="12" customHeight="1" x14ac:dyDescent="0.2">
      <c r="A30" s="24" t="s">
        <v>9</v>
      </c>
      <c r="B30" s="24" t="s">
        <v>10</v>
      </c>
      <c r="C30" s="43" t="s">
        <v>52</v>
      </c>
      <c r="D30" s="24">
        <v>1</v>
      </c>
      <c r="E30" s="25"/>
      <c r="F30" s="25"/>
      <c r="G30" s="25"/>
      <c r="H30" s="25"/>
      <c r="I30" s="25"/>
      <c r="J30" s="25">
        <v>40000</v>
      </c>
      <c r="K30" s="25"/>
      <c r="L30" s="25"/>
      <c r="M30" s="25"/>
      <c r="N30" s="25"/>
      <c r="O30" s="25"/>
      <c r="P30" s="26"/>
      <c r="Q30" s="27">
        <f t="shared" si="4"/>
        <v>40000</v>
      </c>
      <c r="R30" s="28">
        <f>LOOKUP(9^9,E30:P30,$E$1:$P$1)</f>
        <v>42892</v>
      </c>
    </row>
    <row r="31" spans="1:22" ht="12" customHeight="1" x14ac:dyDescent="0.2">
      <c r="A31" s="24" t="s">
        <v>16</v>
      </c>
      <c r="B31" s="24" t="s">
        <v>16</v>
      </c>
      <c r="C31" s="43" t="s">
        <v>16</v>
      </c>
      <c r="D31" s="24">
        <v>1</v>
      </c>
      <c r="E31" s="25"/>
      <c r="F31" s="25"/>
      <c r="G31" s="25"/>
      <c r="H31" s="25"/>
      <c r="I31" s="25"/>
      <c r="J31" s="25">
        <v>16100</v>
      </c>
      <c r="K31" s="25"/>
      <c r="L31" s="25"/>
      <c r="M31" s="25"/>
      <c r="N31" s="25"/>
      <c r="O31" s="25"/>
      <c r="P31" s="26"/>
      <c r="Q31" s="27">
        <f t="shared" si="4"/>
        <v>16100</v>
      </c>
      <c r="R31" s="28">
        <f>LOOKUP(9^9,E31:P31,$E$1:$P$1)</f>
        <v>42892</v>
      </c>
    </row>
    <row r="32" spans="1:22" ht="12" customHeight="1" x14ac:dyDescent="0.2">
      <c r="A32" s="24" t="s">
        <v>9</v>
      </c>
      <c r="B32" s="24" t="s">
        <v>10</v>
      </c>
      <c r="C32" s="43" t="s">
        <v>53</v>
      </c>
      <c r="D32" s="24">
        <v>1</v>
      </c>
      <c r="E32" s="25"/>
      <c r="F32" s="25"/>
      <c r="G32" s="25"/>
      <c r="H32" s="25"/>
      <c r="I32" s="25"/>
      <c r="J32" s="25">
        <v>5300</v>
      </c>
      <c r="K32" s="25"/>
      <c r="L32" s="25"/>
      <c r="M32" s="25"/>
      <c r="N32" s="25"/>
      <c r="O32" s="25"/>
      <c r="P32" s="26"/>
      <c r="Q32" s="27">
        <f t="shared" si="4"/>
        <v>5300</v>
      </c>
      <c r="R32" s="28">
        <f>LOOKUP(9^9,E32:P32,$E$1:$P$1)</f>
        <v>42892</v>
      </c>
    </row>
    <row r="33" spans="1:18" ht="12" customHeight="1" x14ac:dyDescent="0.2">
      <c r="A33" s="24" t="s">
        <v>17</v>
      </c>
      <c r="B33" s="24" t="s">
        <v>18</v>
      </c>
      <c r="C33" s="43" t="s">
        <v>53</v>
      </c>
      <c r="D33" s="24">
        <v>1</v>
      </c>
      <c r="E33" s="25"/>
      <c r="F33" s="25"/>
      <c r="G33" s="25"/>
      <c r="H33" s="25"/>
      <c r="I33" s="25"/>
      <c r="J33" s="25">
        <v>8000</v>
      </c>
      <c r="K33" s="25"/>
      <c r="L33" s="25"/>
      <c r="M33" s="25"/>
      <c r="N33" s="25"/>
      <c r="O33" s="25"/>
      <c r="P33" s="26"/>
      <c r="Q33" s="27">
        <f t="shared" si="4"/>
        <v>8000</v>
      </c>
      <c r="R33" s="28">
        <f t="shared" ref="R33:R55" si="5">LOOKUP(9^9,E33:P33,$E$1:$P$1)</f>
        <v>42892</v>
      </c>
    </row>
    <row r="34" spans="1:18" ht="12" customHeight="1" x14ac:dyDescent="0.2">
      <c r="A34" s="24" t="s">
        <v>17</v>
      </c>
      <c r="B34" s="24" t="s">
        <v>18</v>
      </c>
      <c r="C34" s="43" t="s">
        <v>53</v>
      </c>
      <c r="D34" s="24">
        <v>1</v>
      </c>
      <c r="E34" s="25"/>
      <c r="F34" s="25"/>
      <c r="G34" s="25"/>
      <c r="H34" s="25"/>
      <c r="I34" s="25"/>
      <c r="J34" s="25">
        <v>3000</v>
      </c>
      <c r="K34" s="25"/>
      <c r="L34" s="25"/>
      <c r="M34" s="25"/>
      <c r="N34" s="25"/>
      <c r="O34" s="25"/>
      <c r="P34" s="26"/>
      <c r="Q34" s="27">
        <f t="shared" si="4"/>
        <v>3000</v>
      </c>
      <c r="R34" s="28">
        <f t="shared" si="5"/>
        <v>42892</v>
      </c>
    </row>
    <row r="35" spans="1:18" ht="12" customHeight="1" x14ac:dyDescent="0.2">
      <c r="A35" s="24" t="s">
        <v>11</v>
      </c>
      <c r="B35" s="24" t="s">
        <v>12</v>
      </c>
      <c r="C35" s="43" t="s">
        <v>54</v>
      </c>
      <c r="D35" s="24">
        <v>1</v>
      </c>
      <c r="E35" s="25"/>
      <c r="F35" s="25"/>
      <c r="G35" s="25"/>
      <c r="H35" s="25"/>
      <c r="I35" s="25"/>
      <c r="J35" s="25">
        <v>9500</v>
      </c>
      <c r="K35" s="25"/>
      <c r="L35" s="25"/>
      <c r="M35" s="25"/>
      <c r="N35" s="25"/>
      <c r="O35" s="25"/>
      <c r="P35" s="26"/>
      <c r="Q35" s="27">
        <f t="shared" si="4"/>
        <v>9500</v>
      </c>
      <c r="R35" s="28">
        <f t="shared" si="5"/>
        <v>42892</v>
      </c>
    </row>
    <row r="36" spans="1:18" ht="12" customHeight="1" x14ac:dyDescent="0.2">
      <c r="A36" s="24" t="s">
        <v>9</v>
      </c>
      <c r="B36" s="24" t="s">
        <v>10</v>
      </c>
      <c r="C36" s="43" t="s">
        <v>49</v>
      </c>
      <c r="D36" s="24">
        <v>1</v>
      </c>
      <c r="E36" s="25"/>
      <c r="F36" s="25"/>
      <c r="G36" s="25"/>
      <c r="H36" s="25"/>
      <c r="I36" s="25"/>
      <c r="J36" s="25">
        <v>100000</v>
      </c>
      <c r="K36" s="25"/>
      <c r="L36" s="25"/>
      <c r="M36" s="25"/>
      <c r="N36" s="25"/>
      <c r="O36" s="25"/>
      <c r="P36" s="26"/>
      <c r="Q36" s="27">
        <f t="shared" si="4"/>
        <v>100000</v>
      </c>
      <c r="R36" s="28">
        <f t="shared" si="5"/>
        <v>42892</v>
      </c>
    </row>
    <row r="37" spans="1:18" ht="12" customHeight="1" x14ac:dyDescent="0.2">
      <c r="A37" s="24" t="s">
        <v>56</v>
      </c>
      <c r="B37" s="24" t="s">
        <v>56</v>
      </c>
      <c r="C37" s="24" t="s">
        <v>56</v>
      </c>
      <c r="D37" s="24" t="s">
        <v>56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6"/>
      <c r="Q37" s="27">
        <f t="shared" ref="Q37:Q55" si="6">SUM(E37:P37)</f>
        <v>0</v>
      </c>
      <c r="R37" s="46" t="e">
        <f t="shared" si="5"/>
        <v>#N/A</v>
      </c>
    </row>
    <row r="38" spans="1:18" ht="12" customHeight="1" x14ac:dyDescent="0.2">
      <c r="A38" s="24" t="s">
        <v>56</v>
      </c>
      <c r="B38" s="24" t="s">
        <v>56</v>
      </c>
      <c r="C38" s="24" t="s">
        <v>56</v>
      </c>
      <c r="D38" s="24" t="s">
        <v>56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6"/>
      <c r="Q38" s="27">
        <f t="shared" si="6"/>
        <v>0</v>
      </c>
      <c r="R38" s="46" t="e">
        <f t="shared" si="5"/>
        <v>#N/A</v>
      </c>
    </row>
    <row r="39" spans="1:18" ht="12" customHeight="1" x14ac:dyDescent="0.2">
      <c r="A39" s="24" t="s">
        <v>56</v>
      </c>
      <c r="B39" s="24" t="s">
        <v>56</v>
      </c>
      <c r="C39" s="24" t="s">
        <v>56</v>
      </c>
      <c r="D39" s="24" t="s">
        <v>56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6"/>
      <c r="Q39" s="27">
        <f t="shared" si="6"/>
        <v>0</v>
      </c>
      <c r="R39" s="46" t="e">
        <f t="shared" si="5"/>
        <v>#N/A</v>
      </c>
    </row>
    <row r="40" spans="1:18" ht="12" customHeight="1" x14ac:dyDescent="0.2">
      <c r="A40" s="24" t="s">
        <v>56</v>
      </c>
      <c r="B40" s="24" t="s">
        <v>56</v>
      </c>
      <c r="C40" s="24" t="s">
        <v>56</v>
      </c>
      <c r="D40" s="24" t="s">
        <v>56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6"/>
      <c r="Q40" s="27">
        <f t="shared" si="6"/>
        <v>0</v>
      </c>
      <c r="R40" s="46" t="e">
        <f t="shared" si="5"/>
        <v>#N/A</v>
      </c>
    </row>
    <row r="41" spans="1:18" ht="12" customHeight="1" x14ac:dyDescent="0.2">
      <c r="A41" s="24" t="s">
        <v>56</v>
      </c>
      <c r="B41" s="24" t="s">
        <v>56</v>
      </c>
      <c r="C41" s="24" t="s">
        <v>56</v>
      </c>
      <c r="D41" s="24" t="s">
        <v>56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6"/>
      <c r="Q41" s="27">
        <f t="shared" si="6"/>
        <v>0</v>
      </c>
      <c r="R41" s="46" t="e">
        <f t="shared" si="5"/>
        <v>#N/A</v>
      </c>
    </row>
    <row r="42" spans="1:18" ht="12" customHeight="1" x14ac:dyDescent="0.2">
      <c r="A42" s="24" t="s">
        <v>56</v>
      </c>
      <c r="B42" s="24" t="s">
        <v>56</v>
      </c>
      <c r="C42" s="24" t="s">
        <v>56</v>
      </c>
      <c r="D42" s="24" t="s">
        <v>56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6"/>
      <c r="Q42" s="27">
        <f t="shared" si="6"/>
        <v>0</v>
      </c>
      <c r="R42" s="46" t="e">
        <f t="shared" si="5"/>
        <v>#N/A</v>
      </c>
    </row>
    <row r="43" spans="1:18" ht="12" customHeight="1" x14ac:dyDescent="0.2">
      <c r="A43" s="24" t="s">
        <v>56</v>
      </c>
      <c r="B43" s="24" t="s">
        <v>56</v>
      </c>
      <c r="C43" s="24" t="s">
        <v>56</v>
      </c>
      <c r="D43" s="24" t="s">
        <v>56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6"/>
      <c r="Q43" s="27">
        <f t="shared" si="6"/>
        <v>0</v>
      </c>
      <c r="R43" s="46" t="e">
        <f t="shared" si="5"/>
        <v>#N/A</v>
      </c>
    </row>
    <row r="44" spans="1:18" ht="12" customHeight="1" x14ac:dyDescent="0.2">
      <c r="A44" s="24" t="s">
        <v>56</v>
      </c>
      <c r="B44" s="24" t="s">
        <v>56</v>
      </c>
      <c r="C44" s="24" t="s">
        <v>56</v>
      </c>
      <c r="D44" s="24" t="s">
        <v>56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6"/>
      <c r="Q44" s="27">
        <f t="shared" si="6"/>
        <v>0</v>
      </c>
      <c r="R44" s="46" t="e">
        <f t="shared" si="5"/>
        <v>#N/A</v>
      </c>
    </row>
    <row r="45" spans="1:18" ht="12" customHeight="1" x14ac:dyDescent="0.2">
      <c r="A45" s="24" t="s">
        <v>56</v>
      </c>
      <c r="B45" s="24" t="s">
        <v>56</v>
      </c>
      <c r="C45" s="24" t="s">
        <v>56</v>
      </c>
      <c r="D45" s="24" t="s">
        <v>56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6"/>
      <c r="Q45" s="27">
        <f t="shared" si="6"/>
        <v>0</v>
      </c>
      <c r="R45" s="46" t="e">
        <f t="shared" si="5"/>
        <v>#N/A</v>
      </c>
    </row>
    <row r="46" spans="1:18" ht="12" customHeight="1" x14ac:dyDescent="0.2">
      <c r="A46" s="24" t="s">
        <v>56</v>
      </c>
      <c r="B46" s="24" t="s">
        <v>56</v>
      </c>
      <c r="C46" s="24" t="s">
        <v>56</v>
      </c>
      <c r="D46" s="24" t="s">
        <v>56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6"/>
      <c r="Q46" s="27">
        <f t="shared" si="6"/>
        <v>0</v>
      </c>
      <c r="R46" s="46" t="e">
        <f t="shared" si="5"/>
        <v>#N/A</v>
      </c>
    </row>
    <row r="47" spans="1:18" ht="12" customHeight="1" x14ac:dyDescent="0.2">
      <c r="A47" s="24" t="s">
        <v>56</v>
      </c>
      <c r="B47" s="24" t="s">
        <v>56</v>
      </c>
      <c r="C47" s="24" t="s">
        <v>56</v>
      </c>
      <c r="D47" s="24" t="s">
        <v>56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6"/>
      <c r="Q47" s="27">
        <f t="shared" si="6"/>
        <v>0</v>
      </c>
      <c r="R47" s="46" t="e">
        <f t="shared" si="5"/>
        <v>#N/A</v>
      </c>
    </row>
    <row r="48" spans="1:18" ht="12" customHeight="1" x14ac:dyDescent="0.2">
      <c r="A48" s="24" t="s">
        <v>56</v>
      </c>
      <c r="B48" s="24" t="s">
        <v>56</v>
      </c>
      <c r="C48" s="24" t="s">
        <v>56</v>
      </c>
      <c r="D48" s="24" t="s">
        <v>56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6"/>
      <c r="Q48" s="27">
        <f t="shared" si="6"/>
        <v>0</v>
      </c>
      <c r="R48" s="46" t="e">
        <f t="shared" si="5"/>
        <v>#N/A</v>
      </c>
    </row>
    <row r="49" spans="1:18" ht="12" customHeight="1" x14ac:dyDescent="0.2">
      <c r="A49" s="24" t="s">
        <v>56</v>
      </c>
      <c r="B49" s="24" t="s">
        <v>56</v>
      </c>
      <c r="C49" s="24" t="s">
        <v>56</v>
      </c>
      <c r="D49" s="24" t="s">
        <v>56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6"/>
      <c r="Q49" s="27">
        <f t="shared" si="6"/>
        <v>0</v>
      </c>
      <c r="R49" s="46" t="e">
        <f t="shared" si="5"/>
        <v>#N/A</v>
      </c>
    </row>
    <row r="50" spans="1:18" ht="12" customHeight="1" x14ac:dyDescent="0.2">
      <c r="A50" s="24" t="s">
        <v>56</v>
      </c>
      <c r="B50" s="24" t="s">
        <v>56</v>
      </c>
      <c r="C50" s="24" t="s">
        <v>56</v>
      </c>
      <c r="D50" s="24" t="s">
        <v>56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6"/>
      <c r="Q50" s="27">
        <f t="shared" si="6"/>
        <v>0</v>
      </c>
      <c r="R50" s="46" t="e">
        <f t="shared" si="5"/>
        <v>#N/A</v>
      </c>
    </row>
    <row r="51" spans="1:18" ht="12" customHeight="1" x14ac:dyDescent="0.2">
      <c r="A51" s="24" t="s">
        <v>56</v>
      </c>
      <c r="B51" s="24" t="s">
        <v>56</v>
      </c>
      <c r="C51" s="24" t="s">
        <v>56</v>
      </c>
      <c r="D51" s="24" t="s">
        <v>56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6"/>
      <c r="Q51" s="27">
        <f t="shared" si="6"/>
        <v>0</v>
      </c>
      <c r="R51" s="46" t="e">
        <f t="shared" si="5"/>
        <v>#N/A</v>
      </c>
    </row>
    <row r="52" spans="1:18" ht="12" customHeight="1" x14ac:dyDescent="0.2">
      <c r="A52" s="24" t="s">
        <v>56</v>
      </c>
      <c r="B52" s="24" t="s">
        <v>56</v>
      </c>
      <c r="C52" s="24" t="s">
        <v>56</v>
      </c>
      <c r="D52" s="24" t="s">
        <v>56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6"/>
      <c r="Q52" s="27">
        <f t="shared" si="6"/>
        <v>0</v>
      </c>
      <c r="R52" s="46" t="e">
        <f t="shared" si="5"/>
        <v>#N/A</v>
      </c>
    </row>
    <row r="53" spans="1:18" ht="12" customHeight="1" x14ac:dyDescent="0.2">
      <c r="A53" s="24" t="s">
        <v>56</v>
      </c>
      <c r="B53" s="24" t="s">
        <v>56</v>
      </c>
      <c r="C53" s="24" t="s">
        <v>56</v>
      </c>
      <c r="D53" s="24" t="s">
        <v>56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6"/>
      <c r="Q53" s="27">
        <f t="shared" si="6"/>
        <v>0</v>
      </c>
      <c r="R53" s="46" t="e">
        <f t="shared" si="5"/>
        <v>#N/A</v>
      </c>
    </row>
    <row r="54" spans="1:18" ht="12" customHeight="1" x14ac:dyDescent="0.2">
      <c r="A54" s="24" t="s">
        <v>56</v>
      </c>
      <c r="B54" s="24" t="s">
        <v>56</v>
      </c>
      <c r="C54" s="24" t="s">
        <v>56</v>
      </c>
      <c r="D54" s="24" t="s">
        <v>56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6"/>
      <c r="Q54" s="27">
        <f t="shared" si="6"/>
        <v>0</v>
      </c>
      <c r="R54" s="46" t="e">
        <f t="shared" si="5"/>
        <v>#N/A</v>
      </c>
    </row>
    <row r="55" spans="1:18" ht="12" customHeight="1" x14ac:dyDescent="0.2">
      <c r="A55" s="24" t="s">
        <v>56</v>
      </c>
      <c r="B55" s="24" t="s">
        <v>56</v>
      </c>
      <c r="C55" s="24" t="s">
        <v>56</v>
      </c>
      <c r="D55" s="24" t="s">
        <v>56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6"/>
      <c r="Q55" s="27">
        <f t="shared" si="6"/>
        <v>0</v>
      </c>
      <c r="R55" s="46" t="e">
        <f t="shared" si="5"/>
        <v>#N/A</v>
      </c>
    </row>
  </sheetData>
  <autoFilter ref="A1:Q43"/>
  <mergeCells count="3">
    <mergeCell ref="T2:T6"/>
    <mergeCell ref="T8:T12"/>
    <mergeCell ref="T14:T16"/>
  </mergeCells>
  <pageMargins left="0.7" right="0.7" top="0.75" bottom="0.75" header="0.3" footer="0.3"/>
  <pageSetup paperSize="9" scale="17" orientation="landscape" r:id="rId1"/>
  <ignoredErrors>
    <ignoredError sqref="Q2:Q14 Q27:Q32 Q33:Q36 Q15:Q26 Q37:Q5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Analyse June</vt:lpstr>
      <vt:lpstr>Ventes</vt:lpstr>
      <vt:lpstr>'Analyse June'!Print_Area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Guillaume Coste</cp:lastModifiedBy>
  <dcterms:created xsi:type="dcterms:W3CDTF">2017-08-15T12:59:50Z</dcterms:created>
  <dcterms:modified xsi:type="dcterms:W3CDTF">2017-08-15T13:49:44Z</dcterms:modified>
</cp:coreProperties>
</file>