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liprane\Documents\ROC Sécu\"/>
    </mc:Choice>
  </mc:AlternateContent>
  <xr:revisionPtr revIDLastSave="0" documentId="8_{5DDE0B77-80A4-43EB-866A-7804CF4B23EC}" xr6:coauthVersionLast="43" xr6:coauthVersionMax="43" xr10:uidLastSave="{00000000-0000-0000-0000-000000000000}"/>
  <bookViews>
    <workbookView xWindow="-120" yWindow="-120" windowWidth="38640" windowHeight="21240" activeTab="1" xr2:uid="{00000000-000D-0000-FFFF-FFFF00000000}"/>
  </bookViews>
  <sheets>
    <sheet name="Accueil" sheetId="13" r:id="rId1"/>
    <sheet name="Juillet" sheetId="7" r:id="rId2"/>
    <sheet name="Base" sheetId="14" r:id="rId3"/>
  </sheets>
  <definedNames>
    <definedName name="JoursFériés">Base!$B$3:$B$15</definedName>
    <definedName name="Sites">Base!$D$3:$D$15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" i="7" l="1"/>
  <c r="G6" i="7"/>
  <c r="G7" i="7"/>
  <c r="G12" i="7"/>
  <c r="G13" i="7"/>
  <c r="G5" i="7" l="1"/>
  <c r="E31" i="7"/>
  <c r="G31" i="7" s="1"/>
  <c r="E28" i="7"/>
  <c r="G28" i="7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B1" i="7"/>
  <c r="E35" i="7"/>
  <c r="G35" i="7" s="1"/>
  <c r="E34" i="7"/>
  <c r="G34" i="7" s="1"/>
  <c r="E33" i="7"/>
  <c r="G33" i="7" s="1"/>
  <c r="E32" i="7"/>
  <c r="G32" i="7" s="1"/>
  <c r="E30" i="7"/>
  <c r="G30" i="7" s="1"/>
  <c r="E29" i="7"/>
  <c r="G29" i="7" s="1"/>
  <c r="E27" i="7"/>
  <c r="G27" i="7" s="1"/>
  <c r="E26" i="7"/>
  <c r="G26" i="7" s="1"/>
  <c r="E25" i="7"/>
  <c r="G25" i="7" s="1"/>
  <c r="E24" i="7"/>
  <c r="G24" i="7" s="1"/>
  <c r="E23" i="7"/>
  <c r="G23" i="7" s="1"/>
  <c r="E22" i="7"/>
  <c r="G22" i="7" s="1"/>
  <c r="E21" i="7"/>
  <c r="G21" i="7" s="1"/>
  <c r="E20" i="7"/>
  <c r="G20" i="7" s="1"/>
  <c r="E19" i="7"/>
  <c r="G19" i="7" s="1"/>
  <c r="E18" i="7"/>
  <c r="G18" i="7" s="1"/>
  <c r="E17" i="7"/>
  <c r="G17" i="7" s="1"/>
  <c r="E16" i="7"/>
  <c r="G16" i="7" s="1"/>
  <c r="E15" i="7"/>
  <c r="G15" i="7" s="1"/>
  <c r="E14" i="7"/>
  <c r="E13" i="7"/>
  <c r="E12" i="7"/>
  <c r="E11" i="7"/>
  <c r="G11" i="7" s="1"/>
  <c r="E10" i="7"/>
  <c r="G10" i="7" s="1"/>
  <c r="E9" i="7"/>
  <c r="G9" i="7" s="1"/>
  <c r="E8" i="7"/>
  <c r="G8" i="7" s="1"/>
  <c r="E7" i="7"/>
  <c r="E6" i="7"/>
  <c r="C1" i="7"/>
  <c r="B15" i="14"/>
  <c r="B14" i="14"/>
  <c r="B13" i="14"/>
  <c r="B12" i="14"/>
  <c r="B11" i="14"/>
  <c r="B7" i="14"/>
  <c r="B6" i="14"/>
  <c r="C18" i="13" s="1"/>
  <c r="B4" i="14"/>
  <c r="C16" i="13" s="1"/>
  <c r="B3" i="14"/>
  <c r="C15" i="13" s="1"/>
  <c r="G14" i="7" l="1"/>
  <c r="F1" i="7" s="1"/>
  <c r="E1" i="7"/>
  <c r="B5" i="14"/>
  <c r="C17" i="13" s="1"/>
  <c r="B10" i="14"/>
  <c r="B9" i="14"/>
  <c r="B8" i="14"/>
  <c r="C19" i="13"/>
  <c r="C20" i="13" l="1"/>
  <c r="C21" i="13" l="1"/>
  <c r="C22" i="13" l="1"/>
  <c r="C23" i="13" l="1"/>
  <c r="C24" i="13" l="1"/>
  <c r="C25" i="13" l="1"/>
  <c r="C26" i="13" l="1"/>
  <c r="C27" i="13"/>
</calcChain>
</file>

<file path=xl/sharedStrings.xml><?xml version="1.0" encoding="utf-8"?>
<sst xmlns="http://schemas.openxmlformats.org/spreadsheetml/2006/main" count="87" uniqueCount="69">
  <si>
    <t>Dates</t>
  </si>
  <si>
    <t>H. Début</t>
  </si>
  <si>
    <t>H. Fin</t>
  </si>
  <si>
    <t>Sites</t>
  </si>
  <si>
    <t>Entrer l'année de plannification 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</si>
  <si>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</si>
  <si>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</si>
  <si>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</si>
  <si>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</si>
  <si>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</si>
  <si>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</si>
  <si>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</si>
  <si>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</si>
  <si>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</si>
  <si>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</si>
  <si>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</si>
  <si>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</si>
  <si>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</si>
  <si>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Notes</t>
  </si>
  <si>
    <t>Agent :</t>
  </si>
  <si>
    <t>H. Totales</t>
  </si>
  <si>
    <t>Total Mois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</si>
  <si>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</si>
  <si>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</si>
  <si>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</si>
  <si>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</si>
  <si>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</si>
  <si>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</si>
  <si>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</si>
  <si>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</si>
  <si>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Agents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</si>
  <si>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</si>
  <si>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</si>
  <si>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</si>
  <si>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</si>
  <si>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</si>
  <si>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</si>
  <si>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</si>
  <si>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</si>
  <si>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</si>
  <si>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</si>
  <si>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</si>
  <si>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</si>
  <si>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Fonctions</t>
  </si>
  <si>
    <t>Taux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</si>
  <si>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</si>
  <si>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</si>
  <si>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</si>
  <si>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</si>
  <si>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</si>
  <si>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</si>
  <si>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</si>
  <si>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</si>
  <si>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</si>
  <si>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</si>
  <si>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</si>
  <si>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</si>
  <si>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</si>
  <si>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Site 1</t>
  </si>
  <si>
    <t>Site 2</t>
  </si>
  <si>
    <t>Site 3</t>
  </si>
  <si>
    <t>Site 4</t>
  </si>
  <si>
    <t>Site 5</t>
  </si>
  <si>
    <t>Trop D'heure</t>
  </si>
  <si>
    <t>Il n'y a pas 11h entre les deux</t>
  </si>
  <si>
    <t>2) pour indiquer qu'il y a trop d'heures maximum 12h</t>
  </si>
  <si>
    <t>Merci de votre aide</t>
  </si>
  <si>
    <t>J'aimerais ouvrir une boite de dialogue pour les deux erreurs</t>
  </si>
  <si>
    <t>1) pour indiquer qu'il n'y a pas 11 heures entres les deux 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</si>
</sst>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Arial Black"/>
      <family val="2"/>
    </font>
    <font>
      <sz val="20"/>
      <color theme="1"/>
      <name val="Arial Black"/>
      <family val="2"/>
    </font>
    <font>
      <sz val="12"/>
      <color theme="1"/>
      <name val="Calibri"/>
      <family val="2"/>
      <scheme val="minor"/>
    </font>
    <font>
      <b/>
      <sz val="20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8"/>
      <color rgb="FFFF0000"/>
      <name val="Arial Black"/>
      <family val="2"/>
    </font>
    <font>
      <b/>
      <sz val="30"/>
      <color rgb="FFFF0000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28"/>
      <color rgb="FFFF0000"/>
      <name val="Arial Black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0" fillId="0" borderId="1" xfId="0" applyBorder="1"/>
    <xf numFmtId="164" fontId="0" fillId="0" borderId="1" xfId="0" applyNumberFormat="1" applyBorder="1"/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6" fontId="0" fillId="0" borderId="0" xfId="0" applyNumberFormat="1"/>
    <xf numFmtId="166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/>
    <xf numFmtId="164" fontId="11" fillId="0" borderId="0" xfId="0" applyNumberFormat="1" applyFont="1"/>
    <xf numFmtId="0" fontId="0" fillId="0" borderId="1" xfId="0" applyBorder="1" applyAlignment="1">
      <alignment horizontal="center" vertical="center"/>
    </xf>
    <xf numFmtId="0" fontId="7" fillId="0" borderId="1" xfId="0" applyFont="1" applyBorder="1"/>
    <xf numFmtId="44" fontId="8" fillId="0" borderId="0" xfId="1" applyFont="1" applyBorder="1" applyAlignment="1">
      <alignment vertical="center"/>
    </xf>
    <xf numFmtId="2" fontId="7" fillId="0" borderId="2" xfId="1" applyNumberFormat="1" applyFont="1" applyBorder="1" applyAlignment="1">
      <alignment horizontal="center" vertical="center"/>
    </xf>
    <xf numFmtId="4" fontId="7" fillId="0" borderId="2" xfId="1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7" fontId="8" fillId="0" borderId="6" xfId="1" applyNumberFormat="1" applyFont="1" applyBorder="1" applyAlignment="1">
      <alignment vertical="center"/>
    </xf>
    <xf numFmtId="7" fontId="8" fillId="0" borderId="7" xfId="1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20" fontId="7" fillId="2" borderId="2" xfId="0" applyNumberFormat="1" applyFont="1" applyFill="1" applyBorder="1" applyAlignment="1">
      <alignment horizontal="center" vertical="center"/>
    </xf>
    <xf numFmtId="0" fontId="15" fillId="0" borderId="0" xfId="0" applyFont="1"/>
    <xf numFmtId="165" fontId="7" fillId="2" borderId="2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1914525</xdr:colOff>
      <xdr:row>9</xdr:row>
      <xdr:rowOff>238125</xdr:rowOff>
    </xdr:from>
    <xdr:to>
      <xdr:col>7</xdr:col>
      <xdr:colOff>647700</xdr:colOff>
      <xdr:row>9</xdr:row>
      <xdr:rowOff>238126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2F8D5D9-E5C0-43FF-8A39-1950A5FD35EE}"/>
            </a:ext>
          </a:extLst>
        </xdr:cNvPr>
        <xdr:cNvCxnSpPr/>
      </xdr:nvCxnSpPr>
      <xdr:spPr>
        <a:xfrm flipH="1">
          <a:off x="8610600" y="4010025"/>
          <a:ext cx="2886075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1904999</xdr:colOff>
      <xdr:row>9</xdr:row>
      <xdr:rowOff>180975</xdr:rowOff>
    </xdr:from>
    <xdr:to>
      <xdr:col>5</xdr:col>
      <xdr:colOff>704850</xdr:colOff>
      <xdr:row>13</xdr:row>
      <xdr:rowOff>295275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3A08EDF2-A089-49ED-A0A4-C085F0BFDBDE}"/>
            </a:ext>
          </a:extLst>
        </xdr:cNvPr>
        <xdr:cNvSpPr/>
      </xdr:nvSpPr>
      <xdr:spPr>
        <a:xfrm rot="8900758">
          <a:off x="8601074" y="3952875"/>
          <a:ext cx="914401" cy="16383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6</xdr:row>
      <xdr:rowOff>114300</xdr:rowOff>
    </xdr:from>
    <xdr:to>
      <xdr:col>2</xdr:col>
      <xdr:colOff>190500</xdr:colOff>
      <xdr:row>14</xdr:row>
      <xdr:rowOff>266700</xdr:rowOff>
    </xdr:to>
    <xdr:sp macro="" textlink="">
      <xdr:nvSpPr>
        <xdr:cNvPr id="6" name="Flèche : virage 5">
          <a:extLst>
            <a:ext uri="{FF2B5EF4-FFF2-40B4-BE49-F238E27FC236}">
              <a16:creationId xmlns:a16="http://schemas.microsoft.com/office/drawing/2014/main" id="{76CE5140-5648-4306-BA95-327960F59B41}"/>
            </a:ext>
          </a:extLst>
        </xdr:cNvPr>
        <xdr:cNvSpPr/>
      </xdr:nvSpPr>
      <xdr:spPr>
        <a:xfrm>
          <a:off x="2295525" y="2743200"/>
          <a:ext cx="1828800" cy="3200400"/>
        </a:xfrm>
        <a:prstGeom prst="ben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1362075</xdr:colOff>
      <xdr:row>14</xdr:row>
      <xdr:rowOff>190500</xdr:rowOff>
    </xdr:from>
    <xdr:to>
      <xdr:col>6</xdr:col>
      <xdr:colOff>1000125</xdr:colOff>
      <xdr:row>14</xdr:row>
      <xdr:rowOff>190500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5C79B4FD-5EBB-4B8E-9077-B99E437B1581}"/>
            </a:ext>
          </a:extLst>
        </xdr:cNvPr>
        <xdr:cNvCxnSpPr/>
      </xdr:nvCxnSpPr>
      <xdr:spPr>
        <a:xfrm flipH="1">
          <a:off x="3105150" y="5867400"/>
          <a:ext cx="77247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27"/>
  <sheetViews>
    <sheetView workbookViewId="0">
      <selection activeCell="E2" sqref="E2:F2"/>
    </sheetView>
  </sheetViews>
  <sheetFormatPr baseColWidth="10" defaultRowHeight="15" x14ac:dyDescent="0.25"/>
  <cols>
    <col min="1" max="1" width="40.42578125" bestFit="1" customWidth="1"/>
    <col min="2" max="2" width="25.7109375" bestFit="1" customWidth="1"/>
    <col min="3" max="3" width="25.5703125" bestFit="1" customWidth="1"/>
  </cols>
  <sheetData>
    <row r="1" spans="1:7" ht="15.75" thickBot="1" x14ac:dyDescent="0.3"/>
    <row r="2" spans="1:7" ht="43.5" thickBot="1" x14ac:dyDescent="0.85">
      <c r="A2" s="1" t="s">
        <v>4</v>
      </c>
      <c r="E2" s="27">
        <v>2019</v>
      </c>
      <c r="F2" s="28"/>
      <c r="G2" s="19"/>
    </row>
    <row r="15" spans="1:7" x14ac:dyDescent="0.25">
      <c r="B15" s="20" t="s">
        <v>5</v>
      </c>
      <c r="C15" s="21">
        <f>Base!B3</f>
        <v>43466</v>
      </c>
      <c r="D15" s="20"/>
      <c r="E15" s="20" t="s">
        <v>32</v>
      </c>
    </row>
    <row r="16" spans="1:7" x14ac:dyDescent="0.25">
      <c r="B16" s="20" t="s">
        <v>6</v>
      </c>
      <c r="C16" s="21">
        <f>Base!B4</f>
        <v>43576</v>
      </c>
      <c r="D16" s="20"/>
      <c r="E16" s="20" t="s">
        <v>31</v>
      </c>
    </row>
    <row r="17" spans="2:5" x14ac:dyDescent="0.25">
      <c r="B17" s="20" t="s">
        <v>7</v>
      </c>
      <c r="C17" s="21">
        <f>Base!B5</f>
        <v>43577</v>
      </c>
      <c r="D17" s="20"/>
      <c r="E17" s="20" t="s">
        <v>33</v>
      </c>
    </row>
    <row r="18" spans="2:5" x14ac:dyDescent="0.25">
      <c r="B18" s="20" t="s">
        <v>8</v>
      </c>
      <c r="C18" s="21">
        <f>Base!B6</f>
        <v>43586</v>
      </c>
      <c r="D18" s="20"/>
      <c r="E18" s="20" t="s">
        <v>34</v>
      </c>
    </row>
    <row r="19" spans="2:5" x14ac:dyDescent="0.25">
      <c r="B19" s="20" t="s">
        <v>9</v>
      </c>
      <c r="C19" s="21">
        <f>Base!B7</f>
        <v>129</v>
      </c>
      <c r="D19" s="20"/>
      <c r="E19" s="20" t="s">
        <v>35</v>
      </c>
    </row>
    <row r="20" spans="2:5" x14ac:dyDescent="0.25">
      <c r="B20" s="20" t="s">
        <v>10</v>
      </c>
      <c r="C20" s="21">
        <f>Base!B8</f>
        <v>43615</v>
      </c>
      <c r="D20" s="20"/>
      <c r="E20" s="20" t="s">
        <v>36</v>
      </c>
    </row>
    <row r="21" spans="2:5" x14ac:dyDescent="0.25">
      <c r="B21" s="20" t="s">
        <v>11</v>
      </c>
      <c r="C21" s="21">
        <f>Base!B9</f>
        <v>43625</v>
      </c>
      <c r="D21" s="20"/>
      <c r="E21" s="20" t="s">
        <v>37</v>
      </c>
    </row>
    <row r="22" spans="2:5" x14ac:dyDescent="0.25">
      <c r="B22" s="20" t="s">
        <v>12</v>
      </c>
      <c r="C22" s="21">
        <f>Base!B10</f>
        <v>43626</v>
      </c>
      <c r="D22" s="20"/>
      <c r="E22" s="20" t="s">
        <v>38</v>
      </c>
    </row>
    <row r="23" spans="2:5" x14ac:dyDescent="0.25">
      <c r="B23" s="20" t="s">
        <v>13</v>
      </c>
      <c r="C23" s="21">
        <f>Base!B11</f>
        <v>43660</v>
      </c>
      <c r="D23" s="20"/>
      <c r="E23" s="20" t="s">
        <v>39</v>
      </c>
    </row>
    <row r="24" spans="2:5" x14ac:dyDescent="0.25">
      <c r="B24" s="20" t="s">
        <v>14</v>
      </c>
      <c r="C24" s="21">
        <f>Base!B12</f>
        <v>43692</v>
      </c>
      <c r="D24" s="20"/>
      <c r="E24" s="20" t="s">
        <v>40</v>
      </c>
    </row>
    <row r="25" spans="2:5" x14ac:dyDescent="0.25">
      <c r="B25" s="20" t="s">
        <v>15</v>
      </c>
      <c r="C25" s="21">
        <f>Base!B13</f>
        <v>43770</v>
      </c>
      <c r="D25" s="20"/>
      <c r="E25" s="20" t="s">
        <v>41</v>
      </c>
    </row>
    <row r="26" spans="2:5" x14ac:dyDescent="0.25">
      <c r="B26" s="20" t="s">
        <v>16</v>
      </c>
      <c r="C26" s="21">
        <f>Base!B14</f>
        <v>43780</v>
      </c>
      <c r="D26" s="20"/>
      <c r="E26" s="20" t="s">
        <v>42</v>
      </c>
    </row>
    <row r="27" spans="2:5" x14ac:dyDescent="0.25">
      <c r="B27" s="20" t="s">
        <v>17</v>
      </c>
      <c r="C27" s="21">
        <f>Base!B15</f>
        <v>43824</v>
      </c>
      <c r="D27" s="20"/>
      <c r="E27" s="20"/>
    </row>
  </sheetData>
  <mergeCells count="1">
    <mergeCell ref="E2:F2"/>
  </mergeCells>
  <printOptions horizontalCentered="1" verticalCentered="1"/>
  <pageMargins left="0" right="0" top="0" bottom="0" header="0.31496062992125984" footer="0.31496062992125984"/>
  <pageSetup paperSize="9" scale="8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I38"/>
  <sheetViews>
    <sheetView tabSelected="1" workbookViewId="0">
      <selection activeCell="D17" sqref="D17"/>
    </sheetView>
  </sheetViews>
  <sheetFormatPr baseColWidth="10" defaultRowHeight="15" x14ac:dyDescent="0.25"/>
  <cols>
    <col min="1" max="1" width="26.140625" bestFit="1" customWidth="1"/>
    <col min="2" max="2" width="32.85546875" customWidth="1"/>
    <col min="3" max="4" width="20.7109375" customWidth="1"/>
    <col min="5" max="5" width="31.7109375" bestFit="1" customWidth="1"/>
    <col min="6" max="7" width="15.28515625" customWidth="1"/>
    <col min="8" max="8" width="48.85546875" customWidth="1"/>
  </cols>
  <sheetData>
    <row r="1" spans="1:9" ht="38.25" thickBot="1" x14ac:dyDescent="0.3">
      <c r="B1" s="7" t="str">
        <f>Accueil!E21</f>
        <v>Juillet</v>
      </c>
      <c r="C1" s="18">
        <f>Accueil!E2</f>
        <v>2019</v>
      </c>
      <c r="D1" s="12" t="s">
        <v>21</v>
      </c>
      <c r="E1" s="15">
        <f>SUM(E5:E35)</f>
        <v>1</v>
      </c>
      <c r="F1" s="29">
        <f>SUM(G5:G35)</f>
        <v>100</v>
      </c>
      <c r="G1" s="30"/>
      <c r="H1" s="24"/>
    </row>
    <row r="2" spans="1:9" ht="31.5" x14ac:dyDescent="0.25">
      <c r="B2" s="8" t="s">
        <v>19</v>
      </c>
      <c r="C2" s="17" t="s">
        <v>45</v>
      </c>
    </row>
    <row r="3" spans="1:9" ht="45.75" customHeight="1" x14ac:dyDescent="0.25"/>
    <row r="4" spans="1:9" ht="31.5" x14ac:dyDescent="0.25">
      <c r="A4" s="5" t="s">
        <v>0</v>
      </c>
      <c r="B4" s="5" t="s">
        <v>3</v>
      </c>
      <c r="C4" s="5" t="s">
        <v>1</v>
      </c>
      <c r="D4" s="5" t="s">
        <v>2</v>
      </c>
      <c r="E4" s="5" t="s">
        <v>20</v>
      </c>
      <c r="F4" s="5" t="s">
        <v>44</v>
      </c>
      <c r="G4" s="5"/>
      <c r="H4" s="5" t="s">
        <v>18</v>
      </c>
    </row>
    <row r="5" spans="1:9" ht="30" customHeight="1" x14ac:dyDescent="0.25">
      <c r="A5" s="6">
        <f>DATE(Accueil!E2,7,1)</f>
        <v>43647</v>
      </c>
      <c r="B5" s="9"/>
      <c r="C5" s="10"/>
      <c r="D5" s="10"/>
      <c r="E5" s="11" t="str">
        <f>IF(OR(C5="",D5=""),"",MOD(D5-C5,1))</f>
        <v/>
      </c>
      <c r="F5" s="25"/>
      <c r="G5" s="26" t="str">
        <f>IFERROR(E5*F5*24,"")</f>
        <v/>
      </c>
      <c r="H5" s="2"/>
    </row>
    <row r="6" spans="1:9" ht="30" customHeight="1" x14ac:dyDescent="0.25">
      <c r="A6" s="4">
        <f>IF(A5="","",IF(MONTH(A5+1)&gt;MONTH(A5),"",A5+1))</f>
        <v>43648</v>
      </c>
      <c r="B6" s="9"/>
      <c r="C6" s="10"/>
      <c r="D6" s="10"/>
      <c r="E6" s="11" t="str">
        <f t="shared" ref="E6:E35" si="0">IF(OR(C6="",D6=""),"",MOD(D6-C6,1))</f>
        <v/>
      </c>
      <c r="F6" s="25"/>
      <c r="G6" s="26" t="str">
        <f t="shared" ref="G6:G35" si="1">IFERROR(E6*F6*24,"")</f>
        <v/>
      </c>
      <c r="H6" s="2"/>
    </row>
    <row r="7" spans="1:9" ht="30" customHeight="1" x14ac:dyDescent="0.25">
      <c r="A7" s="4">
        <f t="shared" ref="A7:A35" si="2">IF(A6="","",IF(MONTH(A6+1)&gt;MONTH(A6),"",A6+1))</f>
        <v>43649</v>
      </c>
      <c r="B7" s="9" t="s">
        <v>60</v>
      </c>
      <c r="C7" s="10">
        <v>0.83333333333333337</v>
      </c>
      <c r="D7" s="32">
        <v>0</v>
      </c>
      <c r="E7" s="11">
        <f t="shared" si="0"/>
        <v>0.16666666666666663</v>
      </c>
      <c r="F7" s="25">
        <v>10</v>
      </c>
      <c r="G7" s="26">
        <f t="shared" si="1"/>
        <v>39.999999999999993</v>
      </c>
      <c r="H7" s="2"/>
    </row>
    <row r="8" spans="1:9" ht="30" customHeight="1" x14ac:dyDescent="0.25">
      <c r="A8" s="4">
        <f t="shared" si="2"/>
        <v>43650</v>
      </c>
      <c r="B8" s="9" t="s">
        <v>60</v>
      </c>
      <c r="C8" s="32">
        <v>0.33333333333333331</v>
      </c>
      <c r="D8" s="10">
        <v>0.54166666666666663</v>
      </c>
      <c r="E8" s="11">
        <f t="shared" si="0"/>
        <v>0.20833333333333331</v>
      </c>
      <c r="F8" s="25">
        <v>12</v>
      </c>
      <c r="G8" s="26">
        <f t="shared" si="1"/>
        <v>60</v>
      </c>
      <c r="H8" s="2"/>
    </row>
    <row r="9" spans="1:9" ht="30" customHeight="1" x14ac:dyDescent="0.25">
      <c r="A9" s="4">
        <f t="shared" si="2"/>
        <v>43651</v>
      </c>
      <c r="B9" s="9"/>
      <c r="C9" s="10"/>
      <c r="D9" s="10"/>
      <c r="E9" s="11" t="str">
        <f t="shared" si="0"/>
        <v/>
      </c>
      <c r="F9" s="25"/>
      <c r="G9" s="26" t="str">
        <f t="shared" si="1"/>
        <v/>
      </c>
      <c r="H9" s="2"/>
      <c r="I9" s="33" t="s">
        <v>67</v>
      </c>
    </row>
    <row r="10" spans="1:9" ht="30" customHeight="1" x14ac:dyDescent="0.25">
      <c r="A10" s="4">
        <f t="shared" si="2"/>
        <v>43652</v>
      </c>
      <c r="B10" s="9" t="s">
        <v>24</v>
      </c>
      <c r="C10" s="10">
        <v>0.33333333333333331</v>
      </c>
      <c r="D10" s="10">
        <v>0.95833333333333337</v>
      </c>
      <c r="E10" s="34">
        <f t="shared" si="0"/>
        <v>0.625</v>
      </c>
      <c r="F10" s="25"/>
      <c r="G10" s="26">
        <f t="shared" si="1"/>
        <v>0</v>
      </c>
      <c r="H10" s="31" t="s">
        <v>63</v>
      </c>
      <c r="I10" s="33" t="s">
        <v>68</v>
      </c>
    </row>
    <row r="11" spans="1:9" ht="30" customHeight="1" x14ac:dyDescent="0.25">
      <c r="A11" s="4">
        <f t="shared" si="2"/>
        <v>43653</v>
      </c>
      <c r="B11" s="9"/>
      <c r="C11" s="10"/>
      <c r="D11" s="10"/>
      <c r="E11" s="11" t="str">
        <f t="shared" si="0"/>
        <v/>
      </c>
      <c r="F11" s="25"/>
      <c r="G11" s="26" t="str">
        <f t="shared" si="1"/>
        <v/>
      </c>
      <c r="H11" s="2"/>
      <c r="I11" s="33" t="s">
        <v>65</v>
      </c>
    </row>
    <row r="12" spans="1:9" ht="30" customHeight="1" x14ac:dyDescent="0.25">
      <c r="A12" s="4">
        <f t="shared" si="2"/>
        <v>43654</v>
      </c>
      <c r="B12" s="9"/>
      <c r="C12" s="10"/>
      <c r="D12" s="10"/>
      <c r="E12" s="11" t="str">
        <f t="shared" si="0"/>
        <v/>
      </c>
      <c r="F12" s="25"/>
      <c r="G12" s="26" t="str">
        <f t="shared" si="1"/>
        <v/>
      </c>
      <c r="H12" s="2"/>
      <c r="I12" s="33" t="s">
        <v>66</v>
      </c>
    </row>
    <row r="13" spans="1:9" ht="30" customHeight="1" x14ac:dyDescent="0.25">
      <c r="A13" s="4">
        <f t="shared" si="2"/>
        <v>43655</v>
      </c>
      <c r="B13" s="9"/>
      <c r="C13" s="10"/>
      <c r="D13" s="10"/>
      <c r="E13" s="11" t="str">
        <f t="shared" si="0"/>
        <v/>
      </c>
      <c r="F13" s="25"/>
      <c r="G13" s="26" t="str">
        <f t="shared" si="1"/>
        <v/>
      </c>
      <c r="H13" s="2"/>
    </row>
    <row r="14" spans="1:9" ht="30" customHeight="1" x14ac:dyDescent="0.25">
      <c r="A14" s="4">
        <f t="shared" si="2"/>
        <v>43656</v>
      </c>
      <c r="B14" s="9"/>
      <c r="C14" s="10"/>
      <c r="D14" s="10"/>
      <c r="E14" s="11" t="str">
        <f t="shared" si="0"/>
        <v/>
      </c>
      <c r="F14" s="25"/>
      <c r="G14" s="26" t="str">
        <f t="shared" si="1"/>
        <v/>
      </c>
      <c r="H14" s="2"/>
    </row>
    <row r="15" spans="1:9" ht="30" customHeight="1" x14ac:dyDescent="0.25">
      <c r="A15" s="4">
        <f t="shared" si="2"/>
        <v>43657</v>
      </c>
      <c r="B15" s="9"/>
      <c r="C15" s="10"/>
      <c r="D15" s="10"/>
      <c r="E15" s="11" t="str">
        <f t="shared" si="0"/>
        <v/>
      </c>
      <c r="F15" s="25"/>
      <c r="G15" s="26" t="str">
        <f t="shared" si="1"/>
        <v/>
      </c>
      <c r="H15" s="31" t="s">
        <v>64</v>
      </c>
    </row>
    <row r="16" spans="1:9" ht="30" customHeight="1" x14ac:dyDescent="0.25">
      <c r="A16" s="4">
        <f t="shared" si="2"/>
        <v>43658</v>
      </c>
      <c r="B16" s="9"/>
      <c r="C16" s="10"/>
      <c r="D16" s="10"/>
      <c r="E16" s="11" t="str">
        <f t="shared" si="0"/>
        <v/>
      </c>
      <c r="F16" s="25"/>
      <c r="G16" s="26" t="str">
        <f t="shared" si="1"/>
        <v/>
      </c>
      <c r="H16" s="2"/>
    </row>
    <row r="17" spans="1:8" ht="30" customHeight="1" x14ac:dyDescent="0.25">
      <c r="A17" s="4">
        <f t="shared" si="2"/>
        <v>43659</v>
      </c>
      <c r="B17" s="9"/>
      <c r="C17" s="10"/>
      <c r="D17" s="10"/>
      <c r="E17" s="11" t="str">
        <f t="shared" si="0"/>
        <v/>
      </c>
      <c r="F17" s="25"/>
      <c r="G17" s="26" t="str">
        <f t="shared" si="1"/>
        <v/>
      </c>
      <c r="H17" s="2"/>
    </row>
    <row r="18" spans="1:8" ht="30" customHeight="1" x14ac:dyDescent="0.25">
      <c r="A18" s="4">
        <f t="shared" si="2"/>
        <v>43660</v>
      </c>
      <c r="B18" s="9"/>
      <c r="C18" s="10"/>
      <c r="D18" s="10"/>
      <c r="E18" s="11" t="str">
        <f t="shared" si="0"/>
        <v/>
      </c>
      <c r="F18" s="25"/>
      <c r="G18" s="26" t="str">
        <f t="shared" si="1"/>
        <v/>
      </c>
      <c r="H18" s="2"/>
    </row>
    <row r="19" spans="1:8" ht="30" customHeight="1" x14ac:dyDescent="0.25">
      <c r="A19" s="4">
        <f t="shared" si="2"/>
        <v>43661</v>
      </c>
      <c r="B19" s="9"/>
      <c r="C19" s="10"/>
      <c r="D19" s="10"/>
      <c r="E19" s="11" t="str">
        <f t="shared" si="0"/>
        <v/>
      </c>
      <c r="F19" s="25"/>
      <c r="G19" s="26" t="str">
        <f t="shared" si="1"/>
        <v/>
      </c>
      <c r="H19" s="2"/>
    </row>
    <row r="20" spans="1:8" ht="30" customHeight="1" x14ac:dyDescent="0.25">
      <c r="A20" s="4">
        <f t="shared" si="2"/>
        <v>43662</v>
      </c>
      <c r="B20" s="9"/>
      <c r="C20" s="10"/>
      <c r="D20" s="10"/>
      <c r="E20" s="11" t="str">
        <f t="shared" si="0"/>
        <v/>
      </c>
      <c r="F20" s="25"/>
      <c r="G20" s="26" t="str">
        <f t="shared" si="1"/>
        <v/>
      </c>
      <c r="H20" s="2"/>
    </row>
    <row r="21" spans="1:8" ht="30" customHeight="1" x14ac:dyDescent="0.25">
      <c r="A21" s="4">
        <f t="shared" si="2"/>
        <v>43663</v>
      </c>
      <c r="B21" s="9"/>
      <c r="C21" s="10"/>
      <c r="D21" s="10"/>
      <c r="E21" s="11" t="str">
        <f t="shared" si="0"/>
        <v/>
      </c>
      <c r="F21" s="25"/>
      <c r="G21" s="26" t="str">
        <f t="shared" si="1"/>
        <v/>
      </c>
      <c r="H21" s="2"/>
    </row>
    <row r="22" spans="1:8" ht="30" customHeight="1" x14ac:dyDescent="0.25">
      <c r="A22" s="4">
        <f t="shared" si="2"/>
        <v>43664</v>
      </c>
      <c r="B22" s="9"/>
      <c r="C22" s="10"/>
      <c r="D22" s="10"/>
      <c r="E22" s="11" t="str">
        <f t="shared" si="0"/>
        <v/>
      </c>
      <c r="F22" s="25"/>
      <c r="G22" s="26" t="str">
        <f t="shared" si="1"/>
        <v/>
      </c>
      <c r="H22" s="2"/>
    </row>
    <row r="23" spans="1:8" ht="30" customHeight="1" x14ac:dyDescent="0.25">
      <c r="A23" s="4">
        <f t="shared" si="2"/>
        <v>43665</v>
      </c>
      <c r="B23" s="9"/>
      <c r="C23" s="10"/>
      <c r="D23" s="10"/>
      <c r="E23" s="11" t="str">
        <f t="shared" si="0"/>
        <v/>
      </c>
      <c r="F23" s="25"/>
      <c r="G23" s="26" t="str">
        <f t="shared" si="1"/>
        <v/>
      </c>
      <c r="H23" s="2"/>
    </row>
    <row r="24" spans="1:8" ht="30" customHeight="1" x14ac:dyDescent="0.25">
      <c r="A24" s="4">
        <f t="shared" si="2"/>
        <v>43666</v>
      </c>
      <c r="B24" s="9"/>
      <c r="C24" s="10"/>
      <c r="D24" s="10"/>
      <c r="E24" s="11" t="str">
        <f t="shared" si="0"/>
        <v/>
      </c>
      <c r="F24" s="25"/>
      <c r="G24" s="26" t="str">
        <f t="shared" si="1"/>
        <v/>
      </c>
      <c r="H24" s="2"/>
    </row>
    <row r="25" spans="1:8" ht="30" customHeight="1" x14ac:dyDescent="0.25">
      <c r="A25" s="4">
        <f t="shared" si="2"/>
        <v>43667</v>
      </c>
      <c r="B25" s="9"/>
      <c r="C25" s="10"/>
      <c r="D25" s="10"/>
      <c r="E25" s="11" t="str">
        <f t="shared" si="0"/>
        <v/>
      </c>
      <c r="F25" s="25"/>
      <c r="G25" s="26" t="str">
        <f t="shared" si="1"/>
        <v/>
      </c>
      <c r="H25" s="2"/>
    </row>
    <row r="26" spans="1:8" ht="30" customHeight="1" x14ac:dyDescent="0.25">
      <c r="A26" s="4">
        <f t="shared" si="2"/>
        <v>43668</v>
      </c>
      <c r="B26" s="9"/>
      <c r="C26" s="10"/>
      <c r="D26" s="10"/>
      <c r="E26" s="11" t="str">
        <f t="shared" si="0"/>
        <v/>
      </c>
      <c r="F26" s="25"/>
      <c r="G26" s="26" t="str">
        <f t="shared" si="1"/>
        <v/>
      </c>
      <c r="H26" s="2"/>
    </row>
    <row r="27" spans="1:8" ht="30" customHeight="1" x14ac:dyDescent="0.25">
      <c r="A27" s="4">
        <f t="shared" si="2"/>
        <v>43669</v>
      </c>
      <c r="B27" s="9"/>
      <c r="C27" s="10"/>
      <c r="D27" s="10"/>
      <c r="E27" s="11" t="str">
        <f t="shared" si="0"/>
        <v/>
      </c>
      <c r="F27" s="25"/>
      <c r="G27" s="26" t="str">
        <f t="shared" si="1"/>
        <v/>
      </c>
      <c r="H27" s="2"/>
    </row>
    <row r="28" spans="1:8" ht="30" customHeight="1" x14ac:dyDescent="0.25">
      <c r="A28" s="4">
        <f t="shared" si="2"/>
        <v>43670</v>
      </c>
      <c r="B28" s="9"/>
      <c r="C28" s="10"/>
      <c r="D28" s="10"/>
      <c r="E28" s="11" t="str">
        <f t="shared" ref="E28" si="3">IF(OR(C28="",D28=""),"",MOD(D28-C28,1))</f>
        <v/>
      </c>
      <c r="F28" s="25"/>
      <c r="G28" s="26" t="str">
        <f t="shared" si="1"/>
        <v/>
      </c>
      <c r="H28" s="2"/>
    </row>
    <row r="29" spans="1:8" ht="30" customHeight="1" x14ac:dyDescent="0.25">
      <c r="A29" s="4">
        <f>IF(A28="","",IF(MONTH(A28+1)&gt;MONTH(A28),"",A28+1))</f>
        <v>43671</v>
      </c>
      <c r="B29" s="9"/>
      <c r="C29" s="10"/>
      <c r="D29" s="10"/>
      <c r="E29" s="11" t="str">
        <f t="shared" si="0"/>
        <v/>
      </c>
      <c r="F29" s="25"/>
      <c r="G29" s="26" t="str">
        <f t="shared" si="1"/>
        <v/>
      </c>
      <c r="H29" s="2"/>
    </row>
    <row r="30" spans="1:8" ht="30" customHeight="1" x14ac:dyDescent="0.25">
      <c r="A30" s="4">
        <f t="shared" si="2"/>
        <v>43672</v>
      </c>
      <c r="B30" s="9"/>
      <c r="C30" s="10"/>
      <c r="D30" s="10"/>
      <c r="E30" s="11" t="str">
        <f t="shared" si="0"/>
        <v/>
      </c>
      <c r="F30" s="25"/>
      <c r="G30" s="26" t="str">
        <f t="shared" si="1"/>
        <v/>
      </c>
      <c r="H30" s="2"/>
    </row>
    <row r="31" spans="1:8" ht="30" customHeight="1" x14ac:dyDescent="0.25">
      <c r="A31" s="4">
        <f t="shared" si="2"/>
        <v>43673</v>
      </c>
      <c r="B31" s="9"/>
      <c r="C31" s="10"/>
      <c r="D31" s="10"/>
      <c r="E31" s="11" t="str">
        <f t="shared" ref="E31" si="4">IF(OR(C31="",D31=""),"",MOD(D31-C31,1))</f>
        <v/>
      </c>
      <c r="F31" s="25"/>
      <c r="G31" s="26" t="str">
        <f t="shared" si="1"/>
        <v/>
      </c>
      <c r="H31" s="2"/>
    </row>
    <row r="32" spans="1:8" ht="30" customHeight="1" x14ac:dyDescent="0.25">
      <c r="A32" s="4">
        <f t="shared" si="2"/>
        <v>43674</v>
      </c>
      <c r="B32" s="9"/>
      <c r="C32" s="10"/>
      <c r="D32" s="10"/>
      <c r="E32" s="11" t="str">
        <f t="shared" si="0"/>
        <v/>
      </c>
      <c r="F32" s="25"/>
      <c r="G32" s="26" t="str">
        <f t="shared" si="1"/>
        <v/>
      </c>
      <c r="H32" s="2"/>
    </row>
    <row r="33" spans="1:8" ht="30" customHeight="1" x14ac:dyDescent="0.25">
      <c r="A33" s="4">
        <f t="shared" si="2"/>
        <v>43675</v>
      </c>
      <c r="B33" s="9"/>
      <c r="C33" s="10"/>
      <c r="D33" s="10"/>
      <c r="E33" s="11" t="str">
        <f t="shared" si="0"/>
        <v/>
      </c>
      <c r="F33" s="25"/>
      <c r="G33" s="26" t="str">
        <f t="shared" si="1"/>
        <v/>
      </c>
      <c r="H33" s="2"/>
    </row>
    <row r="34" spans="1:8" ht="30" customHeight="1" x14ac:dyDescent="0.25">
      <c r="A34" s="4">
        <f>IF(A33="","",IF(MONTH(A33+1)&gt;MONTH(A33),"",A33+1))</f>
        <v>43676</v>
      </c>
      <c r="B34" s="9"/>
      <c r="C34" s="10"/>
      <c r="D34" s="10"/>
      <c r="E34" s="11" t="str">
        <f t="shared" si="0"/>
        <v/>
      </c>
      <c r="F34" s="25"/>
      <c r="G34" s="26" t="str">
        <f t="shared" si="1"/>
        <v/>
      </c>
      <c r="H34" s="2"/>
    </row>
    <row r="35" spans="1:8" ht="30" customHeight="1" x14ac:dyDescent="0.25">
      <c r="A35" s="4">
        <f t="shared" si="2"/>
        <v>43677</v>
      </c>
      <c r="B35" s="9"/>
      <c r="C35" s="10"/>
      <c r="D35" s="10"/>
      <c r="E35" s="11" t="str">
        <f t="shared" si="0"/>
        <v/>
      </c>
      <c r="F35" s="25"/>
      <c r="G35" s="26" t="str">
        <f t="shared" si="1"/>
        <v/>
      </c>
      <c r="H35" s="2"/>
    </row>
    <row r="37" spans="1:8" x14ac:dyDescent="0.25">
      <c r="E37" s="14"/>
      <c r="F37" s="14"/>
      <c r="G37" s="14"/>
    </row>
    <row r="38" spans="1:8" x14ac:dyDescent="0.25">
      <c r="E38" s="14"/>
    </row>
  </sheetData>
  <conditionalFormatting sqref="A5:A35">
    <cfRule type="expression" dxfId="1" priority="1">
      <formula>COUNTIFS(JoursFériés,$A5)</formula>
    </cfRule>
    <cfRule type="expression" dxfId="0" priority="2">
      <formula>WEEKDAY($A5,2)&gt;5</formula>
    </cfRule>
  </conditionalFormatting>
  <dataValidations count="1">
    <dataValidation type="list" allowBlank="1" showInputMessage="1" showErrorMessage="1" sqref="B12:B35" xr:uid="{308AE52B-81EC-4C47-9018-BF22E5AAB418}">
      <formula1>Sites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Base!D3:D15</xm:f>
          </x14:formula1>
          <xm:sqref>B5:B11</xm:sqref>
        </x14:dataValidation>
        <x14:dataValidation type="list" allowBlank="1" showInputMessage="1" showErrorMessage="1" xr:uid="{00000000-0002-0000-0700-000001000000}">
          <x14:formula1>
            <xm:f>Base!F3:F15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2:H15"/>
  <sheetViews>
    <sheetView workbookViewId="0">
      <selection activeCell="D22" sqref="D22"/>
    </sheetView>
  </sheetViews>
  <sheetFormatPr baseColWidth="10" defaultRowHeight="15" x14ac:dyDescent="0.25"/>
  <cols>
    <col min="1" max="1" width="18.28515625" bestFit="1" customWidth="1"/>
    <col min="2" max="2" width="25.7109375" bestFit="1" customWidth="1"/>
    <col min="4" max="4" width="34.28515625" customWidth="1"/>
    <col min="6" max="6" width="34.140625" customWidth="1"/>
    <col min="8" max="8" width="12.28515625" bestFit="1" customWidth="1"/>
  </cols>
  <sheetData>
    <row r="2" spans="1:8" x14ac:dyDescent="0.25">
      <c r="D2" s="13" t="s">
        <v>3</v>
      </c>
      <c r="F2" s="16" t="s">
        <v>30</v>
      </c>
      <c r="H2" s="22" t="s">
        <v>43</v>
      </c>
    </row>
    <row r="3" spans="1:8" ht="26.25" x14ac:dyDescent="0.4">
      <c r="A3" s="2" t="s">
        <v>5</v>
      </c>
      <c r="B3" s="3">
        <f>DATE(Accueil!E2,1,1)</f>
        <v>43466</v>
      </c>
      <c r="D3" s="2" t="s">
        <v>58</v>
      </c>
      <c r="F3" s="23" t="s">
        <v>45</v>
      </c>
      <c r="H3" s="22">
        <v>1</v>
      </c>
    </row>
    <row r="4" spans="1:8" ht="26.25" x14ac:dyDescent="0.4">
      <c r="A4" s="2" t="s">
        <v>6</v>
      </c>
      <c r="B4" s="3">
        <f>FLOOR(DAY(MINUTE(Accueil!E2/38)/2+56)&amp;"/5/"&amp;Accueil!E2,7)-34</f>
        <v>43576</v>
      </c>
      <c r="D4" s="2" t="s">
        <v>59</v>
      </c>
      <c r="F4" s="23" t="s">
        <v>46</v>
      </c>
      <c r="H4" s="22">
        <v>2</v>
      </c>
    </row>
    <row r="5" spans="1:8" ht="26.25" x14ac:dyDescent="0.4">
      <c r="A5" s="2" t="s">
        <v>7</v>
      </c>
      <c r="B5" s="3">
        <f>B4+1</f>
        <v>43577</v>
      </c>
      <c r="D5" s="2" t="s">
        <v>60</v>
      </c>
      <c r="F5" s="23" t="s">
        <v>47</v>
      </c>
      <c r="H5" s="22">
        <v>3</v>
      </c>
    </row>
    <row r="6" spans="1:8" ht="26.25" x14ac:dyDescent="0.4">
      <c r="A6" s="2" t="s">
        <v>8</v>
      </c>
      <c r="B6" s="3">
        <f>DATE(Accueil!E2,5,1)</f>
        <v>43586</v>
      </c>
      <c r="D6" s="2" t="s">
        <v>61</v>
      </c>
      <c r="F6" s="23" t="s">
        <v>48</v>
      </c>
    </row>
    <row r="7" spans="1:8" ht="26.25" x14ac:dyDescent="0.4">
      <c r="A7" s="2" t="s">
        <v>9</v>
      </c>
      <c r="B7" s="3">
        <f>DATE(Accueil!D3,5,8)</f>
        <v>129</v>
      </c>
      <c r="D7" s="2" t="s">
        <v>62</v>
      </c>
      <c r="F7" s="23" t="s">
        <v>49</v>
      </c>
    </row>
    <row r="8" spans="1:8" ht="26.25" x14ac:dyDescent="0.4">
      <c r="A8" s="2" t="s">
        <v>10</v>
      </c>
      <c r="B8" s="3">
        <f>B4+39</f>
        <v>43615</v>
      </c>
      <c r="D8" s="2" t="s">
        <v>22</v>
      </c>
      <c r="F8" s="23" t="s">
        <v>50</v>
      </c>
    </row>
    <row r="9" spans="1:8" ht="26.25" x14ac:dyDescent="0.4">
      <c r="A9" s="2" t="s">
        <v>11</v>
      </c>
      <c r="B9" s="3">
        <f>B4+49</f>
        <v>43625</v>
      </c>
      <c r="D9" s="2" t="s">
        <v>23</v>
      </c>
      <c r="F9" s="23" t="s">
        <v>51</v>
      </c>
    </row>
    <row r="10" spans="1:8" ht="26.25" x14ac:dyDescent="0.4">
      <c r="A10" s="2" t="s">
        <v>12</v>
      </c>
      <c r="B10" s="3">
        <f>B4+50</f>
        <v>43626</v>
      </c>
      <c r="D10" s="2" t="s">
        <v>24</v>
      </c>
      <c r="F10" s="23" t="s">
        <v>52</v>
      </c>
    </row>
    <row r="11" spans="1:8" ht="26.25" x14ac:dyDescent="0.4">
      <c r="A11" s="2" t="s">
        <v>13</v>
      </c>
      <c r="B11" s="3">
        <f>DATE(Accueil!E2,7,14)</f>
        <v>43660</v>
      </c>
      <c r="D11" s="2" t="s">
        <v>25</v>
      </c>
      <c r="F11" s="23" t="s">
        <v>53</v>
      </c>
    </row>
    <row r="12" spans="1:8" ht="26.25" x14ac:dyDescent="0.4">
      <c r="A12" s="2" t="s">
        <v>14</v>
      </c>
      <c r="B12" s="3">
        <f>DATE(Accueil!E2,8,15)</f>
        <v>43692</v>
      </c>
      <c r="D12" s="2" t="s">
        <v>26</v>
      </c>
      <c r="F12" s="23" t="s">
        <v>54</v>
      </c>
    </row>
    <row r="13" spans="1:8" ht="26.25" x14ac:dyDescent="0.4">
      <c r="A13" s="2" t="s">
        <v>15</v>
      </c>
      <c r="B13" s="3">
        <f>DATE(Accueil!E2,11,1)</f>
        <v>43770</v>
      </c>
      <c r="D13" s="2" t="s">
        <v>27</v>
      </c>
      <c r="F13" s="23" t="s">
        <v>55</v>
      </c>
    </row>
    <row r="14" spans="1:8" ht="26.25" x14ac:dyDescent="0.4">
      <c r="A14" s="2" t="s">
        <v>16</v>
      </c>
      <c r="B14" s="3">
        <f>DATE(Accueil!E2,11,11)</f>
        <v>43780</v>
      </c>
      <c r="D14" s="2" t="s">
        <v>28</v>
      </c>
      <c r="F14" s="23" t="s">
        <v>56</v>
      </c>
    </row>
    <row r="15" spans="1:8" ht="26.25" x14ac:dyDescent="0.4">
      <c r="A15" s="2" t="s">
        <v>17</v>
      </c>
      <c r="B15" s="3">
        <f>DATE(Accueil!E2,12,25)</f>
        <v>43824</v>
      </c>
      <c r="D15" s="2" t="s">
        <v>29</v>
      </c>
      <c r="F15" s="23" t="s">
        <v>57</v>
      </c>
    </row>
  </sheetData>
  <sortState ref="F3:F12">
    <sortCondition ref="F3"/>
  </sortState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Juillet</vt:lpstr>
      <vt:lpstr>Base</vt:lpstr>
      <vt:lpstr>JoursFériés</vt:lpstr>
      <vt:lpstr>Sites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J.B. TRANCHANT</dc:creator>
  <cp:lastModifiedBy>J.B. TRANCHANT</cp:lastModifiedBy>
  <cp:lastPrinted>2019-07-17T05:58:28Z</cp:lastPrinted>
  <dcterms:created xsi:type="dcterms:W3CDTF">2019-07-15T12:54:54Z</dcterms:created>
  <dcterms:modified xsi:type="dcterms:W3CDTF">2019-07-26T08:37:53Z</dcterms:modified>
</cp:coreProperties>
</file>