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drawings/drawing3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drawings/drawing4.xml" ContentType="application/vnd.openxmlformats-officedocument.drawing+xml"/>
  <Override PartName="/xl/ctrlProps/ctrlProp6.xml" ContentType="application/vnd.ms-excel.controlproperties+xml"/>
  <Override PartName="/xl/ctrlProps/ctrlProp7.xml" ContentType="application/vnd.ms-excel.controlproperties+xml"/>
  <Override PartName="/xl/drawings/drawing5.xml" ContentType="application/vnd.openxmlformats-officedocument.drawing+xml"/>
  <Override PartName="/xl/ctrlProps/ctrlProp8.xml" ContentType="application/vnd.ms-excel.controlproperties+xml"/>
  <Override PartName="/xl/ctrlProps/ctrlProp9.xml" ContentType="application/vnd.ms-excel.controlproperties+xml"/>
  <Override PartName="/xl/drawings/drawing6.xml" ContentType="application/vnd.openxmlformats-officedocument.drawing+xml"/>
  <Override PartName="/xl/ctrlProps/ctrlProp10.xml" ContentType="application/vnd.ms-excel.controlproperties+xml"/>
  <Override PartName="/xl/ctrlProps/ctrlProp11.xml" ContentType="application/vnd.ms-excel.controlproperties+xml"/>
  <Override PartName="/xl/drawings/drawing7.xml" ContentType="application/vnd.openxmlformats-officedocument.drawing+xml"/>
  <Override PartName="/xl/ctrlProps/ctrlProp12.xml" ContentType="application/vnd.ms-excel.controlproperties+xml"/>
  <Override PartName="/xl/ctrlProps/ctrlProp13.xml" ContentType="application/vnd.ms-excel.controlproperties+xml"/>
  <Override PartName="/xl/drawings/drawing8.xml" ContentType="application/vnd.openxmlformats-officedocument.drawing+xml"/>
  <Override PartName="/xl/ctrlProps/ctrlProp14.xml" ContentType="application/vnd.ms-excel.controlproperties+xml"/>
  <Override PartName="/xl/ctrlProps/ctrlProp15.xml" ContentType="application/vnd.ms-excel.controlproperties+xml"/>
  <Override PartName="/xl/drawings/drawing9.xml" ContentType="application/vnd.openxmlformats-officedocument.drawing+xml"/>
  <Override PartName="/xl/ctrlProps/ctrlProp16.xml" ContentType="application/vnd.ms-excel.controlproperties+xml"/>
  <Override PartName="/xl/ctrlProps/ctrlProp17.xml" ContentType="application/vnd.ms-excel.controlproperties+xml"/>
  <Override PartName="/xl/drawings/drawing10.xml" ContentType="application/vnd.openxmlformats-officedocument.drawing+xml"/>
  <Override PartName="/xl/ctrlProps/ctrlProp18.xml" ContentType="application/vnd.ms-excel.controlproperties+xml"/>
  <Override PartName="/xl/ctrlProps/ctrlProp19.xml" ContentType="application/vnd.ms-excel.controlproperties+xml"/>
  <Override PartName="/xl/drawings/drawing11.xml" ContentType="application/vnd.openxmlformats-officedocument.drawing+xml"/>
  <Override PartName="/xl/ctrlProps/ctrlProp20.xml" ContentType="application/vnd.ms-excel.controlproperties+xml"/>
  <Override PartName="/xl/ctrlProps/ctrlProp21.xml" ContentType="application/vnd.ms-excel.controlproperties+xml"/>
  <Override PartName="/xl/drawings/drawing12.xml" ContentType="application/vnd.openxmlformats-officedocument.drawing+xml"/>
  <Override PartName="/xl/ctrlProps/ctrlProp22.xml" ContentType="application/vnd.ms-excel.controlproperties+xml"/>
  <Override PartName="/xl/ctrlProps/ctrlProp23.xml" ContentType="application/vnd.ms-excel.controlproperties+xml"/>
  <Override PartName="/xl/drawings/drawing13.xml" ContentType="application/vnd.openxmlformats-officedocument.drawing+xml"/>
  <Override PartName="/xl/ctrlProps/ctrlProp24.xml" ContentType="application/vnd.ms-excel.controlproperties+xml"/>
  <Override PartName="/xl/ctrlProps/ctrlProp25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 codeName="{4AEB4F63-F33D-04DF-ECAF-5796C6CBFC7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oliprane\Documents\"/>
    </mc:Choice>
  </mc:AlternateContent>
  <xr:revisionPtr revIDLastSave="0" documentId="8_{66D12482-44DB-4CDE-AC21-728BD5FE0EEB}" xr6:coauthVersionLast="45" xr6:coauthVersionMax="45" xr10:uidLastSave="{00000000-0000-0000-0000-000000000000}"/>
  <bookViews>
    <workbookView xWindow="-120" yWindow="-120" windowWidth="38640" windowHeight="21240" activeTab="1" xr2:uid="{00000000-000D-0000-FFFF-FFFF00000000}"/>
  </bookViews>
  <sheets>
    <sheet name="Accueil" sheetId="13" r:id="rId1"/>
    <sheet name="Janvier" sheetId="1" r:id="rId2"/>
    <sheet name="Février" sheetId="2" r:id="rId3"/>
    <sheet name="Mars" sheetId="3" r:id="rId4"/>
    <sheet name="Avril" sheetId="4" r:id="rId5"/>
    <sheet name="Mai" sheetId="5" r:id="rId6"/>
    <sheet name="Juin" sheetId="6" r:id="rId7"/>
    <sheet name="Juillet" sheetId="7" r:id="rId8"/>
    <sheet name="Août" sheetId="8" r:id="rId9"/>
    <sheet name="Septembre" sheetId="9" r:id="rId10"/>
    <sheet name="Octobre" sheetId="10" r:id="rId11"/>
    <sheet name="Novembre" sheetId="11" r:id="rId12"/>
    <sheet name="Décembre" sheetId="12" r:id="rId13"/>
    <sheet name="Base" sheetId="14" r:id="rId14"/>
  </sheets>
  <definedNames>
    <definedName name="JoursFériés">Base!$B$3:$B$15</definedName>
    <definedName name="Sites">Base!$D$3:$D$15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6" i="12" l="1"/>
  <c r="G7" i="12"/>
  <c r="G8" i="12"/>
  <c r="G9" i="12"/>
  <c r="G10" i="12"/>
  <c r="G11" i="12"/>
  <c r="G12" i="12"/>
  <c r="G13" i="12"/>
  <c r="G14" i="12"/>
  <c r="G15" i="12"/>
  <c r="G16" i="12"/>
  <c r="G17" i="12"/>
  <c r="G18" i="12"/>
  <c r="G19" i="12"/>
  <c r="G20" i="12"/>
  <c r="G21" i="12"/>
  <c r="G22" i="12"/>
  <c r="G23" i="12"/>
  <c r="G24" i="12"/>
  <c r="G25" i="12"/>
  <c r="G26" i="12"/>
  <c r="G27" i="12"/>
  <c r="G28" i="12"/>
  <c r="G29" i="12"/>
  <c r="G30" i="12"/>
  <c r="G31" i="12"/>
  <c r="G32" i="12"/>
  <c r="G33" i="12"/>
  <c r="G34" i="12"/>
  <c r="G35" i="12"/>
  <c r="G5" i="12"/>
  <c r="G6" i="11"/>
  <c r="G7" i="11"/>
  <c r="G8" i="11"/>
  <c r="G9" i="11"/>
  <c r="G10" i="11"/>
  <c r="G11" i="11"/>
  <c r="G12" i="11"/>
  <c r="G13" i="11"/>
  <c r="G14" i="11"/>
  <c r="G15" i="11"/>
  <c r="G16" i="11"/>
  <c r="G17" i="11"/>
  <c r="G18" i="11"/>
  <c r="G19" i="11"/>
  <c r="G20" i="11"/>
  <c r="G21" i="11"/>
  <c r="G22" i="11"/>
  <c r="G23" i="11"/>
  <c r="G24" i="11"/>
  <c r="G25" i="11"/>
  <c r="G26" i="11"/>
  <c r="G27" i="11"/>
  <c r="G28" i="11"/>
  <c r="G29" i="11"/>
  <c r="G30" i="11"/>
  <c r="G31" i="11"/>
  <c r="G32" i="11"/>
  <c r="G33" i="11"/>
  <c r="G34" i="11"/>
  <c r="G35" i="11"/>
  <c r="G5" i="11"/>
  <c r="G6" i="10"/>
  <c r="G7" i="10"/>
  <c r="G8" i="10"/>
  <c r="G9" i="10"/>
  <c r="G10" i="10"/>
  <c r="G11" i="10"/>
  <c r="G12" i="10"/>
  <c r="G13" i="10"/>
  <c r="G14" i="10"/>
  <c r="G15" i="10"/>
  <c r="G16" i="10"/>
  <c r="G17" i="10"/>
  <c r="G18" i="10"/>
  <c r="G19" i="10"/>
  <c r="G20" i="10"/>
  <c r="G21" i="10"/>
  <c r="G22" i="10"/>
  <c r="G23" i="10"/>
  <c r="G24" i="10"/>
  <c r="G25" i="10"/>
  <c r="G26" i="10"/>
  <c r="G27" i="10"/>
  <c r="G28" i="10"/>
  <c r="G29" i="10"/>
  <c r="G30" i="10"/>
  <c r="G31" i="10"/>
  <c r="G32" i="10"/>
  <c r="G33" i="10"/>
  <c r="G34" i="10"/>
  <c r="G35" i="10"/>
  <c r="G5" i="10"/>
  <c r="G6" i="9"/>
  <c r="G7" i="9"/>
  <c r="G8" i="9"/>
  <c r="G9" i="9"/>
  <c r="G10" i="9"/>
  <c r="G11" i="9"/>
  <c r="G12" i="9"/>
  <c r="G13" i="9"/>
  <c r="G14" i="9"/>
  <c r="G15" i="9"/>
  <c r="G16" i="9"/>
  <c r="G17" i="9"/>
  <c r="G18" i="9"/>
  <c r="G19" i="9"/>
  <c r="G20" i="9"/>
  <c r="G21" i="9"/>
  <c r="G22" i="9"/>
  <c r="G23" i="9"/>
  <c r="G24" i="9"/>
  <c r="G25" i="9"/>
  <c r="G26" i="9"/>
  <c r="G27" i="9"/>
  <c r="G28" i="9"/>
  <c r="G29" i="9"/>
  <c r="G30" i="9"/>
  <c r="G31" i="9"/>
  <c r="G32" i="9"/>
  <c r="G33" i="9"/>
  <c r="G34" i="9"/>
  <c r="G35" i="9"/>
  <c r="G5" i="9"/>
  <c r="G6" i="8"/>
  <c r="G7" i="8"/>
  <c r="G8" i="8"/>
  <c r="G9" i="8"/>
  <c r="G10" i="8"/>
  <c r="G11" i="8"/>
  <c r="G12" i="8"/>
  <c r="G13" i="8"/>
  <c r="G14" i="8"/>
  <c r="G15" i="8"/>
  <c r="G16" i="8"/>
  <c r="G17" i="8"/>
  <c r="G18" i="8"/>
  <c r="G19" i="8"/>
  <c r="G20" i="8"/>
  <c r="G21" i="8"/>
  <c r="G22" i="8"/>
  <c r="G23" i="8"/>
  <c r="G24" i="8"/>
  <c r="G25" i="8"/>
  <c r="G26" i="8"/>
  <c r="G27" i="8"/>
  <c r="G28" i="8"/>
  <c r="G29" i="8"/>
  <c r="G30" i="8"/>
  <c r="G31" i="8"/>
  <c r="G32" i="8"/>
  <c r="G33" i="8"/>
  <c r="G34" i="8"/>
  <c r="G35" i="8"/>
  <c r="G5" i="8"/>
  <c r="G5" i="7"/>
  <c r="G6" i="7"/>
  <c r="G7" i="7"/>
  <c r="G8" i="7"/>
  <c r="G9" i="7"/>
  <c r="G10" i="7"/>
  <c r="G11" i="7"/>
  <c r="G12" i="7"/>
  <c r="G13" i="7"/>
  <c r="G14" i="7"/>
  <c r="G15" i="7"/>
  <c r="G16" i="7"/>
  <c r="G17" i="7"/>
  <c r="G18" i="7"/>
  <c r="G19" i="7"/>
  <c r="G20" i="7"/>
  <c r="G21" i="7"/>
  <c r="G22" i="7"/>
  <c r="G23" i="7"/>
  <c r="G24" i="7"/>
  <c r="G25" i="7"/>
  <c r="G26" i="7"/>
  <c r="G27" i="7"/>
  <c r="G28" i="7"/>
  <c r="G29" i="7"/>
  <c r="G30" i="7"/>
  <c r="G31" i="7"/>
  <c r="G32" i="7"/>
  <c r="G33" i="7"/>
  <c r="G34" i="7"/>
  <c r="G35" i="7"/>
  <c r="G13" i="6"/>
  <c r="G14" i="6"/>
  <c r="G15" i="6"/>
  <c r="G16" i="6"/>
  <c r="G17" i="6"/>
  <c r="G18" i="6"/>
  <c r="G19" i="6"/>
  <c r="G20" i="6"/>
  <c r="G21" i="6"/>
  <c r="G22" i="6"/>
  <c r="G23" i="6"/>
  <c r="G24" i="6"/>
  <c r="G25" i="6"/>
  <c r="G26" i="6"/>
  <c r="G27" i="6"/>
  <c r="G28" i="6"/>
  <c r="G29" i="6"/>
  <c r="G30" i="6"/>
  <c r="G31" i="6"/>
  <c r="G32" i="6"/>
  <c r="G33" i="6"/>
  <c r="G34" i="6"/>
  <c r="G35" i="6"/>
  <c r="G6" i="6"/>
  <c r="G7" i="6"/>
  <c r="G8" i="6"/>
  <c r="G9" i="6"/>
  <c r="G10" i="6"/>
  <c r="G11" i="6"/>
  <c r="G12" i="6"/>
  <c r="G5" i="6"/>
  <c r="G6" i="5"/>
  <c r="G7" i="5"/>
  <c r="G8" i="5"/>
  <c r="G9" i="5"/>
  <c r="G10" i="5"/>
  <c r="G11" i="5"/>
  <c r="G12" i="5"/>
  <c r="G13" i="5"/>
  <c r="G14" i="5"/>
  <c r="G15" i="5"/>
  <c r="G16" i="5"/>
  <c r="G17" i="5"/>
  <c r="G18" i="5"/>
  <c r="G19" i="5"/>
  <c r="G20" i="5"/>
  <c r="G21" i="5"/>
  <c r="G22" i="5"/>
  <c r="G23" i="5"/>
  <c r="G24" i="5"/>
  <c r="G25" i="5"/>
  <c r="G26" i="5"/>
  <c r="G27" i="5"/>
  <c r="G28" i="5"/>
  <c r="G29" i="5"/>
  <c r="G30" i="5"/>
  <c r="G31" i="5"/>
  <c r="G32" i="5"/>
  <c r="G33" i="5"/>
  <c r="G34" i="5"/>
  <c r="G35" i="5"/>
  <c r="G5" i="5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5" i="4"/>
  <c r="G6" i="3"/>
  <c r="G7" i="3"/>
  <c r="G8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G25" i="3"/>
  <c r="G26" i="3"/>
  <c r="G27" i="3"/>
  <c r="G28" i="3"/>
  <c r="G29" i="3"/>
  <c r="G30" i="3"/>
  <c r="G31" i="3"/>
  <c r="G32" i="3"/>
  <c r="G33" i="3"/>
  <c r="G34" i="3"/>
  <c r="G35" i="3"/>
  <c r="G5" i="3"/>
  <c r="G5" i="1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5" i="2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6" i="1"/>
  <c r="E6" i="1" l="1"/>
  <c r="H6" i="1" s="1"/>
  <c r="E7" i="1"/>
  <c r="H7" i="1" s="1"/>
  <c r="E8" i="1"/>
  <c r="H8" i="1" s="1"/>
  <c r="E9" i="1"/>
  <c r="H9" i="1" s="1"/>
  <c r="E10" i="1"/>
  <c r="H10" i="1" s="1"/>
  <c r="E11" i="1"/>
  <c r="H11" i="1" s="1"/>
  <c r="E12" i="1"/>
  <c r="H12" i="1" s="1"/>
  <c r="E13" i="1"/>
  <c r="H13" i="1" s="1"/>
  <c r="E14" i="1"/>
  <c r="H14" i="1" s="1"/>
  <c r="E15" i="1"/>
  <c r="H15" i="1" s="1"/>
  <c r="E16" i="1"/>
  <c r="H16" i="1" s="1"/>
  <c r="E17" i="1"/>
  <c r="H17" i="1" s="1"/>
  <c r="E18" i="1"/>
  <c r="H18" i="1" s="1"/>
  <c r="E19" i="1"/>
  <c r="H19" i="1" s="1"/>
  <c r="E20" i="1"/>
  <c r="H20" i="1" s="1"/>
  <c r="E21" i="1"/>
  <c r="H21" i="1" s="1"/>
  <c r="E22" i="1"/>
  <c r="H22" i="1" s="1"/>
  <c r="E23" i="1"/>
  <c r="H23" i="1" s="1"/>
  <c r="E24" i="1"/>
  <c r="H24" i="1" s="1"/>
  <c r="E25" i="1"/>
  <c r="H25" i="1" s="1"/>
  <c r="E26" i="1"/>
  <c r="H26" i="1" s="1"/>
  <c r="E27" i="1"/>
  <c r="H27" i="1" s="1"/>
  <c r="E28" i="1"/>
  <c r="H28" i="1" s="1"/>
  <c r="E29" i="1"/>
  <c r="H29" i="1" s="1"/>
  <c r="E30" i="1"/>
  <c r="H30" i="1" s="1"/>
  <c r="E31" i="1"/>
  <c r="H31" i="1" s="1"/>
  <c r="E32" i="1"/>
  <c r="H32" i="1" s="1"/>
  <c r="E33" i="1"/>
  <c r="H33" i="1" s="1"/>
  <c r="E34" i="1"/>
  <c r="H34" i="1" s="1"/>
  <c r="E35" i="1"/>
  <c r="H35" i="1" s="1"/>
  <c r="A5" i="12"/>
  <c r="A6" i="12" s="1"/>
  <c r="A7" i="12" s="1"/>
  <c r="A8" i="12" s="1"/>
  <c r="A9" i="12" s="1"/>
  <c r="A10" i="12" s="1"/>
  <c r="A11" i="12" s="1"/>
  <c r="A12" i="12" s="1"/>
  <c r="A13" i="12" s="1"/>
  <c r="A14" i="12" s="1"/>
  <c r="A15" i="12" s="1"/>
  <c r="A16" i="12" s="1"/>
  <c r="A17" i="12" s="1"/>
  <c r="A18" i="12" s="1"/>
  <c r="A19" i="12" s="1"/>
  <c r="A20" i="12" s="1"/>
  <c r="A21" i="12" s="1"/>
  <c r="A22" i="12" s="1"/>
  <c r="A23" i="12" s="1"/>
  <c r="A24" i="12" s="1"/>
  <c r="A25" i="12" s="1"/>
  <c r="A26" i="12" s="1"/>
  <c r="A27" i="12" s="1"/>
  <c r="A28" i="12" s="1"/>
  <c r="A29" i="12" s="1"/>
  <c r="A30" i="12" s="1"/>
  <c r="A31" i="12" s="1"/>
  <c r="A32" i="12" s="1"/>
  <c r="A33" i="12" s="1"/>
  <c r="A34" i="12" s="1"/>
  <c r="A35" i="12" s="1"/>
  <c r="A5" i="11"/>
  <c r="A6" i="11" s="1"/>
  <c r="A7" i="11" s="1"/>
  <c r="A8" i="11" s="1"/>
  <c r="A9" i="11" s="1"/>
  <c r="A10" i="11" s="1"/>
  <c r="A11" i="11" s="1"/>
  <c r="A12" i="11" s="1"/>
  <c r="A13" i="11" s="1"/>
  <c r="A14" i="11" s="1"/>
  <c r="A15" i="11" s="1"/>
  <c r="A16" i="11" s="1"/>
  <c r="A17" i="11" s="1"/>
  <c r="A18" i="11" s="1"/>
  <c r="A19" i="11" s="1"/>
  <c r="A20" i="11" s="1"/>
  <c r="A21" i="11" s="1"/>
  <c r="A22" i="11" s="1"/>
  <c r="A23" i="11" s="1"/>
  <c r="A24" i="11" s="1"/>
  <c r="A25" i="11" s="1"/>
  <c r="A26" i="11" s="1"/>
  <c r="A27" i="11" s="1"/>
  <c r="A28" i="11" s="1"/>
  <c r="A29" i="11" s="1"/>
  <c r="A30" i="11" s="1"/>
  <c r="A31" i="11" s="1"/>
  <c r="A32" i="11" s="1"/>
  <c r="A33" i="11" s="1"/>
  <c r="A34" i="11" s="1"/>
  <c r="A35" i="11" s="1"/>
  <c r="A5" i="10"/>
  <c r="A5" i="9"/>
  <c r="A6" i="9" s="1"/>
  <c r="A7" i="9" s="1"/>
  <c r="A8" i="9" s="1"/>
  <c r="A9" i="9" s="1"/>
  <c r="A10" i="9" s="1"/>
  <c r="A11" i="9" s="1"/>
  <c r="A12" i="9" s="1"/>
  <c r="A13" i="9" s="1"/>
  <c r="A14" i="9" s="1"/>
  <c r="A15" i="9" s="1"/>
  <c r="A16" i="9" s="1"/>
  <c r="A17" i="9" s="1"/>
  <c r="A18" i="9" s="1"/>
  <c r="A19" i="9" s="1"/>
  <c r="A20" i="9" s="1"/>
  <c r="A21" i="9" s="1"/>
  <c r="A22" i="9" s="1"/>
  <c r="A23" i="9" s="1"/>
  <c r="A24" i="9" s="1"/>
  <c r="A25" i="9" s="1"/>
  <c r="A26" i="9" s="1"/>
  <c r="A27" i="9" s="1"/>
  <c r="A28" i="9" s="1"/>
  <c r="A29" i="9" s="1"/>
  <c r="A30" i="9" s="1"/>
  <c r="A31" i="9" s="1"/>
  <c r="A32" i="9" s="1"/>
  <c r="A33" i="9" s="1"/>
  <c r="A34" i="9" s="1"/>
  <c r="A35" i="9" s="1"/>
  <c r="A5" i="8"/>
  <c r="A6" i="8" s="1"/>
  <c r="A7" i="8" s="1"/>
  <c r="A8" i="8" s="1"/>
  <c r="A9" i="8" s="1"/>
  <c r="A10" i="8" s="1"/>
  <c r="A11" i="8" s="1"/>
  <c r="A12" i="8" s="1"/>
  <c r="A13" i="8" s="1"/>
  <c r="A14" i="8" s="1"/>
  <c r="A15" i="8" s="1"/>
  <c r="A16" i="8" s="1"/>
  <c r="A17" i="8" s="1"/>
  <c r="A18" i="8" s="1"/>
  <c r="A19" i="8" s="1"/>
  <c r="A20" i="8" s="1"/>
  <c r="A21" i="8" s="1"/>
  <c r="A22" i="8" s="1"/>
  <c r="A23" i="8" s="1"/>
  <c r="A24" i="8" s="1"/>
  <c r="A25" i="8" s="1"/>
  <c r="A26" i="8" s="1"/>
  <c r="A27" i="8" s="1"/>
  <c r="A28" i="8" s="1"/>
  <c r="A29" i="8" s="1"/>
  <c r="A30" i="8" s="1"/>
  <c r="A31" i="8" s="1"/>
  <c r="A32" i="8" s="1"/>
  <c r="A33" i="8" s="1"/>
  <c r="A34" i="8" s="1"/>
  <c r="A35" i="8" s="1"/>
  <c r="A5" i="6"/>
  <c r="A6" i="6" s="1"/>
  <c r="A7" i="6" s="1"/>
  <c r="A8" i="6" s="1"/>
  <c r="A9" i="6" s="1"/>
  <c r="A10" i="6" s="1"/>
  <c r="A11" i="6" s="1"/>
  <c r="A12" i="6" s="1"/>
  <c r="A13" i="6" s="1"/>
  <c r="A14" i="6" s="1"/>
  <c r="A15" i="6" s="1"/>
  <c r="A16" i="6" s="1"/>
  <c r="A17" i="6" s="1"/>
  <c r="A18" i="6" s="1"/>
  <c r="A19" i="6" s="1"/>
  <c r="A20" i="6" s="1"/>
  <c r="A21" i="6" s="1"/>
  <c r="A22" i="6" s="1"/>
  <c r="A23" i="6" s="1"/>
  <c r="A24" i="6" s="1"/>
  <c r="A25" i="6" s="1"/>
  <c r="A26" i="6" s="1"/>
  <c r="A27" i="6" s="1"/>
  <c r="A28" i="6" s="1"/>
  <c r="A29" i="6" s="1"/>
  <c r="A30" i="6" s="1"/>
  <c r="A31" i="6" s="1"/>
  <c r="A32" i="6" s="1"/>
  <c r="A33" i="6" s="1"/>
  <c r="A34" i="6" s="1"/>
  <c r="A35" i="6" s="1"/>
  <c r="A5" i="5"/>
  <c r="A6" i="5" s="1"/>
  <c r="A7" i="5" s="1"/>
  <c r="A8" i="5" s="1"/>
  <c r="A9" i="5" s="1"/>
  <c r="A10" i="5" s="1"/>
  <c r="A11" i="5" s="1"/>
  <c r="A12" i="5" s="1"/>
  <c r="A13" i="5" s="1"/>
  <c r="A14" i="5" s="1"/>
  <c r="A15" i="5" s="1"/>
  <c r="A16" i="5" s="1"/>
  <c r="A17" i="5" s="1"/>
  <c r="A18" i="5" s="1"/>
  <c r="A19" i="5" s="1"/>
  <c r="A20" i="5" s="1"/>
  <c r="A21" i="5" s="1"/>
  <c r="A22" i="5" s="1"/>
  <c r="A23" i="5" s="1"/>
  <c r="A24" i="5" s="1"/>
  <c r="A25" i="5" s="1"/>
  <c r="A26" i="5" s="1"/>
  <c r="A27" i="5" s="1"/>
  <c r="A28" i="5" s="1"/>
  <c r="A29" i="5" s="1"/>
  <c r="A30" i="5" s="1"/>
  <c r="A31" i="5" s="1"/>
  <c r="A32" i="5" s="1"/>
  <c r="A33" i="5" s="1"/>
  <c r="A34" i="5" s="1"/>
  <c r="A35" i="5" s="1"/>
  <c r="A5" i="4"/>
  <c r="A6" i="4" s="1"/>
  <c r="A7" i="4" s="1"/>
  <c r="A8" i="4" s="1"/>
  <c r="A9" i="4" s="1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A29" i="4" s="1"/>
  <c r="A30" i="4" s="1"/>
  <c r="A31" i="4" s="1"/>
  <c r="A32" i="4" s="1"/>
  <c r="A33" i="4" s="1"/>
  <c r="A34" i="4" s="1"/>
  <c r="A35" i="4" s="1"/>
  <c r="A5" i="3"/>
  <c r="A6" i="3" s="1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5" i="2"/>
  <c r="A6" i="2" s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5" i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B1" i="12"/>
  <c r="B1" i="11"/>
  <c r="B1" i="10"/>
  <c r="B1" i="9"/>
  <c r="B1" i="8"/>
  <c r="B1" i="7"/>
  <c r="B1" i="6"/>
  <c r="B1" i="5"/>
  <c r="B1" i="4"/>
  <c r="B1" i="3"/>
  <c r="B1" i="2"/>
  <c r="B1" i="1"/>
  <c r="E35" i="12"/>
  <c r="H35" i="12" s="1"/>
  <c r="E34" i="12"/>
  <c r="H34" i="12" s="1"/>
  <c r="E33" i="12"/>
  <c r="H33" i="12" s="1"/>
  <c r="E32" i="12"/>
  <c r="H32" i="12" s="1"/>
  <c r="E31" i="12"/>
  <c r="H31" i="12" s="1"/>
  <c r="E30" i="12"/>
  <c r="H30" i="12" s="1"/>
  <c r="E29" i="12"/>
  <c r="H29" i="12" s="1"/>
  <c r="E28" i="12"/>
  <c r="H28" i="12" s="1"/>
  <c r="E27" i="12"/>
  <c r="H27" i="12" s="1"/>
  <c r="E26" i="12"/>
  <c r="H26" i="12" s="1"/>
  <c r="E25" i="12"/>
  <c r="H25" i="12" s="1"/>
  <c r="E24" i="12"/>
  <c r="H24" i="12" s="1"/>
  <c r="E23" i="12"/>
  <c r="H23" i="12" s="1"/>
  <c r="E22" i="12"/>
  <c r="H22" i="12" s="1"/>
  <c r="E21" i="12"/>
  <c r="H21" i="12" s="1"/>
  <c r="E20" i="12"/>
  <c r="H20" i="12" s="1"/>
  <c r="E19" i="12"/>
  <c r="H19" i="12" s="1"/>
  <c r="E18" i="12"/>
  <c r="H18" i="12" s="1"/>
  <c r="E17" i="12"/>
  <c r="H17" i="12" s="1"/>
  <c r="E16" i="12"/>
  <c r="H16" i="12" s="1"/>
  <c r="E15" i="12"/>
  <c r="H15" i="12" s="1"/>
  <c r="E14" i="12"/>
  <c r="H14" i="12" s="1"/>
  <c r="E13" i="12"/>
  <c r="H13" i="12" s="1"/>
  <c r="E12" i="12"/>
  <c r="H12" i="12" s="1"/>
  <c r="E11" i="12"/>
  <c r="H11" i="12" s="1"/>
  <c r="E10" i="12"/>
  <c r="H10" i="12" s="1"/>
  <c r="E9" i="12"/>
  <c r="H9" i="12" s="1"/>
  <c r="E8" i="12"/>
  <c r="H8" i="12" s="1"/>
  <c r="E7" i="12"/>
  <c r="H7" i="12" s="1"/>
  <c r="E6" i="12"/>
  <c r="H6" i="12" s="1"/>
  <c r="E5" i="12"/>
  <c r="H5" i="12" s="1"/>
  <c r="C1" i="12"/>
  <c r="E35" i="11"/>
  <c r="H35" i="11" s="1"/>
  <c r="E34" i="11"/>
  <c r="H34" i="11" s="1"/>
  <c r="E33" i="11"/>
  <c r="H33" i="11" s="1"/>
  <c r="E32" i="11"/>
  <c r="H32" i="11" s="1"/>
  <c r="E31" i="11"/>
  <c r="H31" i="11" s="1"/>
  <c r="E30" i="11"/>
  <c r="H30" i="11" s="1"/>
  <c r="E29" i="11"/>
  <c r="H29" i="11" s="1"/>
  <c r="E28" i="11"/>
  <c r="H28" i="11" s="1"/>
  <c r="E27" i="11"/>
  <c r="H27" i="11" s="1"/>
  <c r="E26" i="11"/>
  <c r="H26" i="11" s="1"/>
  <c r="E25" i="11"/>
  <c r="H25" i="11" s="1"/>
  <c r="E24" i="11"/>
  <c r="H24" i="11" s="1"/>
  <c r="E23" i="11"/>
  <c r="H23" i="11" s="1"/>
  <c r="E22" i="11"/>
  <c r="H22" i="11" s="1"/>
  <c r="E21" i="11"/>
  <c r="H21" i="11" s="1"/>
  <c r="E20" i="11"/>
  <c r="H20" i="11" s="1"/>
  <c r="E19" i="11"/>
  <c r="H19" i="11" s="1"/>
  <c r="E18" i="11"/>
  <c r="H18" i="11" s="1"/>
  <c r="E17" i="11"/>
  <c r="H17" i="11" s="1"/>
  <c r="E16" i="11"/>
  <c r="H16" i="11" s="1"/>
  <c r="E15" i="11"/>
  <c r="H15" i="11" s="1"/>
  <c r="E14" i="11"/>
  <c r="H14" i="11" s="1"/>
  <c r="E13" i="11"/>
  <c r="H13" i="11" s="1"/>
  <c r="E12" i="11"/>
  <c r="H12" i="11" s="1"/>
  <c r="E11" i="11"/>
  <c r="H11" i="11" s="1"/>
  <c r="E10" i="11"/>
  <c r="H10" i="11" s="1"/>
  <c r="E9" i="11"/>
  <c r="H9" i="11" s="1"/>
  <c r="E8" i="11"/>
  <c r="H8" i="11" s="1"/>
  <c r="E7" i="11"/>
  <c r="E6" i="11"/>
  <c r="H6" i="11" s="1"/>
  <c r="E5" i="11"/>
  <c r="H5" i="11" s="1"/>
  <c r="C1" i="11"/>
  <c r="E35" i="10"/>
  <c r="H35" i="10" s="1"/>
  <c r="E34" i="10"/>
  <c r="H34" i="10" s="1"/>
  <c r="E33" i="10"/>
  <c r="H33" i="10" s="1"/>
  <c r="E32" i="10"/>
  <c r="H32" i="10" s="1"/>
  <c r="E31" i="10"/>
  <c r="H31" i="10" s="1"/>
  <c r="E30" i="10"/>
  <c r="H30" i="10" s="1"/>
  <c r="E29" i="10"/>
  <c r="H29" i="10" s="1"/>
  <c r="E28" i="10"/>
  <c r="H28" i="10" s="1"/>
  <c r="E27" i="10"/>
  <c r="H27" i="10" s="1"/>
  <c r="E26" i="10"/>
  <c r="H26" i="10" s="1"/>
  <c r="E25" i="10"/>
  <c r="H25" i="10" s="1"/>
  <c r="E24" i="10"/>
  <c r="H24" i="10" s="1"/>
  <c r="E23" i="10"/>
  <c r="H23" i="10" s="1"/>
  <c r="E22" i="10"/>
  <c r="H22" i="10" s="1"/>
  <c r="E21" i="10"/>
  <c r="H21" i="10" s="1"/>
  <c r="E20" i="10"/>
  <c r="H20" i="10" s="1"/>
  <c r="E19" i="10"/>
  <c r="H19" i="10" s="1"/>
  <c r="E18" i="10"/>
  <c r="H18" i="10" s="1"/>
  <c r="E17" i="10"/>
  <c r="H17" i="10" s="1"/>
  <c r="E16" i="10"/>
  <c r="H16" i="10" s="1"/>
  <c r="E15" i="10"/>
  <c r="H15" i="10" s="1"/>
  <c r="E14" i="10"/>
  <c r="H14" i="10" s="1"/>
  <c r="E13" i="10"/>
  <c r="H13" i="10" s="1"/>
  <c r="E12" i="10"/>
  <c r="H12" i="10" s="1"/>
  <c r="E11" i="10"/>
  <c r="H11" i="10" s="1"/>
  <c r="E10" i="10"/>
  <c r="H10" i="10" s="1"/>
  <c r="E9" i="10"/>
  <c r="H9" i="10" s="1"/>
  <c r="E8" i="10"/>
  <c r="H8" i="10" s="1"/>
  <c r="E7" i="10"/>
  <c r="H7" i="10" s="1"/>
  <c r="E6" i="10"/>
  <c r="H6" i="10" s="1"/>
  <c r="E5" i="10"/>
  <c r="H5" i="10" s="1"/>
  <c r="A6" i="10"/>
  <c r="A7" i="10" s="1"/>
  <c r="A8" i="10" s="1"/>
  <c r="A9" i="10" s="1"/>
  <c r="A10" i="10" s="1"/>
  <c r="A11" i="10" s="1"/>
  <c r="A12" i="10" s="1"/>
  <c r="A13" i="10" s="1"/>
  <c r="A14" i="10" s="1"/>
  <c r="A15" i="10" s="1"/>
  <c r="A16" i="10" s="1"/>
  <c r="A17" i="10" s="1"/>
  <c r="A18" i="10" s="1"/>
  <c r="A19" i="10" s="1"/>
  <c r="A20" i="10" s="1"/>
  <c r="A21" i="10" s="1"/>
  <c r="A22" i="10" s="1"/>
  <c r="A23" i="10" s="1"/>
  <c r="A24" i="10" s="1"/>
  <c r="A25" i="10" s="1"/>
  <c r="A26" i="10" s="1"/>
  <c r="A27" i="10" s="1"/>
  <c r="A28" i="10" s="1"/>
  <c r="A29" i="10" s="1"/>
  <c r="A30" i="10" s="1"/>
  <c r="A31" i="10" s="1"/>
  <c r="A32" i="10" s="1"/>
  <c r="A33" i="10" s="1"/>
  <c r="A34" i="10" s="1"/>
  <c r="A35" i="10" s="1"/>
  <c r="C1" i="10"/>
  <c r="E35" i="9"/>
  <c r="H35" i="9" s="1"/>
  <c r="E34" i="9"/>
  <c r="H34" i="9" s="1"/>
  <c r="E33" i="9"/>
  <c r="H33" i="9" s="1"/>
  <c r="E32" i="9"/>
  <c r="H32" i="9" s="1"/>
  <c r="E31" i="9"/>
  <c r="H31" i="9" s="1"/>
  <c r="E30" i="9"/>
  <c r="H30" i="9" s="1"/>
  <c r="E29" i="9"/>
  <c r="H29" i="9" s="1"/>
  <c r="E28" i="9"/>
  <c r="H28" i="9" s="1"/>
  <c r="E27" i="9"/>
  <c r="H27" i="9" s="1"/>
  <c r="E26" i="9"/>
  <c r="H26" i="9" s="1"/>
  <c r="E25" i="9"/>
  <c r="H25" i="9" s="1"/>
  <c r="E24" i="9"/>
  <c r="H24" i="9" s="1"/>
  <c r="E23" i="9"/>
  <c r="H23" i="9" s="1"/>
  <c r="E22" i="9"/>
  <c r="H22" i="9" s="1"/>
  <c r="E21" i="9"/>
  <c r="H21" i="9" s="1"/>
  <c r="E20" i="9"/>
  <c r="H20" i="9" s="1"/>
  <c r="E19" i="9"/>
  <c r="H19" i="9" s="1"/>
  <c r="E18" i="9"/>
  <c r="H18" i="9" s="1"/>
  <c r="E17" i="9"/>
  <c r="H17" i="9" s="1"/>
  <c r="E16" i="9"/>
  <c r="H16" i="9" s="1"/>
  <c r="E15" i="9"/>
  <c r="H15" i="9" s="1"/>
  <c r="E14" i="9"/>
  <c r="H14" i="9" s="1"/>
  <c r="E13" i="9"/>
  <c r="H13" i="9" s="1"/>
  <c r="E12" i="9"/>
  <c r="H12" i="9" s="1"/>
  <c r="E11" i="9"/>
  <c r="H11" i="9" s="1"/>
  <c r="E10" i="9"/>
  <c r="H10" i="9" s="1"/>
  <c r="E9" i="9"/>
  <c r="H9" i="9" s="1"/>
  <c r="E8" i="9"/>
  <c r="H8" i="9" s="1"/>
  <c r="E7" i="9"/>
  <c r="H7" i="9" s="1"/>
  <c r="E6" i="9"/>
  <c r="E5" i="9"/>
  <c r="H5" i="9" s="1"/>
  <c r="C1" i="9"/>
  <c r="E35" i="8"/>
  <c r="H35" i="8" s="1"/>
  <c r="E34" i="8"/>
  <c r="H34" i="8" s="1"/>
  <c r="E33" i="8"/>
  <c r="H33" i="8" s="1"/>
  <c r="E32" i="8"/>
  <c r="H32" i="8" s="1"/>
  <c r="E31" i="8"/>
  <c r="H31" i="8" s="1"/>
  <c r="E30" i="8"/>
  <c r="H30" i="8" s="1"/>
  <c r="E29" i="8"/>
  <c r="H29" i="8" s="1"/>
  <c r="E28" i="8"/>
  <c r="H28" i="8" s="1"/>
  <c r="E27" i="8"/>
  <c r="H27" i="8" s="1"/>
  <c r="E26" i="8"/>
  <c r="H26" i="8" s="1"/>
  <c r="E25" i="8"/>
  <c r="H25" i="8" s="1"/>
  <c r="E24" i="8"/>
  <c r="H24" i="8" s="1"/>
  <c r="E23" i="8"/>
  <c r="H23" i="8" s="1"/>
  <c r="E22" i="8"/>
  <c r="H22" i="8" s="1"/>
  <c r="E21" i="8"/>
  <c r="H21" i="8" s="1"/>
  <c r="E20" i="8"/>
  <c r="H20" i="8" s="1"/>
  <c r="E19" i="8"/>
  <c r="H19" i="8" s="1"/>
  <c r="E18" i="8"/>
  <c r="H18" i="8" s="1"/>
  <c r="E17" i="8"/>
  <c r="H17" i="8" s="1"/>
  <c r="E16" i="8"/>
  <c r="H16" i="8" s="1"/>
  <c r="E15" i="8"/>
  <c r="H15" i="8" s="1"/>
  <c r="E14" i="8"/>
  <c r="H14" i="8" s="1"/>
  <c r="E13" i="8"/>
  <c r="H13" i="8" s="1"/>
  <c r="E12" i="8"/>
  <c r="H12" i="8" s="1"/>
  <c r="E11" i="8"/>
  <c r="H11" i="8" s="1"/>
  <c r="E10" i="8"/>
  <c r="H10" i="8" s="1"/>
  <c r="E9" i="8"/>
  <c r="H9" i="8" s="1"/>
  <c r="E8" i="8"/>
  <c r="H8" i="8" s="1"/>
  <c r="E7" i="8"/>
  <c r="H7" i="8" s="1"/>
  <c r="E6" i="8"/>
  <c r="H6" i="8" s="1"/>
  <c r="E5" i="8"/>
  <c r="H5" i="8" s="1"/>
  <c r="C1" i="8"/>
  <c r="E35" i="6"/>
  <c r="H35" i="6" s="1"/>
  <c r="E34" i="6"/>
  <c r="H34" i="6" s="1"/>
  <c r="E33" i="6"/>
  <c r="H33" i="6" s="1"/>
  <c r="E32" i="6"/>
  <c r="H32" i="6" s="1"/>
  <c r="E31" i="6"/>
  <c r="H31" i="6" s="1"/>
  <c r="E30" i="6"/>
  <c r="H30" i="6" s="1"/>
  <c r="E29" i="6"/>
  <c r="H29" i="6" s="1"/>
  <c r="E28" i="6"/>
  <c r="H28" i="6" s="1"/>
  <c r="E27" i="6"/>
  <c r="H27" i="6" s="1"/>
  <c r="E26" i="6"/>
  <c r="H26" i="6" s="1"/>
  <c r="E25" i="6"/>
  <c r="H25" i="6" s="1"/>
  <c r="E24" i="6"/>
  <c r="H24" i="6" s="1"/>
  <c r="E23" i="6"/>
  <c r="H23" i="6" s="1"/>
  <c r="E22" i="6"/>
  <c r="H22" i="6" s="1"/>
  <c r="E21" i="6"/>
  <c r="H21" i="6" s="1"/>
  <c r="E20" i="6"/>
  <c r="H20" i="6" s="1"/>
  <c r="E19" i="6"/>
  <c r="H19" i="6" s="1"/>
  <c r="E18" i="6"/>
  <c r="H18" i="6" s="1"/>
  <c r="E17" i="6"/>
  <c r="H17" i="6" s="1"/>
  <c r="E16" i="6"/>
  <c r="H16" i="6" s="1"/>
  <c r="E15" i="6"/>
  <c r="H15" i="6" s="1"/>
  <c r="E14" i="6"/>
  <c r="H14" i="6" s="1"/>
  <c r="E13" i="6"/>
  <c r="H13" i="6" s="1"/>
  <c r="E12" i="6"/>
  <c r="H12" i="6" s="1"/>
  <c r="E11" i="6"/>
  <c r="H11" i="6" s="1"/>
  <c r="E10" i="6"/>
  <c r="H10" i="6" s="1"/>
  <c r="E9" i="6"/>
  <c r="H9" i="6" s="1"/>
  <c r="E8" i="6"/>
  <c r="H8" i="6" s="1"/>
  <c r="E7" i="6"/>
  <c r="H7" i="6" s="1"/>
  <c r="E6" i="6"/>
  <c r="H6" i="6" s="1"/>
  <c r="E5" i="6"/>
  <c r="H5" i="6" s="1"/>
  <c r="C1" i="6"/>
  <c r="E35" i="5"/>
  <c r="H35" i="5" s="1"/>
  <c r="E34" i="5"/>
  <c r="H34" i="5" s="1"/>
  <c r="E33" i="5"/>
  <c r="H33" i="5" s="1"/>
  <c r="E32" i="5"/>
  <c r="H32" i="5" s="1"/>
  <c r="E31" i="5"/>
  <c r="H31" i="5" s="1"/>
  <c r="E30" i="5"/>
  <c r="H30" i="5" s="1"/>
  <c r="E29" i="5"/>
  <c r="H29" i="5" s="1"/>
  <c r="E28" i="5"/>
  <c r="H28" i="5" s="1"/>
  <c r="E27" i="5"/>
  <c r="H27" i="5" s="1"/>
  <c r="E26" i="5"/>
  <c r="H26" i="5" s="1"/>
  <c r="E25" i="5"/>
  <c r="H25" i="5" s="1"/>
  <c r="E24" i="5"/>
  <c r="H24" i="5" s="1"/>
  <c r="E23" i="5"/>
  <c r="H23" i="5" s="1"/>
  <c r="E22" i="5"/>
  <c r="H22" i="5" s="1"/>
  <c r="E21" i="5"/>
  <c r="H21" i="5" s="1"/>
  <c r="E20" i="5"/>
  <c r="H20" i="5" s="1"/>
  <c r="E19" i="5"/>
  <c r="H19" i="5" s="1"/>
  <c r="E18" i="5"/>
  <c r="H18" i="5" s="1"/>
  <c r="E17" i="5"/>
  <c r="H17" i="5" s="1"/>
  <c r="E16" i="5"/>
  <c r="H16" i="5" s="1"/>
  <c r="E15" i="5"/>
  <c r="H15" i="5" s="1"/>
  <c r="E14" i="5"/>
  <c r="H14" i="5" s="1"/>
  <c r="E13" i="5"/>
  <c r="H13" i="5" s="1"/>
  <c r="E12" i="5"/>
  <c r="H12" i="5" s="1"/>
  <c r="E11" i="5"/>
  <c r="H11" i="5" s="1"/>
  <c r="E10" i="5"/>
  <c r="H10" i="5" s="1"/>
  <c r="E9" i="5"/>
  <c r="H9" i="5" s="1"/>
  <c r="E8" i="5"/>
  <c r="H8" i="5" s="1"/>
  <c r="E7" i="5"/>
  <c r="H7" i="5" s="1"/>
  <c r="E6" i="5"/>
  <c r="H6" i="5" s="1"/>
  <c r="E5" i="5"/>
  <c r="H5" i="5" s="1"/>
  <c r="C1" i="5"/>
  <c r="E35" i="4"/>
  <c r="H35" i="4" s="1"/>
  <c r="E34" i="4"/>
  <c r="H34" i="4" s="1"/>
  <c r="E33" i="4"/>
  <c r="H33" i="4" s="1"/>
  <c r="E32" i="4"/>
  <c r="H32" i="4" s="1"/>
  <c r="E31" i="4"/>
  <c r="H31" i="4" s="1"/>
  <c r="E30" i="4"/>
  <c r="H30" i="4" s="1"/>
  <c r="E29" i="4"/>
  <c r="H29" i="4" s="1"/>
  <c r="E28" i="4"/>
  <c r="H28" i="4" s="1"/>
  <c r="E27" i="4"/>
  <c r="H27" i="4" s="1"/>
  <c r="E26" i="4"/>
  <c r="H26" i="4" s="1"/>
  <c r="E25" i="4"/>
  <c r="H25" i="4" s="1"/>
  <c r="E24" i="4"/>
  <c r="H24" i="4" s="1"/>
  <c r="E23" i="4"/>
  <c r="H23" i="4" s="1"/>
  <c r="E22" i="4"/>
  <c r="H22" i="4" s="1"/>
  <c r="E21" i="4"/>
  <c r="H21" i="4" s="1"/>
  <c r="E20" i="4"/>
  <c r="H20" i="4" s="1"/>
  <c r="E19" i="4"/>
  <c r="H19" i="4" s="1"/>
  <c r="E18" i="4"/>
  <c r="H18" i="4" s="1"/>
  <c r="E17" i="4"/>
  <c r="H17" i="4" s="1"/>
  <c r="E16" i="4"/>
  <c r="H16" i="4" s="1"/>
  <c r="E15" i="4"/>
  <c r="H15" i="4" s="1"/>
  <c r="E14" i="4"/>
  <c r="H14" i="4" s="1"/>
  <c r="E13" i="4"/>
  <c r="H13" i="4" s="1"/>
  <c r="E12" i="4"/>
  <c r="H12" i="4" s="1"/>
  <c r="E11" i="4"/>
  <c r="H11" i="4" s="1"/>
  <c r="E10" i="4"/>
  <c r="H10" i="4" s="1"/>
  <c r="E9" i="4"/>
  <c r="H9" i="4" s="1"/>
  <c r="E8" i="4"/>
  <c r="H8" i="4" s="1"/>
  <c r="E7" i="4"/>
  <c r="E6" i="4"/>
  <c r="H6" i="4" s="1"/>
  <c r="E5" i="4"/>
  <c r="H5" i="4" s="1"/>
  <c r="C1" i="4"/>
  <c r="E35" i="3"/>
  <c r="H35" i="3" s="1"/>
  <c r="E34" i="3"/>
  <c r="H34" i="3" s="1"/>
  <c r="E33" i="3"/>
  <c r="H33" i="3" s="1"/>
  <c r="E32" i="3"/>
  <c r="H32" i="3" s="1"/>
  <c r="E31" i="3"/>
  <c r="H31" i="3" s="1"/>
  <c r="E30" i="3"/>
  <c r="H30" i="3" s="1"/>
  <c r="E29" i="3"/>
  <c r="H29" i="3" s="1"/>
  <c r="E28" i="3"/>
  <c r="H28" i="3" s="1"/>
  <c r="E27" i="3"/>
  <c r="H27" i="3" s="1"/>
  <c r="E26" i="3"/>
  <c r="H26" i="3" s="1"/>
  <c r="E25" i="3"/>
  <c r="H25" i="3" s="1"/>
  <c r="E24" i="3"/>
  <c r="H24" i="3" s="1"/>
  <c r="E23" i="3"/>
  <c r="H23" i="3" s="1"/>
  <c r="E22" i="3"/>
  <c r="H22" i="3" s="1"/>
  <c r="E21" i="3"/>
  <c r="H21" i="3" s="1"/>
  <c r="E20" i="3"/>
  <c r="H20" i="3" s="1"/>
  <c r="E19" i="3"/>
  <c r="H19" i="3" s="1"/>
  <c r="E18" i="3"/>
  <c r="H18" i="3" s="1"/>
  <c r="E17" i="3"/>
  <c r="H17" i="3" s="1"/>
  <c r="E16" i="3"/>
  <c r="H16" i="3" s="1"/>
  <c r="E15" i="3"/>
  <c r="H15" i="3" s="1"/>
  <c r="E14" i="3"/>
  <c r="H14" i="3" s="1"/>
  <c r="E13" i="3"/>
  <c r="H13" i="3" s="1"/>
  <c r="E12" i="3"/>
  <c r="H12" i="3" s="1"/>
  <c r="E11" i="3"/>
  <c r="H11" i="3" s="1"/>
  <c r="E10" i="3"/>
  <c r="H10" i="3" s="1"/>
  <c r="E9" i="3"/>
  <c r="H9" i="3" s="1"/>
  <c r="E8" i="3"/>
  <c r="H8" i="3" s="1"/>
  <c r="E7" i="3"/>
  <c r="H7" i="3" s="1"/>
  <c r="E6" i="3"/>
  <c r="H6" i="3" s="1"/>
  <c r="E5" i="3"/>
  <c r="H5" i="3" s="1"/>
  <c r="C1" i="3"/>
  <c r="E35" i="2"/>
  <c r="H35" i="2" s="1"/>
  <c r="E34" i="2"/>
  <c r="H34" i="2" s="1"/>
  <c r="E33" i="2"/>
  <c r="H33" i="2" s="1"/>
  <c r="E32" i="2"/>
  <c r="H32" i="2" s="1"/>
  <c r="E31" i="2"/>
  <c r="H31" i="2" s="1"/>
  <c r="E30" i="2"/>
  <c r="H30" i="2" s="1"/>
  <c r="E29" i="2"/>
  <c r="H29" i="2" s="1"/>
  <c r="E28" i="2"/>
  <c r="H28" i="2" s="1"/>
  <c r="E27" i="2"/>
  <c r="H27" i="2" s="1"/>
  <c r="E26" i="2"/>
  <c r="H26" i="2" s="1"/>
  <c r="E25" i="2"/>
  <c r="H25" i="2" s="1"/>
  <c r="E24" i="2"/>
  <c r="H24" i="2" s="1"/>
  <c r="E23" i="2"/>
  <c r="H23" i="2" s="1"/>
  <c r="E22" i="2"/>
  <c r="H22" i="2" s="1"/>
  <c r="E21" i="2"/>
  <c r="H21" i="2" s="1"/>
  <c r="E20" i="2"/>
  <c r="H20" i="2" s="1"/>
  <c r="E19" i="2"/>
  <c r="H19" i="2" s="1"/>
  <c r="E18" i="2"/>
  <c r="H18" i="2" s="1"/>
  <c r="E17" i="2"/>
  <c r="H17" i="2" s="1"/>
  <c r="E16" i="2"/>
  <c r="H16" i="2" s="1"/>
  <c r="E15" i="2"/>
  <c r="H15" i="2" s="1"/>
  <c r="E14" i="2"/>
  <c r="H14" i="2" s="1"/>
  <c r="E13" i="2"/>
  <c r="H13" i="2" s="1"/>
  <c r="E12" i="2"/>
  <c r="H12" i="2" s="1"/>
  <c r="E11" i="2"/>
  <c r="H11" i="2" s="1"/>
  <c r="E10" i="2"/>
  <c r="H10" i="2" s="1"/>
  <c r="E9" i="2"/>
  <c r="H9" i="2" s="1"/>
  <c r="E8" i="2"/>
  <c r="H8" i="2" s="1"/>
  <c r="E7" i="2"/>
  <c r="E6" i="2"/>
  <c r="H6" i="2" s="1"/>
  <c r="E5" i="2"/>
  <c r="H5" i="2" s="1"/>
  <c r="C1" i="2"/>
  <c r="E5" i="1"/>
  <c r="H5" i="1" s="1"/>
  <c r="C1" i="1"/>
  <c r="B13" i="14"/>
  <c r="C14" i="13" s="1"/>
  <c r="B12" i="14"/>
  <c r="C13" i="13" s="1"/>
  <c r="B11" i="14"/>
  <c r="C12" i="13" s="1"/>
  <c r="B7" i="14"/>
  <c r="C8" i="13" s="1"/>
  <c r="B6" i="14"/>
  <c r="C7" i="13" s="1"/>
  <c r="H7" i="2" l="1"/>
  <c r="H1" i="2" s="1"/>
  <c r="E1" i="9"/>
  <c r="H6" i="9"/>
  <c r="H1" i="9" s="1"/>
  <c r="H7" i="11"/>
  <c r="H1" i="11" s="1"/>
  <c r="E1" i="4"/>
  <c r="H7" i="4"/>
  <c r="H1" i="4" s="1"/>
  <c r="E1" i="2"/>
  <c r="H1" i="12"/>
  <c r="E1" i="12"/>
  <c r="E1" i="11"/>
  <c r="H1" i="10"/>
  <c r="E1" i="10"/>
  <c r="H1" i="8"/>
  <c r="E1" i="8"/>
  <c r="H1" i="6"/>
  <c r="E1" i="6"/>
  <c r="H1" i="5"/>
  <c r="E1" i="5"/>
  <c r="H1" i="3"/>
  <c r="E1" i="3"/>
  <c r="H1" i="1"/>
  <c r="E1" i="1"/>
  <c r="E31" i="7" l="1"/>
  <c r="H31" i="7" s="1"/>
  <c r="E28" i="7"/>
  <c r="H28" i="7" s="1"/>
  <c r="A5" i="7"/>
  <c r="A6" i="7" s="1"/>
  <c r="A7" i="7" s="1"/>
  <c r="A8" i="7" s="1"/>
  <c r="A9" i="7" s="1"/>
  <c r="A10" i="7" s="1"/>
  <c r="A11" i="7" s="1"/>
  <c r="A12" i="7" s="1"/>
  <c r="A13" i="7" s="1"/>
  <c r="A14" i="7" s="1"/>
  <c r="A15" i="7" s="1"/>
  <c r="A16" i="7" s="1"/>
  <c r="A17" i="7" s="1"/>
  <c r="A18" i="7" s="1"/>
  <c r="A19" i="7" s="1"/>
  <c r="A20" i="7" s="1"/>
  <c r="A21" i="7" s="1"/>
  <c r="A22" i="7" s="1"/>
  <c r="A23" i="7" s="1"/>
  <c r="A24" i="7" s="1"/>
  <c r="A25" i="7" s="1"/>
  <c r="A26" i="7" s="1"/>
  <c r="A27" i="7" s="1"/>
  <c r="A28" i="7" s="1"/>
  <c r="A29" i="7" s="1"/>
  <c r="A30" i="7" s="1"/>
  <c r="A31" i="7" s="1"/>
  <c r="A32" i="7" s="1"/>
  <c r="A33" i="7" s="1"/>
  <c r="A34" i="7" s="1"/>
  <c r="A35" i="7" s="1"/>
  <c r="E35" i="7"/>
  <c r="H35" i="7" s="1"/>
  <c r="E34" i="7"/>
  <c r="H34" i="7" s="1"/>
  <c r="E33" i="7"/>
  <c r="H33" i="7" s="1"/>
  <c r="E32" i="7"/>
  <c r="H32" i="7" s="1"/>
  <c r="E30" i="7"/>
  <c r="H30" i="7" s="1"/>
  <c r="E29" i="7"/>
  <c r="H29" i="7" s="1"/>
  <c r="E27" i="7"/>
  <c r="H27" i="7" s="1"/>
  <c r="E26" i="7"/>
  <c r="H26" i="7" s="1"/>
  <c r="E25" i="7"/>
  <c r="H25" i="7" s="1"/>
  <c r="E24" i="7"/>
  <c r="H24" i="7" s="1"/>
  <c r="E23" i="7"/>
  <c r="H23" i="7" s="1"/>
  <c r="E22" i="7"/>
  <c r="H22" i="7" s="1"/>
  <c r="E21" i="7"/>
  <c r="H21" i="7" s="1"/>
  <c r="E20" i="7"/>
  <c r="H20" i="7" s="1"/>
  <c r="E19" i="7"/>
  <c r="H19" i="7" s="1"/>
  <c r="E18" i="7"/>
  <c r="H18" i="7" s="1"/>
  <c r="E17" i="7"/>
  <c r="H17" i="7" s="1"/>
  <c r="E16" i="7"/>
  <c r="H16" i="7" s="1"/>
  <c r="E15" i="7"/>
  <c r="H15" i="7" s="1"/>
  <c r="E14" i="7"/>
  <c r="H14" i="7" s="1"/>
  <c r="E13" i="7"/>
  <c r="H13" i="7" s="1"/>
  <c r="E12" i="7"/>
  <c r="H12" i="7" s="1"/>
  <c r="E11" i="7"/>
  <c r="H11" i="7" s="1"/>
  <c r="E10" i="7"/>
  <c r="H10" i="7" s="1"/>
  <c r="E9" i="7"/>
  <c r="H9" i="7" s="1"/>
  <c r="E8" i="7"/>
  <c r="H8" i="7" s="1"/>
  <c r="E7" i="7"/>
  <c r="H7" i="7" s="1"/>
  <c r="E6" i="7"/>
  <c r="H6" i="7" s="1"/>
  <c r="E5" i="7"/>
  <c r="H5" i="7" s="1"/>
  <c r="C1" i="7"/>
  <c r="B15" i="14"/>
  <c r="C16" i="13" s="1"/>
  <c r="B14" i="14"/>
  <c r="C15" i="13" s="1"/>
  <c r="B4" i="14"/>
  <c r="C5" i="13" s="1"/>
  <c r="B3" i="14"/>
  <c r="C4" i="13" s="1"/>
  <c r="E1" i="7" l="1"/>
  <c r="H1" i="7"/>
  <c r="B5" i="14"/>
  <c r="C6" i="13" s="1"/>
  <c r="B10" i="14"/>
  <c r="C11" i="13" s="1"/>
  <c r="B9" i="14"/>
  <c r="C10" i="13" s="1"/>
  <c r="B8" i="14"/>
  <c r="C9" i="13" s="1"/>
</calcChain>
</file>

<file path=xl/sharedStrings.xml><?xml version="1.0" encoding="utf-8"?>
<sst xmlns="http://schemas.openxmlformats.org/spreadsheetml/2006/main" count="212" uniqueCount="64">
  <si>
    <t>Dates</t>
  </si>
  <si>
    <t>H. Début</t>
  </si>
  <si>
    <t>H. Fin</t>
  </si>
  <si>
    <t>Sites</t>
  </si>
  <si>
    <t>Entrer l'année de plannification :</t>
  </si>
  <si>
    <t>Jour de l'an</t>
  </si>
  <si>
    <t>Pâques</t>
  </si>
  <si>
    <t>Lundi de Pâques</t>
  </si>
  <si>
    <t>Fête du Travail</t>
  </si>
  <si>
    <t>Victoire 39/45</t>
  </si>
  <si>
    <t>Ascension</t>
  </si>
  <si>
    <t>Pentecôte</t>
  </si>
  <si>
    <t>Lundi de Pentecôte</t>
  </si>
  <si>
    <t>Fête nationale</t>
  </si>
  <si>
    <t>Assomption</t>
  </si>
  <si>
    <t>Toussaint</t>
  </si>
  <si>
    <t>Armistice</t>
  </si>
  <si>
    <t>Noël</t>
  </si>
  <si>
    <t>Notes</t>
  </si>
  <si>
    <t>Agent :</t>
  </si>
  <si>
    <t>H. Totales</t>
  </si>
  <si>
    <t>Site 9</t>
  </si>
  <si>
    <t>Site 10</t>
  </si>
  <si>
    <t>Site 11</t>
  </si>
  <si>
    <t>Site 12</t>
  </si>
  <si>
    <t>Site 13</t>
  </si>
  <si>
    <t>Agents</t>
  </si>
  <si>
    <t>Février</t>
  </si>
  <si>
    <t>Janvier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</si>
  <si>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</si>
  <si>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</si>
  <si>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</si>
  <si>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</si>
  <si>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</si>
  <si>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</si>
  <si>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</si>
  <si>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</si>
  <si>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</si>
  <si>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</si>
  <si>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Fonctions</t>
  </si>
  <si>
    <t>Taux</t>
  </si>
  <si>
    <t>Agent 1</t>
  </si>
  <si>
    <t>Agent 2</t>
  </si>
  <si>
    <t>Agent 3</t>
  </si>
  <si>
    <t>Euros</t>
  </si>
  <si>
    <t>T. Euros</t>
  </si>
  <si>
    <t>T.Euros</t>
  </si>
  <si>
    <t>Payé</t>
  </si>
  <si>
    <t>Total Heures</t>
  </si>
  <si>
    <t>Marsane</t>
  </si>
  <si>
    <t>PAYE</t>
  </si>
  <si>
    <t>Site 1</t>
  </si>
  <si>
    <t>Site 2</t>
  </si>
  <si>
    <t>Site 3</t>
  </si>
  <si>
    <t>Site 4</t>
  </si>
  <si>
    <t>Site 5</t>
  </si>
  <si>
    <t>Site 6</t>
  </si>
  <si>
    <t>Site 7</t>
  </si>
  <si>
    <t>Site 8</t>
  </si>
  <si>
    <t>Agt1</t>
  </si>
  <si>
    <t>Agt2</t>
  </si>
  <si>
    <t>Agt3</t>
  </si>
  <si>
    <t>Agt4</t>
  </si>
  <si>
    <t>Agt5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</si>
</sst>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7" formatCode="#,##0.00\ &quot;€&quot;;\-#,##0.00\ &quot;€&quot;"/>
    <numFmt numFmtId="44" formatCode="_-* #,##0.00\ &quot;€&quot;_-;\-* #,##0.00\ &quot;€&quot;_-;_-* &quot;-&quot;??\ &quot;€&quot;_-;_-@_-"/>
    <numFmt numFmtId="164" formatCode="[$-F800]dddd\,\ mmmm\ dd\,\ yyyy"/>
    <numFmt numFmtId="165" formatCode="h:mm;@"/>
    <numFmt numFmtId="166" formatCode="[h]:mm"/>
    <numFmt numFmtId="167" formatCode="#,##0.00\ _€"/>
  </numFmts>
  <fonts count="2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8"/>
      <color theme="1"/>
      <name val="Arial Black"/>
      <family val="2"/>
    </font>
    <font>
      <sz val="20"/>
      <color theme="1"/>
      <name val="Arial Black"/>
      <family val="2"/>
    </font>
    <font>
      <sz val="12"/>
      <color theme="1"/>
      <name val="Calibri"/>
      <family val="2"/>
      <scheme val="minor"/>
    </font>
    <font>
      <b/>
      <sz val="20"/>
      <color theme="1"/>
      <name val="Arial Black"/>
      <family val="2"/>
    </font>
    <font>
      <sz val="20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0"/>
      <color rgb="FFFF0000"/>
      <name val="Calibri"/>
      <family val="2"/>
      <scheme val="minor"/>
    </font>
    <font>
      <sz val="28"/>
      <color rgb="FFFF0000"/>
      <name val="Arial Black"/>
      <family val="2"/>
    </font>
    <font>
      <b/>
      <sz val="30"/>
      <color rgb="FFFF0000"/>
      <name val="Arial"/>
      <family val="2"/>
    </font>
    <font>
      <b/>
      <sz val="28"/>
      <color rgb="FFFF0000"/>
      <name val="Arial Black"/>
      <family val="2"/>
    </font>
    <font>
      <sz val="11"/>
      <color theme="1"/>
      <name val="Calibri"/>
      <family val="2"/>
      <scheme val="minor"/>
    </font>
    <font>
      <b/>
      <sz val="20"/>
      <color rgb="FF000000"/>
      <name val="Calibri"/>
      <family val="2"/>
    </font>
    <font>
      <sz val="8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6"/>
      <color theme="1"/>
      <name val="Arial Black"/>
      <family val="2"/>
    </font>
    <font>
      <sz val="20"/>
      <color rgb="FFFF0000"/>
      <name val="Calibri"/>
      <family val="2"/>
      <scheme val="minor"/>
    </font>
    <font>
      <sz val="16"/>
      <color rgb="FFFF0000"/>
      <name val="Arial Black"/>
      <family val="2"/>
    </font>
    <font>
      <b/>
      <sz val="18"/>
      <color theme="1"/>
      <name val="Calibri"/>
      <family val="2"/>
      <scheme val="minor"/>
    </font>
    <font>
      <b/>
      <sz val="18"/>
      <name val="Calibri"/>
      <family val="2"/>
      <scheme val="minor"/>
    </font>
    <font>
      <b/>
      <sz val="26"/>
      <color rgb="FFFF0000"/>
      <name val="Calibri"/>
      <family val="2"/>
      <scheme val="minor"/>
    </font>
    <font>
      <b/>
      <sz val="28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2" fillId="0" borderId="0" applyFont="0" applyFill="0" applyBorder="0" applyAlignment="0" applyProtection="0"/>
  </cellStyleXfs>
  <cellXfs count="61">
    <xf numFmtId="0" fontId="0" fillId="0" borderId="0" xfId="0"/>
    <xf numFmtId="0" fontId="2" fillId="0" borderId="0" xfId="0" applyFont="1"/>
    <xf numFmtId="0" fontId="0" fillId="0" borderId="1" xfId="0" applyBorder="1"/>
    <xf numFmtId="164" fontId="0" fillId="0" borderId="1" xfId="0" applyNumberFormat="1" applyBorder="1"/>
    <xf numFmtId="164" fontId="4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20" fontId="7" fillId="0" borderId="2" xfId="0" applyNumberFormat="1" applyFont="1" applyBorder="1" applyAlignment="1">
      <alignment horizontal="center" vertical="center"/>
    </xf>
    <xf numFmtId="165" fontId="7" fillId="0" borderId="2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6" fontId="0" fillId="0" borderId="0" xfId="0" applyNumberFormat="1"/>
    <xf numFmtId="0" fontId="0" fillId="0" borderId="1" xfId="0" applyBorder="1" applyAlignment="1">
      <alignment horizontal="center"/>
    </xf>
    <xf numFmtId="0" fontId="10" fillId="0" borderId="1" xfId="0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0" fillId="0" borderId="1" xfId="0" applyBorder="1" applyAlignment="1">
      <alignment horizontal="center" vertical="center"/>
    </xf>
    <xf numFmtId="0" fontId="7" fillId="0" borderId="1" xfId="0" applyFont="1" applyBorder="1"/>
    <xf numFmtId="167" fontId="7" fillId="0" borderId="2" xfId="1" applyNumberFormat="1" applyFont="1" applyBorder="1" applyAlignment="1">
      <alignment horizontal="center" vertical="center"/>
    </xf>
    <xf numFmtId="44" fontId="8" fillId="0" borderId="0" xfId="1" applyFont="1" applyBorder="1" applyAlignment="1">
      <alignment vertical="center"/>
    </xf>
    <xf numFmtId="7" fontId="0" fillId="0" borderId="1" xfId="1" applyNumberFormat="1" applyFont="1" applyBorder="1" applyAlignment="1">
      <alignment horizontal="center" vertical="center"/>
    </xf>
    <xf numFmtId="7" fontId="8" fillId="0" borderId="1" xfId="1" applyNumberFormat="1" applyFont="1" applyBorder="1" applyAlignment="1">
      <alignment horizontal="center" vertical="center"/>
    </xf>
    <xf numFmtId="0" fontId="16" fillId="0" borderId="0" xfId="0" applyFont="1"/>
    <xf numFmtId="0" fontId="15" fillId="0" borderId="0" xfId="0" applyFont="1"/>
    <xf numFmtId="164" fontId="15" fillId="0" borderId="0" xfId="0" applyNumberFormat="1" applyFont="1"/>
    <xf numFmtId="0" fontId="17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7" fontId="8" fillId="0" borderId="0" xfId="1" applyNumberFormat="1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0" fillId="0" borderId="0" xfId="0" applyProtection="1"/>
    <xf numFmtId="0" fontId="3" fillId="0" borderId="3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/>
    </xf>
    <xf numFmtId="44" fontId="8" fillId="0" borderId="0" xfId="1" applyFont="1" applyBorder="1" applyAlignment="1" applyProtection="1">
      <alignment vertical="center"/>
    </xf>
    <xf numFmtId="0" fontId="3" fillId="0" borderId="1" xfId="0" applyFont="1" applyBorder="1" applyAlignment="1" applyProtection="1">
      <alignment horizontal="center" vertical="center"/>
    </xf>
    <xf numFmtId="0" fontId="17" fillId="0" borderId="1" xfId="0" applyFont="1" applyBorder="1" applyAlignment="1" applyProtection="1">
      <alignment horizontal="center" vertical="center"/>
    </xf>
    <xf numFmtId="0" fontId="19" fillId="0" borderId="1" xfId="0" applyFont="1" applyBorder="1" applyAlignment="1" applyProtection="1">
      <alignment horizontal="center" vertical="center"/>
    </xf>
    <xf numFmtId="164" fontId="4" fillId="0" borderId="2" xfId="0" applyNumberFormat="1" applyFont="1" applyBorder="1" applyAlignment="1" applyProtection="1">
      <alignment horizontal="center" vertical="center"/>
    </xf>
    <xf numFmtId="165" fontId="7" fillId="0" borderId="2" xfId="0" applyNumberFormat="1" applyFont="1" applyBorder="1" applyAlignment="1" applyProtection="1">
      <alignment horizontal="center" vertical="center"/>
    </xf>
    <xf numFmtId="167" fontId="7" fillId="0" borderId="2" xfId="1" applyNumberFormat="1" applyFont="1" applyBorder="1" applyAlignment="1" applyProtection="1">
      <alignment horizontal="center" vertical="center"/>
    </xf>
    <xf numFmtId="164" fontId="4" fillId="0" borderId="1" xfId="0" applyNumberFormat="1" applyFont="1" applyBorder="1" applyAlignment="1" applyProtection="1">
      <alignment horizontal="center" vertical="center"/>
    </xf>
    <xf numFmtId="46" fontId="0" fillId="0" borderId="0" xfId="0" applyNumberFormat="1" applyProtection="1"/>
    <xf numFmtId="0" fontId="6" fillId="0" borderId="2" xfId="0" applyFont="1" applyBorder="1" applyAlignment="1" applyProtection="1">
      <alignment horizontal="center" vertical="center"/>
      <protection locked="0"/>
    </xf>
    <xf numFmtId="20" fontId="7" fillId="0" borderId="2" xfId="0" applyNumberFormat="1" applyFont="1" applyBorder="1" applyAlignment="1" applyProtection="1">
      <alignment horizontal="center" vertical="center"/>
      <protection locked="0"/>
    </xf>
    <xf numFmtId="165" fontId="7" fillId="0" borderId="2" xfId="0" applyNumberFormat="1" applyFont="1" applyBorder="1" applyAlignment="1" applyProtection="1">
      <alignment horizontal="center" vertical="center"/>
      <protection locked="0"/>
    </xf>
    <xf numFmtId="0" fontId="0" fillId="0" borderId="1" xfId="0" applyBorder="1" applyProtection="1">
      <protection locked="0"/>
    </xf>
    <xf numFmtId="0" fontId="20" fillId="0" borderId="1" xfId="0" applyFont="1" applyBorder="1" applyAlignment="1" applyProtection="1">
      <alignment horizontal="center" vertical="center"/>
    </xf>
    <xf numFmtId="166" fontId="8" fillId="0" borderId="1" xfId="0" applyNumberFormat="1" applyFont="1" applyBorder="1" applyAlignment="1" applyProtection="1">
      <alignment horizontal="center" vertical="center"/>
    </xf>
    <xf numFmtId="166" fontId="8" fillId="0" borderId="1" xfId="0" applyNumberFormat="1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7" fontId="21" fillId="0" borderId="1" xfId="1" applyNumberFormat="1" applyFont="1" applyBorder="1" applyAlignment="1">
      <alignment horizontal="center" vertical="center"/>
    </xf>
    <xf numFmtId="7" fontId="8" fillId="0" borderId="1" xfId="1" applyNumberFormat="1" applyFont="1" applyBorder="1" applyAlignment="1">
      <alignment horizontal="center" vertical="center" shrinkToFit="1"/>
    </xf>
    <xf numFmtId="7" fontId="8" fillId="0" borderId="1" xfId="1" applyNumberFormat="1" applyFont="1" applyBorder="1" applyAlignment="1" applyProtection="1">
      <alignment horizontal="center" vertical="center" shrinkToFit="1"/>
    </xf>
    <xf numFmtId="0" fontId="22" fillId="0" borderId="1" xfId="0" applyFont="1" applyBorder="1" applyAlignment="1">
      <alignment horizontal="center" vertical="center"/>
    </xf>
    <xf numFmtId="0" fontId="11" fillId="0" borderId="4" xfId="0" applyFont="1" applyBorder="1" applyAlignment="1" applyProtection="1">
      <alignment horizontal="center" vertical="center"/>
      <protection locked="0"/>
    </xf>
    <xf numFmtId="0" fontId="11" fillId="0" borderId="5" xfId="0" applyFont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3" xfId="0" applyFont="1" applyBorder="1" applyAlignment="1" applyProtection="1">
      <alignment horizontal="center" vertical="center"/>
      <protection locked="0"/>
    </xf>
    <xf numFmtId="0" fontId="5" fillId="0" borderId="6" xfId="0" applyFont="1" applyBorder="1" applyAlignment="1" applyProtection="1">
      <alignment horizontal="center" vertical="center"/>
      <protection locked="0"/>
    </xf>
    <xf numFmtId="0" fontId="23" fillId="0" borderId="1" xfId="0" applyFont="1" applyBorder="1" applyAlignment="1" applyProtection="1">
      <alignment horizontal="center" vertical="center"/>
      <protection locked="0"/>
    </xf>
  </cellXfs>
  <cellStyles count="2">
    <cellStyle name="Monétaire" xfId="1" builtinId="4"/>
    <cellStyle name="Normal" xfId="0" builtinId="0"/>
  </cellStyles>
  <dxfs count="24"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trlProps/ctrlProp1.xml><?xml version="1.0" encoding="utf-8"?>
<formControlPr xmlns="http://schemas.microsoft.com/office/spreadsheetml/2009/9/main" objectType="Spin" dx="22" fmlaLink="$E$2" max="2050" min="2000" page="10" val="2019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209550</xdr:colOff>
          <xdr:row>1</xdr:row>
          <xdr:rowOff>9525</xdr:rowOff>
        </xdr:from>
        <xdr:to>
          <xdr:col>7</xdr:col>
          <xdr:colOff>209550</xdr:colOff>
          <xdr:row>2</xdr:row>
          <xdr:rowOff>9525</xdr:rowOff>
        </xdr:to>
        <xdr:sp macro="" textlink="">
          <xdr:nvSpPr>
            <xdr:cNvPr id="14337" name="Spinner 1" hidden="1">
              <a:extLst>
                <a:ext uri="{63B3BB69-23CF-44E3-9099-C40C66FF867C}">
                  <a14:compatExt spid="_x0000_s14337"/>
                </a:ext>
                <a:ext uri="{FF2B5EF4-FFF2-40B4-BE49-F238E27FC236}">
                  <a16:creationId xmlns:a16="http://schemas.microsoft.com/office/drawing/2014/main" id="{00000000-0008-0000-0000-000001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3</xdr:row>
          <xdr:rowOff>9525</xdr:rowOff>
        </xdr:from>
        <xdr:to>
          <xdr:col>12</xdr:col>
          <xdr:colOff>733425</xdr:colOff>
          <xdr:row>4</xdr:row>
          <xdr:rowOff>361950</xdr:rowOff>
        </xdr:to>
        <xdr:sp macro="" textlink="">
          <xdr:nvSpPr>
            <xdr:cNvPr id="2059" name="Button 11" hidden="1">
              <a:extLst>
                <a:ext uri="{63B3BB69-23CF-44E3-9099-C40C66FF867C}">
                  <a14:compatExt spid="_x0000_s2059"/>
                </a:ext>
                <a:ext uri="{FF2B5EF4-FFF2-40B4-BE49-F238E27FC236}">
                  <a16:creationId xmlns:a16="http://schemas.microsoft.com/office/drawing/2014/main" id="{D6EA55CB-BEF7-406D-BAD3-471B8AB66FF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6</xdr:row>
          <xdr:rowOff>9525</xdr:rowOff>
        </xdr:from>
        <xdr:to>
          <xdr:col>12</xdr:col>
          <xdr:colOff>752475</xdr:colOff>
          <xdr:row>7</xdr:row>
          <xdr:rowOff>371475</xdr:rowOff>
        </xdr:to>
        <xdr:sp macro="" textlink="">
          <xdr:nvSpPr>
            <xdr:cNvPr id="2060" name="Button 12" hidden="1">
              <a:extLst>
                <a:ext uri="{63B3BB69-23CF-44E3-9099-C40C66FF867C}">
                  <a14:compatExt spid="_x0000_s2060"/>
                </a:ext>
                <a:ext uri="{FF2B5EF4-FFF2-40B4-BE49-F238E27FC236}">
                  <a16:creationId xmlns:a16="http://schemas.microsoft.com/office/drawing/2014/main" id="{1ED91427-586F-4B9D-AD5A-17D39CF10FA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Sauvegarder</a:t>
              </a:r>
            </a:p>
          </xdr:txBody>
        </xdr:sp>
        <xdr:clientData fPrintsWithSheet="0"/>
      </xdr:twoCellAnchor>
    </mc:Choice>
    <mc:Fallback/>
  </mc:AlternateContent>
  <xdr:twoCellAnchor>
    <xdr:from>
      <xdr:col>6</xdr:col>
      <xdr:colOff>152401</xdr:colOff>
      <xdr:row>9</xdr:row>
      <xdr:rowOff>371475</xdr:rowOff>
    </xdr:from>
    <xdr:to>
      <xdr:col>8</xdr:col>
      <xdr:colOff>3124201</xdr:colOff>
      <xdr:row>13</xdr:row>
      <xdr:rowOff>104775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8B169FB6-0D58-402F-9CF1-E06156511262}"/>
            </a:ext>
          </a:extLst>
        </xdr:cNvPr>
        <xdr:cNvSpPr txBox="1"/>
      </xdr:nvSpPr>
      <xdr:spPr>
        <a:xfrm>
          <a:off x="10106026" y="4114800"/>
          <a:ext cx="5067300" cy="1257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000">
              <a:solidFill>
                <a:srgbClr val="FF0000"/>
              </a:solidFill>
            </a:rPr>
            <a:t>Bonjour,</a:t>
          </a:r>
        </a:p>
        <a:p>
          <a:r>
            <a:rPr lang="fr-FR" sz="2000">
              <a:solidFill>
                <a:srgbClr val="FF0000"/>
              </a:solidFill>
            </a:rPr>
            <a:t>J'aimerai </a:t>
          </a:r>
          <a:r>
            <a:rPr lang="fr-FR" sz="2000" u="sng">
              <a:solidFill>
                <a:srgbClr val="FF0000"/>
              </a:solidFill>
            </a:rPr>
            <a:t>effacer</a:t>
          </a:r>
          <a:r>
            <a:rPr lang="fr-FR" sz="2000">
              <a:solidFill>
                <a:srgbClr val="FF0000"/>
              </a:solidFill>
            </a:rPr>
            <a:t> la cellule Agent 1 automatiquement quand la cellule </a:t>
          </a:r>
          <a:r>
            <a:rPr lang="fr-FR" sz="2000" b="1" u="sng">
              <a:solidFill>
                <a:srgbClr val="FF0000"/>
              </a:solidFill>
            </a:rPr>
            <a:t>PAYE</a:t>
          </a:r>
          <a:r>
            <a:rPr lang="fr-FR" sz="2000">
              <a:solidFill>
                <a:srgbClr val="FF0000"/>
              </a:solidFill>
            </a:rPr>
            <a:t> est inscrite.</a:t>
          </a:r>
        </a:p>
        <a:p>
          <a:endParaRPr lang="fr-FR" sz="1100"/>
        </a:p>
      </xdr:txBody>
    </xdr:sp>
    <xdr:clientData/>
  </xdr:twoCellAnchor>
  <xdr:twoCellAnchor>
    <xdr:from>
      <xdr:col>7</xdr:col>
      <xdr:colOff>304800</xdr:colOff>
      <xdr:row>7</xdr:row>
      <xdr:rowOff>104775</xdr:rowOff>
    </xdr:from>
    <xdr:to>
      <xdr:col>8</xdr:col>
      <xdr:colOff>1704975</xdr:colOff>
      <xdr:row>12</xdr:row>
      <xdr:rowOff>209550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7CA5C1C3-12B8-4D57-99C5-3825252453A8}"/>
            </a:ext>
          </a:extLst>
        </xdr:cNvPr>
        <xdr:cNvCxnSpPr/>
      </xdr:nvCxnSpPr>
      <xdr:spPr>
        <a:xfrm flipV="1">
          <a:off x="11306175" y="3086100"/>
          <a:ext cx="2447925" cy="20097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561975</xdr:colOff>
      <xdr:row>7</xdr:row>
      <xdr:rowOff>152400</xdr:rowOff>
    </xdr:from>
    <xdr:to>
      <xdr:col>7</xdr:col>
      <xdr:colOff>685800</xdr:colOff>
      <xdr:row>11</xdr:row>
      <xdr:rowOff>9525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AF08C132-3CA4-4710-BD60-8B04044A12E1}"/>
            </a:ext>
          </a:extLst>
        </xdr:cNvPr>
        <xdr:cNvCxnSpPr/>
      </xdr:nvCxnSpPr>
      <xdr:spPr>
        <a:xfrm flipH="1" flipV="1">
          <a:off x="9134475" y="3133725"/>
          <a:ext cx="2552700" cy="13811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3</xdr:row>
          <xdr:rowOff>9525</xdr:rowOff>
        </xdr:from>
        <xdr:to>
          <xdr:col>12</xdr:col>
          <xdr:colOff>733425</xdr:colOff>
          <xdr:row>4</xdr:row>
          <xdr:rowOff>361950</xdr:rowOff>
        </xdr:to>
        <xdr:sp macro="" textlink="">
          <xdr:nvSpPr>
            <xdr:cNvPr id="3078" name="Button 6" hidden="1">
              <a:extLst>
                <a:ext uri="{63B3BB69-23CF-44E3-9099-C40C66FF867C}">
                  <a14:compatExt spid="_x0000_s3078"/>
                </a:ext>
                <a:ext uri="{FF2B5EF4-FFF2-40B4-BE49-F238E27FC236}">
                  <a16:creationId xmlns:a16="http://schemas.microsoft.com/office/drawing/2014/main" id="{00000000-0008-0000-0200-00000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6</xdr:row>
          <xdr:rowOff>9525</xdr:rowOff>
        </xdr:from>
        <xdr:to>
          <xdr:col>12</xdr:col>
          <xdr:colOff>752475</xdr:colOff>
          <xdr:row>7</xdr:row>
          <xdr:rowOff>371475</xdr:rowOff>
        </xdr:to>
        <xdr:sp macro="" textlink="">
          <xdr:nvSpPr>
            <xdr:cNvPr id="3080" name="Button 8" hidden="1">
              <a:extLst>
                <a:ext uri="{63B3BB69-23CF-44E3-9099-C40C66FF867C}">
                  <a14:compatExt spid="_x0000_s3080"/>
                </a:ext>
                <a:ext uri="{FF2B5EF4-FFF2-40B4-BE49-F238E27FC236}">
                  <a16:creationId xmlns:a16="http://schemas.microsoft.com/office/drawing/2014/main" id="{00000000-0008-0000-0200-00000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Sauvegarder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752475</xdr:colOff>
          <xdr:row>3</xdr:row>
          <xdr:rowOff>9525</xdr:rowOff>
        </xdr:from>
        <xdr:to>
          <xdr:col>12</xdr:col>
          <xdr:colOff>723900</xdr:colOff>
          <xdr:row>4</xdr:row>
          <xdr:rowOff>361950</xdr:rowOff>
        </xdr:to>
        <xdr:sp macro="" textlink="">
          <xdr:nvSpPr>
            <xdr:cNvPr id="4101" name="Button 5" hidden="1">
              <a:extLst>
                <a:ext uri="{63B3BB69-23CF-44E3-9099-C40C66FF867C}">
                  <a14:compatExt spid="_x0000_s4101"/>
                </a:ext>
                <a:ext uri="{FF2B5EF4-FFF2-40B4-BE49-F238E27FC236}">
                  <a16:creationId xmlns:a16="http://schemas.microsoft.com/office/drawing/2014/main" id="{00000000-0008-0000-0300-000005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752475</xdr:colOff>
          <xdr:row>6</xdr:row>
          <xdr:rowOff>0</xdr:rowOff>
        </xdr:from>
        <xdr:to>
          <xdr:col>12</xdr:col>
          <xdr:colOff>742950</xdr:colOff>
          <xdr:row>7</xdr:row>
          <xdr:rowOff>361950</xdr:rowOff>
        </xdr:to>
        <xdr:sp macro="" textlink="">
          <xdr:nvSpPr>
            <xdr:cNvPr id="4103" name="Button 7" hidden="1">
              <a:extLst>
                <a:ext uri="{63B3BB69-23CF-44E3-9099-C40C66FF867C}">
                  <a14:compatExt spid="_x0000_s4103"/>
                </a:ext>
                <a:ext uri="{FF2B5EF4-FFF2-40B4-BE49-F238E27FC236}">
                  <a16:creationId xmlns:a16="http://schemas.microsoft.com/office/drawing/2014/main" id="{00000000-0008-0000-0300-000007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Sauvegarder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9525</xdr:colOff>
          <xdr:row>3</xdr:row>
          <xdr:rowOff>0</xdr:rowOff>
        </xdr:from>
        <xdr:to>
          <xdr:col>12</xdr:col>
          <xdr:colOff>742950</xdr:colOff>
          <xdr:row>4</xdr:row>
          <xdr:rowOff>352425</xdr:rowOff>
        </xdr:to>
        <xdr:sp macro="" textlink="">
          <xdr:nvSpPr>
            <xdr:cNvPr id="5125" name="Button 5" hidden="1">
              <a:extLst>
                <a:ext uri="{63B3BB69-23CF-44E3-9099-C40C66FF867C}">
                  <a14:compatExt spid="_x0000_s5125"/>
                </a:ext>
                <a:ext uri="{FF2B5EF4-FFF2-40B4-BE49-F238E27FC236}">
                  <a16:creationId xmlns:a16="http://schemas.microsoft.com/office/drawing/2014/main" id="{00000000-0008-0000-0400-000005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5</xdr:row>
          <xdr:rowOff>371475</xdr:rowOff>
        </xdr:from>
        <xdr:to>
          <xdr:col>12</xdr:col>
          <xdr:colOff>752475</xdr:colOff>
          <xdr:row>7</xdr:row>
          <xdr:rowOff>352425</xdr:rowOff>
        </xdr:to>
        <xdr:sp macro="" textlink="">
          <xdr:nvSpPr>
            <xdr:cNvPr id="5126" name="Button 6" hidden="1">
              <a:extLst>
                <a:ext uri="{63B3BB69-23CF-44E3-9099-C40C66FF867C}">
                  <a14:compatExt spid="_x0000_s5126"/>
                </a:ext>
                <a:ext uri="{FF2B5EF4-FFF2-40B4-BE49-F238E27FC236}">
                  <a16:creationId xmlns:a16="http://schemas.microsoft.com/office/drawing/2014/main" id="{00000000-0008-0000-0400-00000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Sauvegarder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3</xdr:row>
          <xdr:rowOff>9525</xdr:rowOff>
        </xdr:from>
        <xdr:to>
          <xdr:col>12</xdr:col>
          <xdr:colOff>733425</xdr:colOff>
          <xdr:row>4</xdr:row>
          <xdr:rowOff>361950</xdr:rowOff>
        </xdr:to>
        <xdr:sp macro="" textlink="">
          <xdr:nvSpPr>
            <xdr:cNvPr id="6149" name="Button 5" hidden="1">
              <a:extLst>
                <a:ext uri="{63B3BB69-23CF-44E3-9099-C40C66FF867C}">
                  <a14:compatExt spid="_x0000_s6149"/>
                </a:ext>
                <a:ext uri="{FF2B5EF4-FFF2-40B4-BE49-F238E27FC236}">
                  <a16:creationId xmlns:a16="http://schemas.microsoft.com/office/drawing/2014/main" id="{00000000-0008-0000-0500-000005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733425</xdr:colOff>
          <xdr:row>6</xdr:row>
          <xdr:rowOff>9525</xdr:rowOff>
        </xdr:from>
        <xdr:to>
          <xdr:col>12</xdr:col>
          <xdr:colOff>723900</xdr:colOff>
          <xdr:row>7</xdr:row>
          <xdr:rowOff>371475</xdr:rowOff>
        </xdr:to>
        <xdr:sp macro="" textlink="">
          <xdr:nvSpPr>
            <xdr:cNvPr id="6150" name="Button 6" hidden="1">
              <a:extLst>
                <a:ext uri="{63B3BB69-23CF-44E3-9099-C40C66FF867C}">
                  <a14:compatExt spid="_x0000_s6150"/>
                </a:ext>
                <a:ext uri="{FF2B5EF4-FFF2-40B4-BE49-F238E27FC236}">
                  <a16:creationId xmlns:a16="http://schemas.microsoft.com/office/drawing/2014/main" id="{00000000-0008-0000-0500-000006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Sauvegarder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752475</xdr:colOff>
          <xdr:row>3</xdr:row>
          <xdr:rowOff>9525</xdr:rowOff>
        </xdr:from>
        <xdr:to>
          <xdr:col>12</xdr:col>
          <xdr:colOff>723900</xdr:colOff>
          <xdr:row>4</xdr:row>
          <xdr:rowOff>361950</xdr:rowOff>
        </xdr:to>
        <xdr:sp macro="" textlink="">
          <xdr:nvSpPr>
            <xdr:cNvPr id="7174" name="Button 6" hidden="1">
              <a:extLst>
                <a:ext uri="{63B3BB69-23CF-44E3-9099-C40C66FF867C}">
                  <a14:compatExt spid="_x0000_s7174"/>
                </a:ext>
                <a:ext uri="{FF2B5EF4-FFF2-40B4-BE49-F238E27FC236}">
                  <a16:creationId xmlns:a16="http://schemas.microsoft.com/office/drawing/2014/main" id="{00000000-0008-0000-0600-000006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5</xdr:row>
          <xdr:rowOff>371475</xdr:rowOff>
        </xdr:from>
        <xdr:to>
          <xdr:col>12</xdr:col>
          <xdr:colOff>752475</xdr:colOff>
          <xdr:row>7</xdr:row>
          <xdr:rowOff>352425</xdr:rowOff>
        </xdr:to>
        <xdr:sp macro="" textlink="">
          <xdr:nvSpPr>
            <xdr:cNvPr id="7175" name="Button 7" hidden="1">
              <a:extLst>
                <a:ext uri="{63B3BB69-23CF-44E3-9099-C40C66FF867C}">
                  <a14:compatExt spid="_x0000_s7175"/>
                </a:ext>
                <a:ext uri="{FF2B5EF4-FFF2-40B4-BE49-F238E27FC236}">
                  <a16:creationId xmlns:a16="http://schemas.microsoft.com/office/drawing/2014/main" id="{00000000-0008-0000-0600-000007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Sauvegarder</a:t>
              </a:r>
            </a:p>
          </xdr:txBody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3</xdr:row>
          <xdr:rowOff>0</xdr:rowOff>
        </xdr:from>
        <xdr:to>
          <xdr:col>12</xdr:col>
          <xdr:colOff>733425</xdr:colOff>
          <xdr:row>4</xdr:row>
          <xdr:rowOff>352425</xdr:rowOff>
        </xdr:to>
        <xdr:sp macro="" textlink="">
          <xdr:nvSpPr>
            <xdr:cNvPr id="8197" name="Button 5" hidden="1">
              <a:extLst>
                <a:ext uri="{63B3BB69-23CF-44E3-9099-C40C66FF867C}">
                  <a14:compatExt spid="_x0000_s8197"/>
                </a:ext>
                <a:ext uri="{FF2B5EF4-FFF2-40B4-BE49-F238E27FC236}">
                  <a16:creationId xmlns:a16="http://schemas.microsoft.com/office/drawing/2014/main" id="{00000000-0008-0000-0700-000005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6</xdr:row>
          <xdr:rowOff>9525</xdr:rowOff>
        </xdr:from>
        <xdr:to>
          <xdr:col>12</xdr:col>
          <xdr:colOff>752475</xdr:colOff>
          <xdr:row>7</xdr:row>
          <xdr:rowOff>371475</xdr:rowOff>
        </xdr:to>
        <xdr:sp macro="" textlink="">
          <xdr:nvSpPr>
            <xdr:cNvPr id="8198" name="Button 6" hidden="1">
              <a:extLst>
                <a:ext uri="{63B3BB69-23CF-44E3-9099-C40C66FF867C}">
                  <a14:compatExt spid="_x0000_s8198"/>
                </a:ext>
                <a:ext uri="{FF2B5EF4-FFF2-40B4-BE49-F238E27FC236}">
                  <a16:creationId xmlns:a16="http://schemas.microsoft.com/office/drawing/2014/main" id="{00000000-0008-0000-0700-000006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Sauvegarder</a:t>
              </a:r>
            </a:p>
          </xdr:txBody>
        </xdr:sp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9525</xdr:colOff>
          <xdr:row>3</xdr:row>
          <xdr:rowOff>19050</xdr:rowOff>
        </xdr:from>
        <xdr:to>
          <xdr:col>12</xdr:col>
          <xdr:colOff>742950</xdr:colOff>
          <xdr:row>4</xdr:row>
          <xdr:rowOff>371475</xdr:rowOff>
        </xdr:to>
        <xdr:sp macro="" textlink="">
          <xdr:nvSpPr>
            <xdr:cNvPr id="9220" name="Button 4" hidden="1">
              <a:extLst>
                <a:ext uri="{63B3BB69-23CF-44E3-9099-C40C66FF867C}">
                  <a14:compatExt spid="_x0000_s9220"/>
                </a:ext>
                <a:ext uri="{FF2B5EF4-FFF2-40B4-BE49-F238E27FC236}">
                  <a16:creationId xmlns:a16="http://schemas.microsoft.com/office/drawing/2014/main" id="{00000000-0008-0000-0800-00000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752475</xdr:colOff>
          <xdr:row>6</xdr:row>
          <xdr:rowOff>19050</xdr:rowOff>
        </xdr:from>
        <xdr:to>
          <xdr:col>12</xdr:col>
          <xdr:colOff>742950</xdr:colOff>
          <xdr:row>8</xdr:row>
          <xdr:rowOff>0</xdr:rowOff>
        </xdr:to>
        <xdr:sp macro="" textlink="">
          <xdr:nvSpPr>
            <xdr:cNvPr id="9222" name="Button 6" hidden="1">
              <a:extLst>
                <a:ext uri="{63B3BB69-23CF-44E3-9099-C40C66FF867C}">
                  <a14:compatExt spid="_x0000_s9222"/>
                </a:ext>
                <a:ext uri="{FF2B5EF4-FFF2-40B4-BE49-F238E27FC236}">
                  <a16:creationId xmlns:a16="http://schemas.microsoft.com/office/drawing/2014/main" id="{00000000-0008-0000-0800-000006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Sauvegarder</a:t>
              </a:r>
            </a:p>
          </xdr:txBody>
        </xdr:sp>
        <xdr:clientData fPrintsWithSheet="0"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752475</xdr:colOff>
          <xdr:row>3</xdr:row>
          <xdr:rowOff>0</xdr:rowOff>
        </xdr:from>
        <xdr:to>
          <xdr:col>12</xdr:col>
          <xdr:colOff>723900</xdr:colOff>
          <xdr:row>4</xdr:row>
          <xdr:rowOff>352425</xdr:rowOff>
        </xdr:to>
        <xdr:sp macro="" textlink="">
          <xdr:nvSpPr>
            <xdr:cNvPr id="10243" name="Button 3" hidden="1">
              <a:extLst>
                <a:ext uri="{63B3BB69-23CF-44E3-9099-C40C66FF867C}">
                  <a14:compatExt spid="_x0000_s10243"/>
                </a:ext>
                <a:ext uri="{FF2B5EF4-FFF2-40B4-BE49-F238E27FC236}">
                  <a16:creationId xmlns:a16="http://schemas.microsoft.com/office/drawing/2014/main" id="{00000000-0008-0000-0900-000003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752475</xdr:colOff>
          <xdr:row>6</xdr:row>
          <xdr:rowOff>9525</xdr:rowOff>
        </xdr:from>
        <xdr:to>
          <xdr:col>12</xdr:col>
          <xdr:colOff>742950</xdr:colOff>
          <xdr:row>7</xdr:row>
          <xdr:rowOff>371475</xdr:rowOff>
        </xdr:to>
        <xdr:sp macro="" textlink="">
          <xdr:nvSpPr>
            <xdr:cNvPr id="10244" name="Button 4" hidden="1">
              <a:extLst>
                <a:ext uri="{63B3BB69-23CF-44E3-9099-C40C66FF867C}">
                  <a14:compatExt spid="_x0000_s10244"/>
                </a:ext>
                <a:ext uri="{FF2B5EF4-FFF2-40B4-BE49-F238E27FC236}">
                  <a16:creationId xmlns:a16="http://schemas.microsoft.com/office/drawing/2014/main" id="{00000000-0008-0000-0900-000004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Sauvegarder</a:t>
              </a:r>
            </a:p>
          </xdr:txBody>
        </xdr:sp>
        <xdr:clientData fPrintsWithSheet="0"/>
      </xdr:twoCellAnchor>
    </mc:Choice>
    <mc:Fallback/>
  </mc:AlternateContent>
</xdr:wsDr>
</file>

<file path=xl/drawings/drawing1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9525</xdr:colOff>
          <xdr:row>3</xdr:row>
          <xdr:rowOff>0</xdr:rowOff>
        </xdr:from>
        <xdr:to>
          <xdr:col>12</xdr:col>
          <xdr:colOff>742950</xdr:colOff>
          <xdr:row>4</xdr:row>
          <xdr:rowOff>352425</xdr:rowOff>
        </xdr:to>
        <xdr:sp macro="" textlink="">
          <xdr:nvSpPr>
            <xdr:cNvPr id="11268" name="Button 4" hidden="1">
              <a:extLst>
                <a:ext uri="{63B3BB69-23CF-44E3-9099-C40C66FF867C}">
                  <a14:compatExt spid="_x0000_s11268"/>
                </a:ext>
                <a:ext uri="{FF2B5EF4-FFF2-40B4-BE49-F238E27FC236}">
                  <a16:creationId xmlns:a16="http://schemas.microsoft.com/office/drawing/2014/main" id="{00000000-0008-0000-0A00-000004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6</xdr:row>
          <xdr:rowOff>0</xdr:rowOff>
        </xdr:from>
        <xdr:to>
          <xdr:col>12</xdr:col>
          <xdr:colOff>752475</xdr:colOff>
          <xdr:row>7</xdr:row>
          <xdr:rowOff>361950</xdr:rowOff>
        </xdr:to>
        <xdr:sp macro="" textlink="">
          <xdr:nvSpPr>
            <xdr:cNvPr id="11269" name="Button 5" hidden="1">
              <a:extLst>
                <a:ext uri="{63B3BB69-23CF-44E3-9099-C40C66FF867C}">
                  <a14:compatExt spid="_x0000_s11269"/>
                </a:ext>
                <a:ext uri="{FF2B5EF4-FFF2-40B4-BE49-F238E27FC236}">
                  <a16:creationId xmlns:a16="http://schemas.microsoft.com/office/drawing/2014/main" id="{00000000-0008-0000-0A00-000005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Sauvegarder</a:t>
              </a:r>
            </a:p>
          </xdr:txBody>
        </xdr:sp>
        <xdr:clientData fPrintsWithSheet="0"/>
      </xdr:twoCellAnchor>
    </mc:Choice>
    <mc:Fallback/>
  </mc:AlternateContent>
</xdr:wsDr>
</file>

<file path=xl/drawings/drawing1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9525</xdr:colOff>
          <xdr:row>3</xdr:row>
          <xdr:rowOff>9525</xdr:rowOff>
        </xdr:from>
        <xdr:to>
          <xdr:col>12</xdr:col>
          <xdr:colOff>742950</xdr:colOff>
          <xdr:row>4</xdr:row>
          <xdr:rowOff>361950</xdr:rowOff>
        </xdr:to>
        <xdr:sp macro="" textlink="">
          <xdr:nvSpPr>
            <xdr:cNvPr id="12292" name="Button 4" hidden="1">
              <a:extLst>
                <a:ext uri="{63B3BB69-23CF-44E3-9099-C40C66FF867C}">
                  <a14:compatExt spid="_x0000_s12292"/>
                </a:ext>
                <a:ext uri="{FF2B5EF4-FFF2-40B4-BE49-F238E27FC236}">
                  <a16:creationId xmlns:a16="http://schemas.microsoft.com/office/drawing/2014/main" id="{00000000-0008-0000-0B00-000004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752475</xdr:colOff>
          <xdr:row>6</xdr:row>
          <xdr:rowOff>0</xdr:rowOff>
        </xdr:from>
        <xdr:to>
          <xdr:col>12</xdr:col>
          <xdr:colOff>742950</xdr:colOff>
          <xdr:row>7</xdr:row>
          <xdr:rowOff>361950</xdr:rowOff>
        </xdr:to>
        <xdr:sp macro="" textlink="">
          <xdr:nvSpPr>
            <xdr:cNvPr id="12293" name="Button 5" hidden="1">
              <a:extLst>
                <a:ext uri="{63B3BB69-23CF-44E3-9099-C40C66FF867C}">
                  <a14:compatExt spid="_x0000_s12293"/>
                </a:ext>
                <a:ext uri="{FF2B5EF4-FFF2-40B4-BE49-F238E27FC236}">
                  <a16:creationId xmlns:a16="http://schemas.microsoft.com/office/drawing/2014/main" id="{00000000-0008-0000-0B00-000005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Sauvegarder</a:t>
              </a:r>
            </a:p>
          </xdr:txBody>
        </xdr:sp>
        <xdr:clientData fPrintsWithSheet="0"/>
      </xdr:twoCellAnchor>
    </mc:Choice>
    <mc:Fallback/>
  </mc:AlternateContent>
</xdr:wsDr>
</file>

<file path=xl/drawings/drawing1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3</xdr:row>
          <xdr:rowOff>9525</xdr:rowOff>
        </xdr:from>
        <xdr:to>
          <xdr:col>12</xdr:col>
          <xdr:colOff>733425</xdr:colOff>
          <xdr:row>4</xdr:row>
          <xdr:rowOff>361950</xdr:rowOff>
        </xdr:to>
        <xdr:sp macro="" textlink="">
          <xdr:nvSpPr>
            <xdr:cNvPr id="13317" name="Button 5" hidden="1">
              <a:extLst>
                <a:ext uri="{63B3BB69-23CF-44E3-9099-C40C66FF867C}">
                  <a14:compatExt spid="_x0000_s13317"/>
                </a:ext>
                <a:ext uri="{FF2B5EF4-FFF2-40B4-BE49-F238E27FC236}">
                  <a16:creationId xmlns:a16="http://schemas.microsoft.com/office/drawing/2014/main" id="{00000000-0008-0000-0C00-000005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6</xdr:row>
          <xdr:rowOff>0</xdr:rowOff>
        </xdr:from>
        <xdr:to>
          <xdr:col>12</xdr:col>
          <xdr:colOff>752475</xdr:colOff>
          <xdr:row>7</xdr:row>
          <xdr:rowOff>361950</xdr:rowOff>
        </xdr:to>
        <xdr:sp macro="" textlink="">
          <xdr:nvSpPr>
            <xdr:cNvPr id="13318" name="Button 6" hidden="1">
              <a:extLst>
                <a:ext uri="{63B3BB69-23CF-44E3-9099-C40C66FF867C}">
                  <a14:compatExt spid="_x0000_s13318"/>
                </a:ext>
                <a:ext uri="{FF2B5EF4-FFF2-40B4-BE49-F238E27FC236}">
                  <a16:creationId xmlns:a16="http://schemas.microsoft.com/office/drawing/2014/main" id="{00000000-0008-0000-0C00-000006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Sauvegarder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ctrlProp" Target="../ctrlProps/ctrlProp7.xml"/><Relationship Id="rId4" Type="http://schemas.openxmlformats.org/officeDocument/2006/relationships/ctrlProp" Target="../ctrlProps/ctrlProp6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ctrlProp" Target="../ctrlProps/ctrlProp9.xml"/><Relationship Id="rId4" Type="http://schemas.openxmlformats.org/officeDocument/2006/relationships/ctrlProp" Target="../ctrlProps/ctrlProp8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5" Type="http://schemas.openxmlformats.org/officeDocument/2006/relationships/ctrlProp" Target="../ctrlProps/ctrlProp11.xml"/><Relationship Id="rId4" Type="http://schemas.openxmlformats.org/officeDocument/2006/relationships/ctrlProp" Target="../ctrlProps/ctrlProp10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5" Type="http://schemas.openxmlformats.org/officeDocument/2006/relationships/ctrlProp" Target="../ctrlProps/ctrlProp13.xml"/><Relationship Id="rId4" Type="http://schemas.openxmlformats.org/officeDocument/2006/relationships/ctrlProp" Target="../ctrlProps/ctrlProp12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5" Type="http://schemas.openxmlformats.org/officeDocument/2006/relationships/ctrlProp" Target="../ctrlProps/ctrlProp15.xml"/><Relationship Id="rId4" Type="http://schemas.openxmlformats.org/officeDocument/2006/relationships/ctrlProp" Target="../ctrlProps/ctrlProp14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5" Type="http://schemas.openxmlformats.org/officeDocument/2006/relationships/ctrlProp" Target="../ctrlProps/ctrlProp17.xml"/><Relationship Id="rId4" Type="http://schemas.openxmlformats.org/officeDocument/2006/relationships/ctrlProp" Target="../ctrlProps/ctrlProp16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5" Type="http://schemas.openxmlformats.org/officeDocument/2006/relationships/ctrlProp" Target="../ctrlProps/ctrlProp19.xml"/><Relationship Id="rId4" Type="http://schemas.openxmlformats.org/officeDocument/2006/relationships/ctrlProp" Target="../ctrlProps/ctrlProp18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Relationship Id="rId5" Type="http://schemas.openxmlformats.org/officeDocument/2006/relationships/ctrlProp" Target="../ctrlProps/ctrlProp21.xml"/><Relationship Id="rId4" Type="http://schemas.openxmlformats.org/officeDocument/2006/relationships/ctrlProp" Target="../ctrlProps/ctrlProp20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Relationship Id="rId5" Type="http://schemas.openxmlformats.org/officeDocument/2006/relationships/ctrlProp" Target="../ctrlProps/ctrlProp23.xml"/><Relationship Id="rId4" Type="http://schemas.openxmlformats.org/officeDocument/2006/relationships/ctrlProp" Target="../ctrlProps/ctrlProp22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Relationship Id="rId5" Type="http://schemas.openxmlformats.org/officeDocument/2006/relationships/ctrlProp" Target="../ctrlProps/ctrlProp25.xml"/><Relationship Id="rId4" Type="http://schemas.openxmlformats.org/officeDocument/2006/relationships/ctrlProp" Target="../ctrlProps/ctrlProp2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M45"/>
  <sheetViews>
    <sheetView showGridLines="0" workbookViewId="0">
      <selection activeCell="E2" sqref="E2:F2"/>
    </sheetView>
  </sheetViews>
  <sheetFormatPr baseColWidth="10" defaultRowHeight="15" x14ac:dyDescent="0.25"/>
  <cols>
    <col min="1" max="1" width="40.42578125" bestFit="1" customWidth="1"/>
    <col min="2" max="2" width="25.7109375" bestFit="1" customWidth="1"/>
    <col min="3" max="3" width="25.5703125" bestFit="1" customWidth="1"/>
  </cols>
  <sheetData>
    <row r="1" spans="1:13" ht="15.75" thickBot="1" x14ac:dyDescent="0.3"/>
    <row r="2" spans="1:13" ht="43.5" thickBot="1" x14ac:dyDescent="0.85">
      <c r="A2" s="1" t="s">
        <v>4</v>
      </c>
      <c r="E2" s="53">
        <v>2019</v>
      </c>
      <c r="F2" s="54"/>
      <c r="G2" s="14"/>
    </row>
    <row r="3" spans="1:13" x14ac:dyDescent="0.25">
      <c r="A3" s="21"/>
      <c r="B3" s="21"/>
      <c r="C3" s="21"/>
      <c r="D3" s="21"/>
      <c r="E3" s="21"/>
      <c r="F3" s="21"/>
      <c r="G3" s="21"/>
    </row>
    <row r="4" spans="1:13" x14ac:dyDescent="0.25">
      <c r="A4" s="21"/>
      <c r="B4" s="22" t="s">
        <v>5</v>
      </c>
      <c r="C4" s="23">
        <f>Base!B3</f>
        <v>43466</v>
      </c>
      <c r="D4" s="22"/>
      <c r="E4" s="22" t="s">
        <v>28</v>
      </c>
      <c r="F4" s="21"/>
      <c r="G4" s="21"/>
    </row>
    <row r="5" spans="1:13" x14ac:dyDescent="0.25">
      <c r="A5" s="21"/>
      <c r="B5" s="22" t="s">
        <v>6</v>
      </c>
      <c r="C5" s="23">
        <f>Base!B4</f>
        <v>43576</v>
      </c>
      <c r="D5" s="22"/>
      <c r="E5" s="22" t="s">
        <v>27</v>
      </c>
      <c r="F5" s="21"/>
      <c r="G5" s="21"/>
    </row>
    <row r="6" spans="1:13" x14ac:dyDescent="0.25">
      <c r="A6" s="21"/>
      <c r="B6" s="22" t="s">
        <v>7</v>
      </c>
      <c r="C6" s="23">
        <f>Base!B5</f>
        <v>43577</v>
      </c>
      <c r="D6" s="22"/>
      <c r="E6" s="22" t="s">
        <v>29</v>
      </c>
      <c r="F6" s="21"/>
      <c r="G6" s="21"/>
      <c r="H6" s="21"/>
      <c r="I6" s="21"/>
      <c r="J6" s="21"/>
      <c r="K6" s="21"/>
      <c r="L6" s="21"/>
      <c r="M6" s="21"/>
    </row>
    <row r="7" spans="1:13" x14ac:dyDescent="0.25">
      <c r="A7" s="21"/>
      <c r="B7" s="22" t="s">
        <v>8</v>
      </c>
      <c r="C7" s="23">
        <f>Base!B6</f>
        <v>43586</v>
      </c>
      <c r="D7" s="22"/>
      <c r="E7" s="22" t="s">
        <v>30</v>
      </c>
      <c r="F7" s="21"/>
      <c r="G7" s="21"/>
      <c r="H7" s="21"/>
      <c r="I7" s="21"/>
      <c r="J7" s="21"/>
      <c r="K7" s="21"/>
      <c r="L7" s="21"/>
      <c r="M7" s="21"/>
    </row>
    <row r="8" spans="1:13" x14ac:dyDescent="0.25">
      <c r="A8" s="21"/>
      <c r="B8" s="22" t="s">
        <v>9</v>
      </c>
      <c r="C8" s="23">
        <f>Base!B7</f>
        <v>129</v>
      </c>
      <c r="D8" s="22"/>
      <c r="E8" s="22" t="s">
        <v>31</v>
      </c>
      <c r="F8" s="21"/>
      <c r="G8" s="21"/>
      <c r="H8" s="21"/>
      <c r="I8" s="21"/>
      <c r="J8" s="21"/>
      <c r="K8" s="21"/>
      <c r="L8" s="21"/>
      <c r="M8" s="21"/>
    </row>
    <row r="9" spans="1:13" x14ac:dyDescent="0.25">
      <c r="A9" s="21"/>
      <c r="B9" s="22" t="s">
        <v>10</v>
      </c>
      <c r="C9" s="23">
        <f>Base!B8</f>
        <v>43615</v>
      </c>
      <c r="D9" s="22"/>
      <c r="E9" s="22" t="s">
        <v>32</v>
      </c>
      <c r="F9" s="21"/>
      <c r="G9" s="21"/>
      <c r="H9" s="21"/>
      <c r="I9" s="21"/>
      <c r="J9" s="21"/>
      <c r="K9" s="21"/>
      <c r="L9" s="21"/>
      <c r="M9" s="21"/>
    </row>
    <row r="10" spans="1:13" x14ac:dyDescent="0.25">
      <c r="A10" s="21"/>
      <c r="B10" s="22" t="s">
        <v>11</v>
      </c>
      <c r="C10" s="23">
        <f>Base!B9</f>
        <v>43625</v>
      </c>
      <c r="D10" s="22"/>
      <c r="E10" s="22" t="s">
        <v>33</v>
      </c>
      <c r="F10" s="21"/>
      <c r="G10" s="21"/>
      <c r="H10" s="21"/>
      <c r="I10" s="21"/>
      <c r="J10" s="21"/>
      <c r="K10" s="21"/>
      <c r="L10" s="21"/>
      <c r="M10" s="21"/>
    </row>
    <row r="11" spans="1:13" x14ac:dyDescent="0.25">
      <c r="A11" s="21"/>
      <c r="B11" s="22" t="s">
        <v>12</v>
      </c>
      <c r="C11" s="23">
        <f>Base!B10</f>
        <v>43626</v>
      </c>
      <c r="D11" s="22"/>
      <c r="E11" s="22" t="s">
        <v>34</v>
      </c>
      <c r="F11" s="21"/>
      <c r="G11" s="21"/>
      <c r="H11" s="21"/>
      <c r="I11" s="21"/>
      <c r="J11" s="21"/>
      <c r="K11" s="21"/>
      <c r="L11" s="21"/>
      <c r="M11" s="21"/>
    </row>
    <row r="12" spans="1:13" x14ac:dyDescent="0.25">
      <c r="A12" s="21"/>
      <c r="B12" s="22" t="s">
        <v>13</v>
      </c>
      <c r="C12" s="23">
        <f>Base!B11</f>
        <v>43660</v>
      </c>
      <c r="D12" s="22"/>
      <c r="E12" s="22" t="s">
        <v>35</v>
      </c>
      <c r="F12" s="21"/>
      <c r="G12" s="21"/>
      <c r="H12" s="21"/>
      <c r="I12" s="21"/>
      <c r="J12" s="21"/>
      <c r="K12" s="21"/>
      <c r="L12" s="21"/>
      <c r="M12" s="21"/>
    </row>
    <row r="13" spans="1:13" x14ac:dyDescent="0.25">
      <c r="A13" s="21"/>
      <c r="B13" s="22" t="s">
        <v>14</v>
      </c>
      <c r="C13" s="23">
        <f>Base!B12</f>
        <v>43692</v>
      </c>
      <c r="D13" s="22"/>
      <c r="E13" s="22" t="s">
        <v>36</v>
      </c>
      <c r="F13" s="21"/>
      <c r="G13" s="21"/>
      <c r="H13" s="21"/>
      <c r="I13" s="21"/>
      <c r="J13" s="21"/>
      <c r="K13" s="21"/>
      <c r="L13" s="21"/>
      <c r="M13" s="21"/>
    </row>
    <row r="14" spans="1:13" x14ac:dyDescent="0.25">
      <c r="A14" s="21"/>
      <c r="B14" s="22" t="s">
        <v>15</v>
      </c>
      <c r="C14" s="23">
        <f>Base!B13</f>
        <v>43770</v>
      </c>
      <c r="D14" s="22"/>
      <c r="E14" s="22" t="s">
        <v>37</v>
      </c>
      <c r="F14" s="21"/>
      <c r="G14" s="21"/>
      <c r="H14" s="21"/>
      <c r="I14" s="21"/>
      <c r="J14" s="21"/>
      <c r="K14" s="21"/>
      <c r="L14" s="21"/>
      <c r="M14" s="21"/>
    </row>
    <row r="15" spans="1:13" x14ac:dyDescent="0.25">
      <c r="A15" s="21"/>
      <c r="B15" s="22" t="s">
        <v>16</v>
      </c>
      <c r="C15" s="23">
        <f>Base!B14</f>
        <v>43780</v>
      </c>
      <c r="D15" s="22"/>
      <c r="E15" s="22" t="s">
        <v>38</v>
      </c>
      <c r="F15" s="21"/>
      <c r="G15" s="21"/>
      <c r="H15" s="21"/>
      <c r="I15" s="21"/>
      <c r="J15" s="21"/>
      <c r="K15" s="21"/>
      <c r="L15" s="21"/>
      <c r="M15" s="21"/>
    </row>
    <row r="16" spans="1:13" x14ac:dyDescent="0.25">
      <c r="A16" s="21"/>
      <c r="B16" s="22" t="s">
        <v>17</v>
      </c>
      <c r="C16" s="23">
        <f>Base!B15</f>
        <v>43824</v>
      </c>
      <c r="D16" s="22"/>
      <c r="E16" s="22"/>
      <c r="F16" s="21"/>
      <c r="G16" s="21"/>
      <c r="H16" s="21"/>
      <c r="I16" s="21"/>
      <c r="J16" s="21"/>
      <c r="K16" s="21"/>
      <c r="L16" s="21"/>
      <c r="M16" s="21"/>
    </row>
    <row r="17" spans="1:13" x14ac:dyDescent="0.25">
      <c r="A17" s="21"/>
      <c r="F17" s="21"/>
      <c r="G17" s="21"/>
      <c r="H17" s="21"/>
      <c r="I17" s="21"/>
      <c r="J17" s="21"/>
      <c r="K17" s="21"/>
      <c r="L17" s="21"/>
      <c r="M17" s="21"/>
    </row>
    <row r="18" spans="1:13" x14ac:dyDescent="0.25">
      <c r="A18" s="21"/>
      <c r="F18" s="21"/>
      <c r="G18" s="21"/>
      <c r="H18" s="21"/>
      <c r="I18" s="21"/>
      <c r="J18" s="21"/>
      <c r="K18" s="21"/>
      <c r="L18" s="21"/>
      <c r="M18" s="21"/>
    </row>
    <row r="19" spans="1:13" x14ac:dyDescent="0.25">
      <c r="A19" s="21"/>
      <c r="F19" s="21"/>
      <c r="G19" s="21"/>
      <c r="H19" s="21"/>
      <c r="I19" s="21"/>
      <c r="J19" s="21"/>
      <c r="K19" s="21"/>
      <c r="L19" s="21"/>
      <c r="M19" s="21"/>
    </row>
    <row r="20" spans="1:13" x14ac:dyDescent="0.25">
      <c r="A20" s="21"/>
      <c r="F20" s="21"/>
      <c r="G20" s="21"/>
      <c r="H20" s="21"/>
      <c r="I20" s="21"/>
      <c r="J20" s="21"/>
      <c r="K20" s="21"/>
      <c r="L20" s="21"/>
      <c r="M20" s="21"/>
    </row>
    <row r="21" spans="1:13" x14ac:dyDescent="0.25">
      <c r="A21" s="21"/>
      <c r="F21" s="21"/>
      <c r="G21" s="21"/>
      <c r="H21" s="21"/>
      <c r="I21" s="21"/>
      <c r="J21" s="21"/>
      <c r="K21" s="21"/>
      <c r="L21" s="21"/>
      <c r="M21" s="21"/>
    </row>
    <row r="22" spans="1:13" x14ac:dyDescent="0.25">
      <c r="A22" s="21"/>
      <c r="F22" s="21"/>
      <c r="G22" s="21"/>
      <c r="H22" s="21"/>
      <c r="I22" s="21"/>
      <c r="J22" s="21"/>
      <c r="K22" s="21"/>
      <c r="L22" s="21"/>
      <c r="M22" s="21"/>
    </row>
    <row r="23" spans="1:13" x14ac:dyDescent="0.25">
      <c r="A23" s="21"/>
      <c r="F23" s="21"/>
      <c r="G23" s="21"/>
      <c r="H23" s="21"/>
      <c r="I23" s="21"/>
      <c r="J23" s="21"/>
      <c r="K23" s="21"/>
      <c r="L23" s="21"/>
      <c r="M23" s="21"/>
    </row>
    <row r="24" spans="1:13" x14ac:dyDescent="0.25">
      <c r="A24" s="21"/>
      <c r="F24" s="21"/>
      <c r="G24" s="21"/>
      <c r="H24" s="21"/>
      <c r="I24" s="21"/>
      <c r="J24" s="21"/>
      <c r="K24" s="21"/>
      <c r="L24" s="21"/>
      <c r="M24" s="21"/>
    </row>
    <row r="25" spans="1:13" x14ac:dyDescent="0.25">
      <c r="A25" s="21"/>
      <c r="F25" s="21"/>
      <c r="G25" s="21"/>
      <c r="H25" s="21"/>
      <c r="I25" s="21"/>
      <c r="J25" s="21"/>
      <c r="K25" s="21"/>
      <c r="L25" s="21"/>
      <c r="M25" s="21"/>
    </row>
    <row r="26" spans="1:13" x14ac:dyDescent="0.25">
      <c r="A26" s="21"/>
      <c r="F26" s="21"/>
      <c r="G26" s="21"/>
      <c r="H26" s="21"/>
      <c r="I26" s="21"/>
      <c r="J26" s="21"/>
      <c r="K26" s="21"/>
      <c r="L26" s="21"/>
      <c r="M26" s="21"/>
    </row>
    <row r="27" spans="1:13" x14ac:dyDescent="0.25">
      <c r="A27" s="21"/>
      <c r="F27" s="21"/>
      <c r="G27" s="21"/>
      <c r="H27" s="21"/>
      <c r="I27" s="21"/>
      <c r="J27" s="21"/>
      <c r="K27" s="21"/>
      <c r="L27" s="21"/>
      <c r="M27" s="21"/>
    </row>
    <row r="28" spans="1:13" x14ac:dyDescent="0.25">
      <c r="A28" s="21"/>
      <c r="B28" s="21"/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</row>
    <row r="29" spans="1:13" x14ac:dyDescent="0.25">
      <c r="A29" s="21"/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</row>
    <row r="30" spans="1:13" x14ac:dyDescent="0.25">
      <c r="A30" s="21"/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</row>
    <row r="31" spans="1:13" x14ac:dyDescent="0.25">
      <c r="A31" s="21"/>
      <c r="B31" s="21"/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21"/>
    </row>
    <row r="32" spans="1:13" x14ac:dyDescent="0.25">
      <c r="A32" s="21"/>
      <c r="B32" s="21"/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</row>
    <row r="33" spans="1:13" x14ac:dyDescent="0.25">
      <c r="A33" s="21"/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</row>
    <row r="34" spans="1:13" x14ac:dyDescent="0.25">
      <c r="A34" s="21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</row>
    <row r="35" spans="1:13" x14ac:dyDescent="0.25">
      <c r="A35" s="21"/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</row>
    <row r="36" spans="1:13" x14ac:dyDescent="0.25">
      <c r="A36" s="21"/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</row>
    <row r="37" spans="1:13" x14ac:dyDescent="0.25">
      <c r="A37" s="21"/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</row>
    <row r="38" spans="1:13" x14ac:dyDescent="0.25">
      <c r="A38" s="21"/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</row>
    <row r="39" spans="1:13" x14ac:dyDescent="0.25">
      <c r="A39" s="21"/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</row>
    <row r="40" spans="1:13" x14ac:dyDescent="0.25">
      <c r="A40" s="21"/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</row>
    <row r="41" spans="1:13" x14ac:dyDescent="0.25">
      <c r="A41" s="21"/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</row>
    <row r="42" spans="1:13" x14ac:dyDescent="0.25">
      <c r="A42" s="21"/>
      <c r="B42" s="21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</row>
    <row r="43" spans="1:13" x14ac:dyDescent="0.25">
      <c r="A43" s="21"/>
      <c r="B43" s="21"/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21"/>
    </row>
    <row r="44" spans="1:13" x14ac:dyDescent="0.25">
      <c r="A44" s="21"/>
      <c r="B44" s="21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</row>
    <row r="45" spans="1:13" x14ac:dyDescent="0.25">
      <c r="A45" s="21"/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</row>
  </sheetData>
  <sheetProtection algorithmName="SHA-512" hashValue="DAxElemyV6bhVdvjXUsu8zY9KZOa3nA3kj6fP12cF2HcDECqmvLZX9IdkUMPO92MHa7BE0tn+rxseIWlGU9Jaw==" saltValue="xNNGoZc5U0QqMcsMmVjECg==" spinCount="100000" sheet="1" selectLockedCells="1"/>
  <mergeCells count="1">
    <mergeCell ref="E2:F2"/>
  </mergeCells>
  <printOptions horizontalCentered="1" verticalCentered="1"/>
  <pageMargins left="0" right="0" top="0" bottom="0" header="0.31496062992125984" footer="0.31496062992125984"/>
  <pageSetup paperSize="9" scale="81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37" r:id="rId4" name="Spinner 1">
              <controlPr defaultSize="0" autoPict="0">
                <anchor moveWithCells="1" sizeWithCells="1">
                  <from>
                    <xdr:col>6</xdr:col>
                    <xdr:colOff>209550</xdr:colOff>
                    <xdr:row>1</xdr:row>
                    <xdr:rowOff>9525</xdr:rowOff>
                  </from>
                  <to>
                    <xdr:col>7</xdr:col>
                    <xdr:colOff>209550</xdr:colOff>
                    <xdr:row>2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pageSetUpPr fitToPage="1"/>
  </sheetPr>
  <dimension ref="A1:I37"/>
  <sheetViews>
    <sheetView showGridLines="0" tabSelected="1" zoomScaleNormal="100" workbookViewId="0">
      <selection activeCell="L16" sqref="L16"/>
    </sheetView>
  </sheetViews>
  <sheetFormatPr baseColWidth="10" defaultRowHeight="15" x14ac:dyDescent="0.25"/>
  <cols>
    <col min="1" max="1" width="30.7109375" style="29" customWidth="1"/>
    <col min="2" max="2" width="35.7109375" style="29" customWidth="1"/>
    <col min="3" max="6" width="20.7109375" style="29" customWidth="1"/>
    <col min="7" max="8" width="15.7109375" style="29" customWidth="1"/>
    <col min="9" max="9" width="50.7109375" style="29" customWidth="1"/>
    <col min="10" max="16384" width="11.42578125" style="29"/>
  </cols>
  <sheetData>
    <row r="1" spans="1:9" ht="37.5" x14ac:dyDescent="0.25">
      <c r="B1" s="30" t="str">
        <f>Accueil!E4</f>
        <v>Janvier</v>
      </c>
      <c r="C1" s="31">
        <f>Accueil!E2</f>
        <v>2019</v>
      </c>
      <c r="D1" s="45" t="s">
        <v>48</v>
      </c>
      <c r="E1" s="46">
        <f>IF(SUM(E5:E35)=0,"",SUM(E5:E35))</f>
        <v>0.5</v>
      </c>
      <c r="G1" s="45" t="s">
        <v>44</v>
      </c>
      <c r="H1" s="51">
        <f>SUM(H5:H35)</f>
        <v>108</v>
      </c>
      <c r="I1" s="32"/>
    </row>
    <row r="2" spans="1:9" ht="31.5" x14ac:dyDescent="0.25">
      <c r="B2" s="33" t="s">
        <v>19</v>
      </c>
      <c r="C2" s="55"/>
      <c r="D2" s="55"/>
    </row>
    <row r="3" spans="1:9" ht="45.75" customHeight="1" x14ac:dyDescent="0.25"/>
    <row r="4" spans="1:9" ht="30" customHeight="1" x14ac:dyDescent="0.25">
      <c r="A4" s="34" t="s">
        <v>0</v>
      </c>
      <c r="B4" s="34" t="s">
        <v>3</v>
      </c>
      <c r="C4" s="34" t="s">
        <v>1</v>
      </c>
      <c r="D4" s="34" t="s">
        <v>2</v>
      </c>
      <c r="E4" s="35" t="s">
        <v>20</v>
      </c>
      <c r="F4" s="34" t="s">
        <v>39</v>
      </c>
      <c r="G4" s="35" t="s">
        <v>40</v>
      </c>
      <c r="H4" s="35" t="s">
        <v>44</v>
      </c>
      <c r="I4" s="34" t="s">
        <v>18</v>
      </c>
    </row>
    <row r="5" spans="1:9" ht="30" customHeight="1" x14ac:dyDescent="0.25">
      <c r="A5" s="36">
        <f>DATE(Accueil!E2,1,1)</f>
        <v>43466</v>
      </c>
      <c r="B5" s="41"/>
      <c r="C5" s="42"/>
      <c r="D5" s="42"/>
      <c r="E5" s="37" t="str">
        <f>IF(OR(C5="",D5=""),"",MOD(D5-C5,1))</f>
        <v/>
      </c>
      <c r="F5" s="43"/>
      <c r="G5" s="38" t="str">
        <f>IF(AND(F5&lt;&gt;"",F5&lt;&gt;""),VLOOKUP(F5,Base!$H$3:$I$7,2,FALSE),"")</f>
        <v/>
      </c>
      <c r="H5" s="38" t="str">
        <f>IFERROR(E5*G5*24,"")</f>
        <v/>
      </c>
      <c r="I5" s="44"/>
    </row>
    <row r="6" spans="1:9" ht="30" customHeight="1" x14ac:dyDescent="0.25">
      <c r="A6" s="39">
        <f>IF(A5="","",IF(MONTH(A5+1)&gt;MONTH(A5),"",A5+1))</f>
        <v>43467</v>
      </c>
      <c r="B6" s="41"/>
      <c r="C6" s="42"/>
      <c r="D6" s="42"/>
      <c r="E6" s="37" t="str">
        <f t="shared" ref="E6:E35" si="0">IF(OR(C6="",D6=""),"",MOD(D6-C6,1))</f>
        <v/>
      </c>
      <c r="F6" s="43"/>
      <c r="G6" s="38" t="str">
        <f>IF(AND(F6&lt;&gt;"",F6&lt;&gt;""),VLOOKUP(F6,Base!$H$3:$I$7,2,FALSE),"")</f>
        <v/>
      </c>
      <c r="H6" s="38" t="str">
        <f>IFERROR(E6*G6*24,"")</f>
        <v/>
      </c>
      <c r="I6" s="44"/>
    </row>
    <row r="7" spans="1:9" ht="30" customHeight="1" x14ac:dyDescent="0.25">
      <c r="A7" s="39">
        <f t="shared" ref="A7:A35" si="1">IF(A6="","",IF(MONTH(A6+1)&gt;MONTH(A6),"",A6+1))</f>
        <v>43468</v>
      </c>
      <c r="B7" s="41" t="s">
        <v>49</v>
      </c>
      <c r="C7" s="42">
        <v>0.33333333333333331</v>
      </c>
      <c r="D7" s="42">
        <v>0.83333333333333337</v>
      </c>
      <c r="E7" s="37">
        <f t="shared" si="0"/>
        <v>0.5</v>
      </c>
      <c r="F7" s="43" t="s">
        <v>41</v>
      </c>
      <c r="G7" s="38">
        <f>IF(AND(F7&lt;&gt;"",F7&lt;&gt;""),VLOOKUP(F7,Base!$H$3:$I$7,2,FALSE),"")</f>
        <v>9</v>
      </c>
      <c r="H7" s="38">
        <f t="shared" ref="H7:H35" si="2">IFERROR(E7*G7*24,"")</f>
        <v>108</v>
      </c>
      <c r="I7" s="60" t="s">
        <v>50</v>
      </c>
    </row>
    <row r="8" spans="1:9" ht="30" customHeight="1" x14ac:dyDescent="0.25">
      <c r="A8" s="39">
        <f t="shared" si="1"/>
        <v>43469</v>
      </c>
      <c r="B8" s="41"/>
      <c r="C8" s="42"/>
      <c r="D8" s="42"/>
      <c r="E8" s="37" t="str">
        <f t="shared" si="0"/>
        <v/>
      </c>
      <c r="F8" s="43"/>
      <c r="G8" s="38" t="str">
        <f>IF(AND(F8&lt;&gt;"",F8&lt;&gt;""),VLOOKUP(F8,Base!$H$3:$I$7,2,FALSE),"")</f>
        <v/>
      </c>
      <c r="H8" s="38" t="str">
        <f t="shared" si="2"/>
        <v/>
      </c>
      <c r="I8" s="44"/>
    </row>
    <row r="9" spans="1:9" ht="30" customHeight="1" x14ac:dyDescent="0.25">
      <c r="A9" s="39">
        <f t="shared" si="1"/>
        <v>43470</v>
      </c>
      <c r="B9" s="41"/>
      <c r="C9" s="42"/>
      <c r="D9" s="42"/>
      <c r="E9" s="37" t="str">
        <f t="shared" si="0"/>
        <v/>
      </c>
      <c r="F9" s="43"/>
      <c r="G9" s="38" t="str">
        <f>IF(AND(F9&lt;&gt;"",F9&lt;&gt;""),VLOOKUP(F9,Base!$H$3:$I$7,2,FALSE),"")</f>
        <v/>
      </c>
      <c r="H9" s="38" t="str">
        <f t="shared" si="2"/>
        <v/>
      </c>
      <c r="I9" s="44"/>
    </row>
    <row r="10" spans="1:9" ht="30" customHeight="1" x14ac:dyDescent="0.25">
      <c r="A10" s="39">
        <f t="shared" si="1"/>
        <v>43471</v>
      </c>
      <c r="B10" s="41"/>
      <c r="C10" s="42"/>
      <c r="D10" s="42"/>
      <c r="E10" s="37" t="str">
        <f t="shared" si="0"/>
        <v/>
      </c>
      <c r="F10" s="43"/>
      <c r="G10" s="38" t="str">
        <f>IF(AND(F10&lt;&gt;"",F10&lt;&gt;""),VLOOKUP(F10,Base!$H$3:$I$7,2,FALSE),"")</f>
        <v/>
      </c>
      <c r="H10" s="38" t="str">
        <f t="shared" si="2"/>
        <v/>
      </c>
      <c r="I10" s="44"/>
    </row>
    <row r="11" spans="1:9" ht="30" customHeight="1" x14ac:dyDescent="0.25">
      <c r="A11" s="39">
        <f t="shared" si="1"/>
        <v>43472</v>
      </c>
      <c r="B11" s="41"/>
      <c r="C11" s="42"/>
      <c r="D11" s="42"/>
      <c r="E11" s="37" t="str">
        <f t="shared" si="0"/>
        <v/>
      </c>
      <c r="F11" s="43"/>
      <c r="G11" s="38" t="str">
        <f>IF(AND(F11&lt;&gt;"",F11&lt;&gt;""),VLOOKUP(F11,Base!$H$3:$I$7,2,FALSE),"")</f>
        <v/>
      </c>
      <c r="H11" s="38" t="str">
        <f t="shared" si="2"/>
        <v/>
      </c>
      <c r="I11" s="44"/>
    </row>
    <row r="12" spans="1:9" ht="30" customHeight="1" x14ac:dyDescent="0.25">
      <c r="A12" s="39">
        <f t="shared" si="1"/>
        <v>43473</v>
      </c>
      <c r="B12" s="41"/>
      <c r="C12" s="42"/>
      <c r="D12" s="42"/>
      <c r="E12" s="37" t="str">
        <f t="shared" si="0"/>
        <v/>
      </c>
      <c r="F12" s="43"/>
      <c r="G12" s="38" t="str">
        <f>IF(AND(F12&lt;&gt;"",F12&lt;&gt;""),VLOOKUP(F12,Base!$H$3:$I$7,2,FALSE),"")</f>
        <v/>
      </c>
      <c r="H12" s="38" t="str">
        <f t="shared" si="2"/>
        <v/>
      </c>
      <c r="I12" s="44"/>
    </row>
    <row r="13" spans="1:9" ht="30" customHeight="1" x14ac:dyDescent="0.25">
      <c r="A13" s="39">
        <f t="shared" si="1"/>
        <v>43474</v>
      </c>
      <c r="B13" s="41"/>
      <c r="C13" s="42"/>
      <c r="D13" s="42"/>
      <c r="E13" s="37" t="str">
        <f t="shared" si="0"/>
        <v/>
      </c>
      <c r="F13" s="43"/>
      <c r="G13" s="38" t="str">
        <f>IF(AND(F13&lt;&gt;"",F13&lt;&gt;""),VLOOKUP(F13,Base!$H$3:$I$7,2,FALSE),"")</f>
        <v/>
      </c>
      <c r="H13" s="38" t="str">
        <f t="shared" si="2"/>
        <v/>
      </c>
      <c r="I13" s="44"/>
    </row>
    <row r="14" spans="1:9" ht="30" customHeight="1" x14ac:dyDescent="0.25">
      <c r="A14" s="39">
        <f t="shared" si="1"/>
        <v>43475</v>
      </c>
      <c r="B14" s="41"/>
      <c r="C14" s="42"/>
      <c r="D14" s="42"/>
      <c r="E14" s="37" t="str">
        <f t="shared" si="0"/>
        <v/>
      </c>
      <c r="F14" s="43"/>
      <c r="G14" s="38" t="str">
        <f>IF(AND(F14&lt;&gt;"",F14&lt;&gt;""),VLOOKUP(F14,Base!$H$3:$I$7,2,FALSE),"")</f>
        <v/>
      </c>
      <c r="H14" s="38" t="str">
        <f t="shared" si="2"/>
        <v/>
      </c>
      <c r="I14" s="44"/>
    </row>
    <row r="15" spans="1:9" ht="30" customHeight="1" x14ac:dyDescent="0.25">
      <c r="A15" s="39">
        <f t="shared" si="1"/>
        <v>43476</v>
      </c>
      <c r="B15" s="41"/>
      <c r="C15" s="42"/>
      <c r="D15" s="42"/>
      <c r="E15" s="37" t="str">
        <f t="shared" si="0"/>
        <v/>
      </c>
      <c r="F15" s="43"/>
      <c r="G15" s="38" t="str">
        <f>IF(AND(F15&lt;&gt;"",F15&lt;&gt;""),VLOOKUP(F15,Base!$H$3:$I$7,2,FALSE),"")</f>
        <v/>
      </c>
      <c r="H15" s="38" t="str">
        <f t="shared" si="2"/>
        <v/>
      </c>
      <c r="I15" s="44"/>
    </row>
    <row r="16" spans="1:9" ht="30" customHeight="1" x14ac:dyDescent="0.25">
      <c r="A16" s="39">
        <f t="shared" si="1"/>
        <v>43477</v>
      </c>
      <c r="B16" s="41"/>
      <c r="C16" s="42"/>
      <c r="D16" s="42"/>
      <c r="E16" s="37" t="str">
        <f t="shared" si="0"/>
        <v/>
      </c>
      <c r="F16" s="43"/>
      <c r="G16" s="38" t="str">
        <f>IF(AND(F16&lt;&gt;"",F16&lt;&gt;""),VLOOKUP(F16,Base!$H$3:$I$7,2,FALSE),"")</f>
        <v/>
      </c>
      <c r="H16" s="38" t="str">
        <f t="shared" si="2"/>
        <v/>
      </c>
      <c r="I16" s="44"/>
    </row>
    <row r="17" spans="1:9" ht="30" customHeight="1" x14ac:dyDescent="0.25">
      <c r="A17" s="39">
        <f t="shared" si="1"/>
        <v>43478</v>
      </c>
      <c r="B17" s="41"/>
      <c r="C17" s="42"/>
      <c r="D17" s="42"/>
      <c r="E17" s="37" t="str">
        <f t="shared" si="0"/>
        <v/>
      </c>
      <c r="F17" s="43"/>
      <c r="G17" s="38" t="str">
        <f>IF(AND(F17&lt;&gt;"",F17&lt;&gt;""),VLOOKUP(F17,Base!$H$3:$I$7,2,FALSE),"")</f>
        <v/>
      </c>
      <c r="H17" s="38" t="str">
        <f t="shared" si="2"/>
        <v/>
      </c>
      <c r="I17" s="44"/>
    </row>
    <row r="18" spans="1:9" ht="30" customHeight="1" x14ac:dyDescent="0.25">
      <c r="A18" s="39">
        <f t="shared" si="1"/>
        <v>43479</v>
      </c>
      <c r="B18" s="41"/>
      <c r="C18" s="42"/>
      <c r="D18" s="42"/>
      <c r="E18" s="37" t="str">
        <f t="shared" si="0"/>
        <v/>
      </c>
      <c r="F18" s="43"/>
      <c r="G18" s="38" t="str">
        <f>IF(AND(F18&lt;&gt;"",F18&lt;&gt;""),VLOOKUP(F18,Base!$H$3:$I$7,2,FALSE),"")</f>
        <v/>
      </c>
      <c r="H18" s="38" t="str">
        <f t="shared" si="2"/>
        <v/>
      </c>
      <c r="I18" s="44"/>
    </row>
    <row r="19" spans="1:9" ht="30" customHeight="1" x14ac:dyDescent="0.25">
      <c r="A19" s="39">
        <f t="shared" si="1"/>
        <v>43480</v>
      </c>
      <c r="B19" s="41"/>
      <c r="C19" s="42"/>
      <c r="D19" s="42"/>
      <c r="E19" s="37" t="str">
        <f t="shared" si="0"/>
        <v/>
      </c>
      <c r="F19" s="43"/>
      <c r="G19" s="38" t="str">
        <f>IF(AND(F19&lt;&gt;"",F19&lt;&gt;""),VLOOKUP(F19,Base!$H$3:$I$7,2,FALSE),"")</f>
        <v/>
      </c>
      <c r="H19" s="38" t="str">
        <f t="shared" si="2"/>
        <v/>
      </c>
      <c r="I19" s="44"/>
    </row>
    <row r="20" spans="1:9" ht="30" customHeight="1" x14ac:dyDescent="0.25">
      <c r="A20" s="39">
        <f t="shared" si="1"/>
        <v>43481</v>
      </c>
      <c r="B20" s="41"/>
      <c r="C20" s="42"/>
      <c r="D20" s="42"/>
      <c r="E20" s="37" t="str">
        <f t="shared" si="0"/>
        <v/>
      </c>
      <c r="F20" s="43"/>
      <c r="G20" s="38" t="str">
        <f>IF(AND(F20&lt;&gt;"",F20&lt;&gt;""),VLOOKUP(F20,Base!$H$3:$I$7,2,FALSE),"")</f>
        <v/>
      </c>
      <c r="H20" s="38" t="str">
        <f t="shared" si="2"/>
        <v/>
      </c>
      <c r="I20" s="44"/>
    </row>
    <row r="21" spans="1:9" ht="30" customHeight="1" x14ac:dyDescent="0.25">
      <c r="A21" s="39">
        <f t="shared" si="1"/>
        <v>43482</v>
      </c>
      <c r="B21" s="41"/>
      <c r="C21" s="42"/>
      <c r="D21" s="42"/>
      <c r="E21" s="37" t="str">
        <f t="shared" si="0"/>
        <v/>
      </c>
      <c r="F21" s="43"/>
      <c r="G21" s="38" t="str">
        <f>IF(AND(F21&lt;&gt;"",F21&lt;&gt;""),VLOOKUP(F21,Base!$H$3:$I$7,2,FALSE),"")</f>
        <v/>
      </c>
      <c r="H21" s="38" t="str">
        <f t="shared" si="2"/>
        <v/>
      </c>
      <c r="I21" s="44"/>
    </row>
    <row r="22" spans="1:9" ht="30" customHeight="1" x14ac:dyDescent="0.25">
      <c r="A22" s="39">
        <f t="shared" si="1"/>
        <v>43483</v>
      </c>
      <c r="B22" s="41"/>
      <c r="C22" s="42"/>
      <c r="D22" s="42"/>
      <c r="E22" s="37" t="str">
        <f t="shared" si="0"/>
        <v/>
      </c>
      <c r="F22" s="43"/>
      <c r="G22" s="38" t="str">
        <f>IF(AND(F22&lt;&gt;"",F22&lt;&gt;""),VLOOKUP(F22,Base!$H$3:$I$7,2,FALSE),"")</f>
        <v/>
      </c>
      <c r="H22" s="38" t="str">
        <f t="shared" si="2"/>
        <v/>
      </c>
      <c r="I22" s="44"/>
    </row>
    <row r="23" spans="1:9" ht="30" customHeight="1" x14ac:dyDescent="0.25">
      <c r="A23" s="39">
        <f t="shared" si="1"/>
        <v>43484</v>
      </c>
      <c r="B23" s="41"/>
      <c r="C23" s="42"/>
      <c r="D23" s="42"/>
      <c r="E23" s="37" t="str">
        <f t="shared" si="0"/>
        <v/>
      </c>
      <c r="F23" s="43"/>
      <c r="G23" s="38" t="str">
        <f>IF(AND(F23&lt;&gt;"",F23&lt;&gt;""),VLOOKUP(F23,Base!$H$3:$I$7,2,FALSE),"")</f>
        <v/>
      </c>
      <c r="H23" s="38" t="str">
        <f t="shared" si="2"/>
        <v/>
      </c>
      <c r="I23" s="44"/>
    </row>
    <row r="24" spans="1:9" ht="30" customHeight="1" x14ac:dyDescent="0.25">
      <c r="A24" s="39">
        <f t="shared" si="1"/>
        <v>43485</v>
      </c>
      <c r="B24" s="41"/>
      <c r="C24" s="42"/>
      <c r="D24" s="42"/>
      <c r="E24" s="37" t="str">
        <f t="shared" si="0"/>
        <v/>
      </c>
      <c r="F24" s="43"/>
      <c r="G24" s="38" t="str">
        <f>IF(AND(F24&lt;&gt;"",F24&lt;&gt;""),VLOOKUP(F24,Base!$H$3:$I$7,2,FALSE),"")</f>
        <v/>
      </c>
      <c r="H24" s="38" t="str">
        <f t="shared" si="2"/>
        <v/>
      </c>
      <c r="I24" s="44"/>
    </row>
    <row r="25" spans="1:9" ht="30" customHeight="1" x14ac:dyDescent="0.25">
      <c r="A25" s="39">
        <f t="shared" si="1"/>
        <v>43486</v>
      </c>
      <c r="B25" s="41"/>
      <c r="C25" s="42"/>
      <c r="D25" s="42"/>
      <c r="E25" s="37" t="str">
        <f t="shared" si="0"/>
        <v/>
      </c>
      <c r="F25" s="43"/>
      <c r="G25" s="38" t="str">
        <f>IF(AND(F25&lt;&gt;"",F25&lt;&gt;""),VLOOKUP(F25,Base!$H$3:$I$7,2,FALSE),"")</f>
        <v/>
      </c>
      <c r="H25" s="38" t="str">
        <f t="shared" si="2"/>
        <v/>
      </c>
      <c r="I25" s="44"/>
    </row>
    <row r="26" spans="1:9" ht="30" customHeight="1" x14ac:dyDescent="0.25">
      <c r="A26" s="39">
        <f t="shared" si="1"/>
        <v>43487</v>
      </c>
      <c r="B26" s="41"/>
      <c r="C26" s="42"/>
      <c r="D26" s="42"/>
      <c r="E26" s="37" t="str">
        <f t="shared" si="0"/>
        <v/>
      </c>
      <c r="F26" s="43"/>
      <c r="G26" s="38" t="str">
        <f>IF(AND(F26&lt;&gt;"",F26&lt;&gt;""),VLOOKUP(F26,Base!$H$3:$I$7,2,FALSE),"")</f>
        <v/>
      </c>
      <c r="H26" s="38" t="str">
        <f t="shared" si="2"/>
        <v/>
      </c>
      <c r="I26" s="44"/>
    </row>
    <row r="27" spans="1:9" ht="30" customHeight="1" x14ac:dyDescent="0.25">
      <c r="A27" s="39">
        <f t="shared" si="1"/>
        <v>43488</v>
      </c>
      <c r="B27" s="41"/>
      <c r="C27" s="42"/>
      <c r="D27" s="42"/>
      <c r="E27" s="37" t="str">
        <f t="shared" si="0"/>
        <v/>
      </c>
      <c r="F27" s="43"/>
      <c r="G27" s="38" t="str">
        <f>IF(AND(F27&lt;&gt;"",F27&lt;&gt;""),VLOOKUP(F27,Base!$H$3:$I$7,2,FALSE),"")</f>
        <v/>
      </c>
      <c r="H27" s="38" t="str">
        <f t="shared" si="2"/>
        <v/>
      </c>
      <c r="I27" s="44"/>
    </row>
    <row r="28" spans="1:9" ht="30" customHeight="1" x14ac:dyDescent="0.25">
      <c r="A28" s="39">
        <f t="shared" si="1"/>
        <v>43489</v>
      </c>
      <c r="B28" s="41"/>
      <c r="C28" s="42"/>
      <c r="D28" s="42"/>
      <c r="E28" s="37" t="str">
        <f t="shared" si="0"/>
        <v/>
      </c>
      <c r="F28" s="43"/>
      <c r="G28" s="38" t="str">
        <f>IF(AND(F28&lt;&gt;"",F28&lt;&gt;""),VLOOKUP(F28,Base!$H$3:$I$7,2,FALSE),"")</f>
        <v/>
      </c>
      <c r="H28" s="38" t="str">
        <f t="shared" si="2"/>
        <v/>
      </c>
      <c r="I28" s="44"/>
    </row>
    <row r="29" spans="1:9" ht="30" customHeight="1" x14ac:dyDescent="0.25">
      <c r="A29" s="39">
        <f>IF(A28="","",IF(MONTH(A28+1)&gt;MONTH(A28),"",A28+1))</f>
        <v>43490</v>
      </c>
      <c r="B29" s="41"/>
      <c r="C29" s="42"/>
      <c r="D29" s="42"/>
      <c r="E29" s="37" t="str">
        <f t="shared" si="0"/>
        <v/>
      </c>
      <c r="F29" s="43"/>
      <c r="G29" s="38" t="str">
        <f>IF(AND(F29&lt;&gt;"",F29&lt;&gt;""),VLOOKUP(F29,Base!$H$3:$I$7,2,FALSE),"")</f>
        <v/>
      </c>
      <c r="H29" s="38" t="str">
        <f t="shared" si="2"/>
        <v/>
      </c>
      <c r="I29" s="44"/>
    </row>
    <row r="30" spans="1:9" ht="30" customHeight="1" x14ac:dyDescent="0.25">
      <c r="A30" s="39">
        <f t="shared" si="1"/>
        <v>43491</v>
      </c>
      <c r="B30" s="41"/>
      <c r="C30" s="42"/>
      <c r="D30" s="42"/>
      <c r="E30" s="37" t="str">
        <f t="shared" si="0"/>
        <v/>
      </c>
      <c r="F30" s="43"/>
      <c r="G30" s="38" t="str">
        <f>IF(AND(F30&lt;&gt;"",F30&lt;&gt;""),VLOOKUP(F30,Base!$H$3:$I$7,2,FALSE),"")</f>
        <v/>
      </c>
      <c r="H30" s="38" t="str">
        <f t="shared" si="2"/>
        <v/>
      </c>
      <c r="I30" s="44"/>
    </row>
    <row r="31" spans="1:9" ht="30" customHeight="1" x14ac:dyDescent="0.25">
      <c r="A31" s="39">
        <f t="shared" si="1"/>
        <v>43492</v>
      </c>
      <c r="B31" s="41"/>
      <c r="C31" s="42"/>
      <c r="D31" s="42"/>
      <c r="E31" s="37" t="str">
        <f t="shared" si="0"/>
        <v/>
      </c>
      <c r="F31" s="43"/>
      <c r="G31" s="38" t="str">
        <f>IF(AND(F31&lt;&gt;"",F31&lt;&gt;""),VLOOKUP(F31,Base!$H$3:$I$7,2,FALSE),"")</f>
        <v/>
      </c>
      <c r="H31" s="38" t="str">
        <f t="shared" si="2"/>
        <v/>
      </c>
      <c r="I31" s="44"/>
    </row>
    <row r="32" spans="1:9" ht="30" customHeight="1" x14ac:dyDescent="0.25">
      <c r="A32" s="39">
        <f t="shared" si="1"/>
        <v>43493</v>
      </c>
      <c r="B32" s="41"/>
      <c r="C32" s="42"/>
      <c r="D32" s="42"/>
      <c r="E32" s="37" t="str">
        <f t="shared" si="0"/>
        <v/>
      </c>
      <c r="F32" s="43"/>
      <c r="G32" s="38" t="str">
        <f>IF(AND(F32&lt;&gt;"",F32&lt;&gt;""),VLOOKUP(F32,Base!$H$3:$I$7,2,FALSE),"")</f>
        <v/>
      </c>
      <c r="H32" s="38" t="str">
        <f t="shared" si="2"/>
        <v/>
      </c>
      <c r="I32" s="44"/>
    </row>
    <row r="33" spans="1:9" ht="30" customHeight="1" x14ac:dyDescent="0.25">
      <c r="A33" s="39">
        <f t="shared" si="1"/>
        <v>43494</v>
      </c>
      <c r="B33" s="41"/>
      <c r="C33" s="42"/>
      <c r="D33" s="42"/>
      <c r="E33" s="37" t="str">
        <f t="shared" si="0"/>
        <v/>
      </c>
      <c r="F33" s="43"/>
      <c r="G33" s="38" t="str">
        <f>IF(AND(F33&lt;&gt;"",F33&lt;&gt;""),VLOOKUP(F33,Base!$H$3:$I$7,2,FALSE),"")</f>
        <v/>
      </c>
      <c r="H33" s="38" t="str">
        <f t="shared" si="2"/>
        <v/>
      </c>
      <c r="I33" s="44"/>
    </row>
    <row r="34" spans="1:9" ht="30" customHeight="1" x14ac:dyDescent="0.25">
      <c r="A34" s="39">
        <f>IF(A33="","",IF(MONTH(A33+1)&gt;MONTH(A33),"",A33+1))</f>
        <v>43495</v>
      </c>
      <c r="B34" s="41"/>
      <c r="C34" s="42"/>
      <c r="D34" s="42"/>
      <c r="E34" s="37" t="str">
        <f t="shared" si="0"/>
        <v/>
      </c>
      <c r="F34" s="43"/>
      <c r="G34" s="38" t="str">
        <f>IF(AND(F34&lt;&gt;"",F34&lt;&gt;""),VLOOKUP(F34,Base!$H$3:$I$7,2,FALSE),"")</f>
        <v/>
      </c>
      <c r="H34" s="38" t="str">
        <f t="shared" si="2"/>
        <v/>
      </c>
      <c r="I34" s="44"/>
    </row>
    <row r="35" spans="1:9" ht="30" customHeight="1" x14ac:dyDescent="0.25">
      <c r="A35" s="39">
        <f t="shared" si="1"/>
        <v>43496</v>
      </c>
      <c r="B35" s="41"/>
      <c r="C35" s="42"/>
      <c r="D35" s="42"/>
      <c r="E35" s="37" t="str">
        <f t="shared" si="0"/>
        <v/>
      </c>
      <c r="F35" s="43"/>
      <c r="G35" s="38" t="str">
        <f>IF(AND(F35&lt;&gt;"",F35&lt;&gt;""),VLOOKUP(F35,Base!$H$3:$I$7,2,FALSE),"")</f>
        <v/>
      </c>
      <c r="H35" s="38" t="str">
        <f t="shared" si="2"/>
        <v/>
      </c>
      <c r="I35" s="44"/>
    </row>
    <row r="37" spans="1:9" x14ac:dyDescent="0.25">
      <c r="E37" s="40"/>
      <c r="F37" s="40"/>
      <c r="G37" s="40"/>
      <c r="H37" s="40"/>
    </row>
  </sheetData>
  <sheetProtection selectLockedCells="1"/>
  <mergeCells count="1">
    <mergeCell ref="C2:D2"/>
  </mergeCells>
  <conditionalFormatting sqref="A5:A35">
    <cfRule type="expression" dxfId="23" priority="4">
      <formula>COUNTIFS(JoursFériés,$A5)</formula>
    </cfRule>
    <cfRule type="expression" dxfId="22" priority="5">
      <formula>WEEKDAY($A5,2)&gt;5</formula>
    </cfRule>
  </conditionalFormatting>
  <pageMargins left="0.39370078740157483" right="0.39370078740157483" top="0" bottom="0" header="0.31496062992125984" footer="0.31496062992125984"/>
  <pageSetup paperSize="9" scale="50" orientation="landscape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9" r:id="rId4" name="Button 11">
              <controlPr defaultSize="0" print="0" autoFill="0" autoPict="0" macro="[0]!Effacer">
                <anchor moveWithCells="1" sizeWithCells="1">
                  <from>
                    <xdr:col>10</xdr:col>
                    <xdr:colOff>0</xdr:colOff>
                    <xdr:row>3</xdr:row>
                    <xdr:rowOff>9525</xdr:rowOff>
                  </from>
                  <to>
                    <xdr:col>12</xdr:col>
                    <xdr:colOff>733425</xdr:colOff>
                    <xdr:row>4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0" r:id="rId5" name="Button 12">
              <controlPr defaultSize="0" print="0" autoFill="0" autoPict="0" macro="[0]!enregistrement">
                <anchor moveWithCells="1" sizeWithCells="1">
                  <from>
                    <xdr:col>10</xdr:col>
                    <xdr:colOff>0</xdr:colOff>
                    <xdr:row>6</xdr:row>
                    <xdr:rowOff>9525</xdr:rowOff>
                  </from>
                  <to>
                    <xdr:col>12</xdr:col>
                    <xdr:colOff>752475</xdr:colOff>
                    <xdr:row>7</xdr:row>
                    <xdr:rowOff>371475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8191E959-143A-405A-A259-B67436788014}">
          <x14:formula1>
            <xm:f>Base!$H$3:$H$7</xm:f>
          </x14:formula1>
          <xm:sqref>F5:F35</xm:sqref>
        </x14:dataValidation>
        <x14:dataValidation type="list" allowBlank="1" showInputMessage="1" showErrorMessage="1" xr:uid="{A796C30F-A011-4CD2-BAC0-2BBB50F5D1D3}">
          <x14:formula1>
            <xm:f>Base!$D$3:$D$14</xm:f>
          </x14:formula1>
          <xm:sqref>B5:B35</xm:sqref>
        </x14:dataValidation>
        <x14:dataValidation type="list" allowBlank="1" showInputMessage="1" showErrorMessage="1" xr:uid="{A75E26B7-8ED5-4950-AF27-0754403247BE}">
          <x14:formula1>
            <xm:f>Base!F3:F15</xm:f>
          </x14:formula1>
          <xm:sqref>C2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A1:I37"/>
  <sheetViews>
    <sheetView showGridLines="0" workbookViewId="0">
      <selection activeCell="C20" sqref="C20"/>
    </sheetView>
  </sheetViews>
  <sheetFormatPr baseColWidth="10" defaultRowHeight="15" x14ac:dyDescent="0.25"/>
  <cols>
    <col min="1" max="1" width="30.7109375" customWidth="1"/>
    <col min="2" max="2" width="35.7109375" customWidth="1"/>
    <col min="3" max="6" width="20.7109375" customWidth="1"/>
    <col min="7" max="8" width="15.7109375" customWidth="1"/>
    <col min="9" max="9" width="50.7109375" customWidth="1"/>
  </cols>
  <sheetData>
    <row r="1" spans="1:9" ht="37.5" x14ac:dyDescent="0.25">
      <c r="B1" s="28" t="str">
        <f>Accueil!E5</f>
        <v>Février</v>
      </c>
      <c r="C1" s="13">
        <f>Accueil!E2</f>
        <v>2019</v>
      </c>
      <c r="D1" s="48" t="s">
        <v>48</v>
      </c>
      <c r="E1" s="47" t="str">
        <f>IF(SUM(E5:E35)=0,"",SUM(E5:E35))</f>
        <v/>
      </c>
      <c r="G1" s="49" t="s">
        <v>44</v>
      </c>
      <c r="H1" s="50">
        <f>SUM(H5:H35)</f>
        <v>0</v>
      </c>
      <c r="I1" s="18"/>
    </row>
    <row r="2" spans="1:9" ht="31.5" x14ac:dyDescent="0.25">
      <c r="B2" s="5" t="s">
        <v>19</v>
      </c>
      <c r="C2" s="56"/>
      <c r="D2" s="57"/>
    </row>
    <row r="3" spans="1:9" ht="45.75" customHeight="1" x14ac:dyDescent="0.25"/>
    <row r="4" spans="1:9" ht="30" customHeight="1" x14ac:dyDescent="0.25">
      <c r="A4" s="24" t="s">
        <v>0</v>
      </c>
      <c r="B4" s="24" t="s">
        <v>3</v>
      </c>
      <c r="C4" s="24" t="s">
        <v>1</v>
      </c>
      <c r="D4" s="24" t="s">
        <v>2</v>
      </c>
      <c r="E4" s="27" t="s">
        <v>20</v>
      </c>
      <c r="F4" s="24" t="s">
        <v>39</v>
      </c>
      <c r="G4" s="27" t="s">
        <v>40</v>
      </c>
      <c r="H4" s="27" t="s">
        <v>44</v>
      </c>
      <c r="I4" s="24" t="s">
        <v>18</v>
      </c>
    </row>
    <row r="5" spans="1:9" ht="30" customHeight="1" x14ac:dyDescent="0.25">
      <c r="A5" s="6">
        <f>DATE(Accueil!E2,2,1)</f>
        <v>43497</v>
      </c>
      <c r="B5" s="7"/>
      <c r="C5" s="8"/>
      <c r="D5" s="8"/>
      <c r="E5" s="9" t="str">
        <f>IF(OR(C5="",D5=""),"",MOD(D5-C5,1))</f>
        <v/>
      </c>
      <c r="F5" s="9"/>
      <c r="G5" s="17" t="str">
        <f>IF(AND(F5&lt;&gt;"",F5&lt;&gt;""),VLOOKUP(F5,Base!$H$3:$I$7,2,FALSE),"")</f>
        <v/>
      </c>
      <c r="H5" s="17" t="str">
        <f>IFERROR(E5*G5*24,"")</f>
        <v/>
      </c>
      <c r="I5" s="2"/>
    </row>
    <row r="6" spans="1:9" ht="30" customHeight="1" x14ac:dyDescent="0.25">
      <c r="A6" s="4">
        <f>IF(A5="","",IF(MONTH(A5+1)&gt;MONTH(A5),"",A5+1))</f>
        <v>43498</v>
      </c>
      <c r="B6" s="7"/>
      <c r="C6" s="8"/>
      <c r="D6" s="8"/>
      <c r="E6" s="9" t="str">
        <f t="shared" ref="E6:E35" si="0">IF(OR(C6="",D6=""),"",MOD(D6-C6,1))</f>
        <v/>
      </c>
      <c r="F6" s="9"/>
      <c r="G6" s="17" t="str">
        <f>IF(AND(F6&lt;&gt;"",F6&lt;&gt;""),VLOOKUP(F6,Base!$H$3:$I$7,2,FALSE),"")</f>
        <v/>
      </c>
      <c r="H6" s="17" t="str">
        <f t="shared" ref="H6:H35" si="1">IFERROR(E6*G6*24,"")</f>
        <v/>
      </c>
      <c r="I6" s="2"/>
    </row>
    <row r="7" spans="1:9" ht="30" customHeight="1" x14ac:dyDescent="0.25">
      <c r="A7" s="4">
        <f t="shared" ref="A7:A35" si="2">IF(A6="","",IF(MONTH(A6+1)&gt;MONTH(A6),"",A6+1))</f>
        <v>43499</v>
      </c>
      <c r="B7" s="7"/>
      <c r="C7" s="8"/>
      <c r="D7" s="8"/>
      <c r="E7" s="9" t="str">
        <f t="shared" si="0"/>
        <v/>
      </c>
      <c r="F7" s="9"/>
      <c r="G7" s="17" t="str">
        <f>IF(AND(F7&lt;&gt;"",F7&lt;&gt;""),VLOOKUP(F7,Base!$H$3:$I$7,2,FALSE),"")</f>
        <v/>
      </c>
      <c r="H7" s="17" t="str">
        <f t="shared" si="1"/>
        <v/>
      </c>
      <c r="I7" s="2"/>
    </row>
    <row r="8" spans="1:9" ht="30" customHeight="1" x14ac:dyDescent="0.25">
      <c r="A8" s="4">
        <f t="shared" si="2"/>
        <v>43500</v>
      </c>
      <c r="B8" s="7"/>
      <c r="C8" s="8"/>
      <c r="D8" s="8"/>
      <c r="E8" s="9" t="str">
        <f t="shared" si="0"/>
        <v/>
      </c>
      <c r="F8" s="9"/>
      <c r="G8" s="17" t="str">
        <f>IF(AND(F8&lt;&gt;"",F8&lt;&gt;""),VLOOKUP(F8,Base!$H$3:$I$7,2,FALSE),"")</f>
        <v/>
      </c>
      <c r="H8" s="17" t="str">
        <f t="shared" si="1"/>
        <v/>
      </c>
      <c r="I8" s="2"/>
    </row>
    <row r="9" spans="1:9" ht="30" customHeight="1" x14ac:dyDescent="0.25">
      <c r="A9" s="4">
        <f t="shared" si="2"/>
        <v>43501</v>
      </c>
      <c r="B9" s="7"/>
      <c r="C9" s="8"/>
      <c r="D9" s="8"/>
      <c r="E9" s="9" t="str">
        <f t="shared" si="0"/>
        <v/>
      </c>
      <c r="F9" s="9"/>
      <c r="G9" s="17" t="str">
        <f>IF(AND(F9&lt;&gt;"",F9&lt;&gt;""),VLOOKUP(F9,Base!$H$3:$I$7,2,FALSE),"")</f>
        <v/>
      </c>
      <c r="H9" s="17" t="str">
        <f t="shared" si="1"/>
        <v/>
      </c>
      <c r="I9" s="2"/>
    </row>
    <row r="10" spans="1:9" ht="30" customHeight="1" x14ac:dyDescent="0.25">
      <c r="A10" s="4">
        <f t="shared" si="2"/>
        <v>43502</v>
      </c>
      <c r="B10" s="7"/>
      <c r="C10" s="8"/>
      <c r="D10" s="8"/>
      <c r="E10" s="9" t="str">
        <f t="shared" si="0"/>
        <v/>
      </c>
      <c r="F10" s="9"/>
      <c r="G10" s="17" t="str">
        <f>IF(AND(F10&lt;&gt;"",F10&lt;&gt;""),VLOOKUP(F10,Base!$H$3:$I$7,2,FALSE),"")</f>
        <v/>
      </c>
      <c r="H10" s="17" t="str">
        <f t="shared" si="1"/>
        <v/>
      </c>
      <c r="I10" s="2"/>
    </row>
    <row r="11" spans="1:9" ht="30" customHeight="1" x14ac:dyDescent="0.25">
      <c r="A11" s="4">
        <f t="shared" si="2"/>
        <v>43503</v>
      </c>
      <c r="B11" s="7"/>
      <c r="C11" s="8"/>
      <c r="D11" s="8"/>
      <c r="E11" s="9" t="str">
        <f t="shared" si="0"/>
        <v/>
      </c>
      <c r="F11" s="9"/>
      <c r="G11" s="17" t="str">
        <f>IF(AND(F11&lt;&gt;"",F11&lt;&gt;""),VLOOKUP(F11,Base!$H$3:$I$7,2,FALSE),"")</f>
        <v/>
      </c>
      <c r="H11" s="17" t="str">
        <f t="shared" si="1"/>
        <v/>
      </c>
      <c r="I11" s="2"/>
    </row>
    <row r="12" spans="1:9" ht="30" customHeight="1" x14ac:dyDescent="0.25">
      <c r="A12" s="4">
        <f t="shared" si="2"/>
        <v>43504</v>
      </c>
      <c r="B12" s="7"/>
      <c r="C12" s="8"/>
      <c r="D12" s="8"/>
      <c r="E12" s="9" t="str">
        <f t="shared" si="0"/>
        <v/>
      </c>
      <c r="F12" s="9"/>
      <c r="G12" s="17" t="str">
        <f>IF(AND(F12&lt;&gt;"",F12&lt;&gt;""),VLOOKUP(F12,Base!$H$3:$I$7,2,FALSE),"")</f>
        <v/>
      </c>
      <c r="H12" s="17" t="str">
        <f t="shared" si="1"/>
        <v/>
      </c>
      <c r="I12" s="2"/>
    </row>
    <row r="13" spans="1:9" ht="30" customHeight="1" x14ac:dyDescent="0.25">
      <c r="A13" s="4">
        <f t="shared" si="2"/>
        <v>43505</v>
      </c>
      <c r="B13" s="7"/>
      <c r="C13" s="8"/>
      <c r="D13" s="8"/>
      <c r="E13" s="9" t="str">
        <f t="shared" si="0"/>
        <v/>
      </c>
      <c r="F13" s="9"/>
      <c r="G13" s="17" t="str">
        <f>IF(AND(F13&lt;&gt;"",F13&lt;&gt;""),VLOOKUP(F13,Base!$H$3:$I$7,2,FALSE),"")</f>
        <v/>
      </c>
      <c r="H13" s="17" t="str">
        <f t="shared" si="1"/>
        <v/>
      </c>
      <c r="I13" s="2"/>
    </row>
    <row r="14" spans="1:9" ht="30" customHeight="1" x14ac:dyDescent="0.25">
      <c r="A14" s="4">
        <f t="shared" si="2"/>
        <v>43506</v>
      </c>
      <c r="B14" s="7"/>
      <c r="C14" s="8"/>
      <c r="D14" s="8"/>
      <c r="E14" s="9" t="str">
        <f t="shared" si="0"/>
        <v/>
      </c>
      <c r="F14" s="9"/>
      <c r="G14" s="17" t="str">
        <f>IF(AND(F14&lt;&gt;"",F14&lt;&gt;""),VLOOKUP(F14,Base!$H$3:$I$7,2,FALSE),"")</f>
        <v/>
      </c>
      <c r="H14" s="17" t="str">
        <f t="shared" si="1"/>
        <v/>
      </c>
      <c r="I14" s="2"/>
    </row>
    <row r="15" spans="1:9" ht="30" customHeight="1" x14ac:dyDescent="0.25">
      <c r="A15" s="4">
        <f t="shared" si="2"/>
        <v>43507</v>
      </c>
      <c r="B15" s="7"/>
      <c r="C15" s="8"/>
      <c r="D15" s="8"/>
      <c r="E15" s="9" t="str">
        <f t="shared" si="0"/>
        <v/>
      </c>
      <c r="F15" s="9"/>
      <c r="G15" s="17" t="str">
        <f>IF(AND(F15&lt;&gt;"",F15&lt;&gt;""),VLOOKUP(F15,Base!$H$3:$I$7,2,FALSE),"")</f>
        <v/>
      </c>
      <c r="H15" s="17" t="str">
        <f t="shared" si="1"/>
        <v/>
      </c>
      <c r="I15" s="2"/>
    </row>
    <row r="16" spans="1:9" ht="30" customHeight="1" x14ac:dyDescent="0.25">
      <c r="A16" s="4">
        <f t="shared" si="2"/>
        <v>43508</v>
      </c>
      <c r="B16" s="7"/>
      <c r="C16" s="8"/>
      <c r="D16" s="8"/>
      <c r="E16" s="9" t="str">
        <f t="shared" si="0"/>
        <v/>
      </c>
      <c r="F16" s="9"/>
      <c r="G16" s="17" t="str">
        <f>IF(AND(F16&lt;&gt;"",F16&lt;&gt;""),VLOOKUP(F16,Base!$H$3:$I$7,2,FALSE),"")</f>
        <v/>
      </c>
      <c r="H16" s="17" t="str">
        <f t="shared" si="1"/>
        <v/>
      </c>
      <c r="I16" s="2"/>
    </row>
    <row r="17" spans="1:9" ht="30" customHeight="1" x14ac:dyDescent="0.25">
      <c r="A17" s="4">
        <f t="shared" si="2"/>
        <v>43509</v>
      </c>
      <c r="B17" s="7"/>
      <c r="C17" s="8"/>
      <c r="D17" s="8"/>
      <c r="E17" s="9" t="str">
        <f t="shared" si="0"/>
        <v/>
      </c>
      <c r="F17" s="9"/>
      <c r="G17" s="17" t="str">
        <f>IF(AND(F17&lt;&gt;"",F17&lt;&gt;""),VLOOKUP(F17,Base!$H$3:$I$7,2,FALSE),"")</f>
        <v/>
      </c>
      <c r="H17" s="17" t="str">
        <f t="shared" si="1"/>
        <v/>
      </c>
      <c r="I17" s="2"/>
    </row>
    <row r="18" spans="1:9" ht="30" customHeight="1" x14ac:dyDescent="0.25">
      <c r="A18" s="4">
        <f t="shared" si="2"/>
        <v>43510</v>
      </c>
      <c r="B18" s="7"/>
      <c r="C18" s="8"/>
      <c r="D18" s="8"/>
      <c r="E18" s="9" t="str">
        <f t="shared" si="0"/>
        <v/>
      </c>
      <c r="F18" s="9"/>
      <c r="G18" s="17" t="str">
        <f>IF(AND(F18&lt;&gt;"",F18&lt;&gt;""),VLOOKUP(F18,Base!$H$3:$I$7,2,FALSE),"")</f>
        <v/>
      </c>
      <c r="H18" s="17" t="str">
        <f t="shared" si="1"/>
        <v/>
      </c>
      <c r="I18" s="2"/>
    </row>
    <row r="19" spans="1:9" ht="30" customHeight="1" x14ac:dyDescent="0.25">
      <c r="A19" s="4">
        <f t="shared" si="2"/>
        <v>43511</v>
      </c>
      <c r="B19" s="7"/>
      <c r="C19" s="8"/>
      <c r="D19" s="8"/>
      <c r="E19" s="9" t="str">
        <f t="shared" si="0"/>
        <v/>
      </c>
      <c r="F19" s="9"/>
      <c r="G19" s="17" t="str">
        <f>IF(AND(F19&lt;&gt;"",F19&lt;&gt;""),VLOOKUP(F19,Base!$H$3:$I$7,2,FALSE),"")</f>
        <v/>
      </c>
      <c r="H19" s="17" t="str">
        <f t="shared" si="1"/>
        <v/>
      </c>
      <c r="I19" s="2"/>
    </row>
    <row r="20" spans="1:9" ht="30" customHeight="1" x14ac:dyDescent="0.25">
      <c r="A20" s="4">
        <f t="shared" si="2"/>
        <v>43512</v>
      </c>
      <c r="B20" s="7"/>
      <c r="C20" s="8"/>
      <c r="D20" s="8"/>
      <c r="E20" s="9" t="str">
        <f t="shared" si="0"/>
        <v/>
      </c>
      <c r="F20" s="9"/>
      <c r="G20" s="17" t="str">
        <f>IF(AND(F20&lt;&gt;"",F20&lt;&gt;""),VLOOKUP(F20,Base!$H$3:$I$7,2,FALSE),"")</f>
        <v/>
      </c>
      <c r="H20" s="17" t="str">
        <f t="shared" si="1"/>
        <v/>
      </c>
      <c r="I20" s="2"/>
    </row>
    <row r="21" spans="1:9" ht="30" customHeight="1" x14ac:dyDescent="0.25">
      <c r="A21" s="4">
        <f t="shared" si="2"/>
        <v>43513</v>
      </c>
      <c r="B21" s="7"/>
      <c r="C21" s="8"/>
      <c r="D21" s="8"/>
      <c r="E21" s="9" t="str">
        <f t="shared" si="0"/>
        <v/>
      </c>
      <c r="F21" s="9"/>
      <c r="G21" s="17" t="str">
        <f>IF(AND(F21&lt;&gt;"",F21&lt;&gt;""),VLOOKUP(F21,Base!$H$3:$I$7,2,FALSE),"")</f>
        <v/>
      </c>
      <c r="H21" s="17" t="str">
        <f t="shared" si="1"/>
        <v/>
      </c>
      <c r="I21" s="2"/>
    </row>
    <row r="22" spans="1:9" ht="30" customHeight="1" x14ac:dyDescent="0.25">
      <c r="A22" s="4">
        <f t="shared" si="2"/>
        <v>43514</v>
      </c>
      <c r="B22" s="7"/>
      <c r="C22" s="8"/>
      <c r="D22" s="8"/>
      <c r="E22" s="9" t="str">
        <f t="shared" si="0"/>
        <v/>
      </c>
      <c r="F22" s="9"/>
      <c r="G22" s="17" t="str">
        <f>IF(AND(F22&lt;&gt;"",F22&lt;&gt;""),VLOOKUP(F22,Base!$H$3:$I$7,2,FALSE),"")</f>
        <v/>
      </c>
      <c r="H22" s="17" t="str">
        <f t="shared" si="1"/>
        <v/>
      </c>
      <c r="I22" s="2"/>
    </row>
    <row r="23" spans="1:9" ht="30" customHeight="1" x14ac:dyDescent="0.25">
      <c r="A23" s="4">
        <f t="shared" si="2"/>
        <v>43515</v>
      </c>
      <c r="B23" s="7"/>
      <c r="C23" s="8"/>
      <c r="D23" s="8"/>
      <c r="E23" s="9" t="str">
        <f t="shared" si="0"/>
        <v/>
      </c>
      <c r="F23" s="9"/>
      <c r="G23" s="17" t="str">
        <f>IF(AND(F23&lt;&gt;"",F23&lt;&gt;""),VLOOKUP(F23,Base!$H$3:$I$7,2,FALSE),"")</f>
        <v/>
      </c>
      <c r="H23" s="17" t="str">
        <f t="shared" si="1"/>
        <v/>
      </c>
      <c r="I23" s="2"/>
    </row>
    <row r="24" spans="1:9" ht="30" customHeight="1" x14ac:dyDescent="0.25">
      <c r="A24" s="4">
        <f t="shared" si="2"/>
        <v>43516</v>
      </c>
      <c r="B24" s="7"/>
      <c r="C24" s="8"/>
      <c r="D24" s="8"/>
      <c r="E24" s="9" t="str">
        <f t="shared" si="0"/>
        <v/>
      </c>
      <c r="F24" s="9"/>
      <c r="G24" s="17" t="str">
        <f>IF(AND(F24&lt;&gt;"",F24&lt;&gt;""),VLOOKUP(F24,Base!$H$3:$I$7,2,FALSE),"")</f>
        <v/>
      </c>
      <c r="H24" s="17" t="str">
        <f t="shared" si="1"/>
        <v/>
      </c>
      <c r="I24" s="2"/>
    </row>
    <row r="25" spans="1:9" ht="30" customHeight="1" x14ac:dyDescent="0.25">
      <c r="A25" s="4">
        <f t="shared" si="2"/>
        <v>43517</v>
      </c>
      <c r="B25" s="7"/>
      <c r="C25" s="8"/>
      <c r="D25" s="8"/>
      <c r="E25" s="9" t="str">
        <f t="shared" si="0"/>
        <v/>
      </c>
      <c r="F25" s="9"/>
      <c r="G25" s="17" t="str">
        <f>IF(AND(F25&lt;&gt;"",F25&lt;&gt;""),VLOOKUP(F25,Base!$H$3:$I$7,2,FALSE),"")</f>
        <v/>
      </c>
      <c r="H25" s="17" t="str">
        <f t="shared" si="1"/>
        <v/>
      </c>
      <c r="I25" s="2"/>
    </row>
    <row r="26" spans="1:9" ht="30" customHeight="1" x14ac:dyDescent="0.25">
      <c r="A26" s="4">
        <f t="shared" si="2"/>
        <v>43518</v>
      </c>
      <c r="B26" s="7"/>
      <c r="C26" s="8"/>
      <c r="D26" s="8"/>
      <c r="E26" s="9" t="str">
        <f t="shared" si="0"/>
        <v/>
      </c>
      <c r="F26" s="9"/>
      <c r="G26" s="17" t="str">
        <f>IF(AND(F26&lt;&gt;"",F26&lt;&gt;""),VLOOKUP(F26,Base!$H$3:$I$7,2,FALSE),"")</f>
        <v/>
      </c>
      <c r="H26" s="17" t="str">
        <f t="shared" si="1"/>
        <v/>
      </c>
      <c r="I26" s="2"/>
    </row>
    <row r="27" spans="1:9" ht="30" customHeight="1" x14ac:dyDescent="0.25">
      <c r="A27" s="4">
        <f t="shared" si="2"/>
        <v>43519</v>
      </c>
      <c r="B27" s="7"/>
      <c r="C27" s="8"/>
      <c r="D27" s="8"/>
      <c r="E27" s="9" t="str">
        <f t="shared" si="0"/>
        <v/>
      </c>
      <c r="F27" s="9"/>
      <c r="G27" s="17" t="str">
        <f>IF(AND(F27&lt;&gt;"",F27&lt;&gt;""),VLOOKUP(F27,Base!$H$3:$I$7,2,FALSE),"")</f>
        <v/>
      </c>
      <c r="H27" s="17" t="str">
        <f t="shared" si="1"/>
        <v/>
      </c>
      <c r="I27" s="2"/>
    </row>
    <row r="28" spans="1:9" ht="30" customHeight="1" x14ac:dyDescent="0.25">
      <c r="A28" s="4">
        <f t="shared" si="2"/>
        <v>43520</v>
      </c>
      <c r="B28" s="7"/>
      <c r="C28" s="8"/>
      <c r="D28" s="8"/>
      <c r="E28" s="9" t="str">
        <f t="shared" si="0"/>
        <v/>
      </c>
      <c r="F28" s="9"/>
      <c r="G28" s="17" t="str">
        <f>IF(AND(F28&lt;&gt;"",F28&lt;&gt;""),VLOOKUP(F28,Base!$H$3:$I$7,2,FALSE),"")</f>
        <v/>
      </c>
      <c r="H28" s="17" t="str">
        <f t="shared" si="1"/>
        <v/>
      </c>
      <c r="I28" s="2"/>
    </row>
    <row r="29" spans="1:9" ht="30" customHeight="1" x14ac:dyDescent="0.25">
      <c r="A29" s="4">
        <f>IF(A28="","",IF(MONTH(A28+1)&gt;MONTH(A28),"",A28+1))</f>
        <v>43521</v>
      </c>
      <c r="B29" s="7"/>
      <c r="C29" s="8"/>
      <c r="D29" s="8"/>
      <c r="E29" s="9" t="str">
        <f t="shared" si="0"/>
        <v/>
      </c>
      <c r="F29" s="9"/>
      <c r="G29" s="17" t="str">
        <f>IF(AND(F29&lt;&gt;"",F29&lt;&gt;""),VLOOKUP(F29,Base!$H$3:$I$7,2,FALSE),"")</f>
        <v/>
      </c>
      <c r="H29" s="17" t="str">
        <f t="shared" si="1"/>
        <v/>
      </c>
      <c r="I29" s="2"/>
    </row>
    <row r="30" spans="1:9" ht="30" customHeight="1" x14ac:dyDescent="0.25">
      <c r="A30" s="4">
        <f t="shared" si="2"/>
        <v>43522</v>
      </c>
      <c r="B30" s="7"/>
      <c r="C30" s="8"/>
      <c r="D30" s="8"/>
      <c r="E30" s="9" t="str">
        <f t="shared" si="0"/>
        <v/>
      </c>
      <c r="F30" s="9"/>
      <c r="G30" s="17" t="str">
        <f>IF(AND(F30&lt;&gt;"",F30&lt;&gt;""),VLOOKUP(F30,Base!$H$3:$I$7,2,FALSE),"")</f>
        <v/>
      </c>
      <c r="H30" s="17" t="str">
        <f t="shared" si="1"/>
        <v/>
      </c>
      <c r="I30" s="2"/>
    </row>
    <row r="31" spans="1:9" ht="30" customHeight="1" x14ac:dyDescent="0.25">
      <c r="A31" s="4">
        <f t="shared" si="2"/>
        <v>43523</v>
      </c>
      <c r="B31" s="7"/>
      <c r="C31" s="8"/>
      <c r="D31" s="8"/>
      <c r="E31" s="9" t="str">
        <f t="shared" si="0"/>
        <v/>
      </c>
      <c r="F31" s="9"/>
      <c r="G31" s="17" t="str">
        <f>IF(AND(F31&lt;&gt;"",F31&lt;&gt;""),VLOOKUP(F31,Base!$H$3:$I$7,2,FALSE),"")</f>
        <v/>
      </c>
      <c r="H31" s="17" t="str">
        <f t="shared" si="1"/>
        <v/>
      </c>
      <c r="I31" s="2"/>
    </row>
    <row r="32" spans="1:9" ht="30" customHeight="1" x14ac:dyDescent="0.25">
      <c r="A32" s="4">
        <f t="shared" si="2"/>
        <v>43524</v>
      </c>
      <c r="B32" s="7"/>
      <c r="C32" s="8"/>
      <c r="D32" s="8"/>
      <c r="E32" s="9" t="str">
        <f t="shared" si="0"/>
        <v/>
      </c>
      <c r="F32" s="9"/>
      <c r="G32" s="17" t="str">
        <f>IF(AND(F32&lt;&gt;"",F32&lt;&gt;""),VLOOKUP(F32,Base!$H$3:$I$7,2,FALSE),"")</f>
        <v/>
      </c>
      <c r="H32" s="17" t="str">
        <f t="shared" si="1"/>
        <v/>
      </c>
      <c r="I32" s="2"/>
    </row>
    <row r="33" spans="1:9" ht="30" customHeight="1" x14ac:dyDescent="0.25">
      <c r="A33" s="4" t="str">
        <f t="shared" si="2"/>
        <v/>
      </c>
      <c r="B33" s="7"/>
      <c r="C33" s="8"/>
      <c r="D33" s="8"/>
      <c r="E33" s="9" t="str">
        <f t="shared" si="0"/>
        <v/>
      </c>
      <c r="F33" s="9"/>
      <c r="G33" s="17" t="str">
        <f>IF(AND(F33&lt;&gt;"",F33&lt;&gt;""),VLOOKUP(F33,Base!$H$3:$I$7,2,FALSE),"")</f>
        <v/>
      </c>
      <c r="H33" s="17" t="str">
        <f t="shared" si="1"/>
        <v/>
      </c>
      <c r="I33" s="2"/>
    </row>
    <row r="34" spans="1:9" ht="30" customHeight="1" x14ac:dyDescent="0.25">
      <c r="A34" s="4" t="str">
        <f>IF(A33="","",IF(MONTH(A33+1)&gt;MONTH(A33),"",A33+1))</f>
        <v/>
      </c>
      <c r="B34" s="7"/>
      <c r="C34" s="8"/>
      <c r="D34" s="8"/>
      <c r="E34" s="9" t="str">
        <f t="shared" si="0"/>
        <v/>
      </c>
      <c r="F34" s="9"/>
      <c r="G34" s="17" t="str">
        <f>IF(AND(F34&lt;&gt;"",F34&lt;&gt;""),VLOOKUP(F34,Base!$H$3:$I$7,2,FALSE),"")</f>
        <v/>
      </c>
      <c r="H34" s="17" t="str">
        <f t="shared" si="1"/>
        <v/>
      </c>
      <c r="I34" s="2"/>
    </row>
    <row r="35" spans="1:9" ht="30" customHeight="1" x14ac:dyDescent="0.25">
      <c r="A35" s="4" t="str">
        <f t="shared" si="2"/>
        <v/>
      </c>
      <c r="B35" s="7"/>
      <c r="C35" s="8"/>
      <c r="D35" s="8"/>
      <c r="E35" s="9" t="str">
        <f t="shared" si="0"/>
        <v/>
      </c>
      <c r="F35" s="9"/>
      <c r="G35" s="17" t="str">
        <f>IF(AND(F35&lt;&gt;"",F35&lt;&gt;""),VLOOKUP(F35,Base!$H$3:$I$7,2,FALSE),"")</f>
        <v/>
      </c>
      <c r="H35" s="17" t="str">
        <f t="shared" si="1"/>
        <v/>
      </c>
      <c r="I35" s="2"/>
    </row>
    <row r="37" spans="1:9" x14ac:dyDescent="0.25">
      <c r="E37" s="11"/>
      <c r="F37" s="11"/>
      <c r="G37" s="11"/>
      <c r="H37" s="11"/>
    </row>
  </sheetData>
  <sheetProtection selectLockedCells="1" selectUnlockedCells="1"/>
  <mergeCells count="1">
    <mergeCell ref="C2:D2"/>
  </mergeCells>
  <conditionalFormatting sqref="A5:A35">
    <cfRule type="expression" dxfId="21" priority="1">
      <formula>COUNTIFS(JoursFériés,$A5)</formula>
    </cfRule>
    <cfRule type="expression" dxfId="20" priority="2">
      <formula>WEEKDAY($A5,2)&gt;5</formula>
    </cfRule>
  </conditionalFormatting>
  <dataValidations count="1">
    <dataValidation type="list" allowBlank="1" showInputMessage="1" showErrorMessage="1" sqref="B8:B35" xr:uid="{FC8EE8B9-BCEC-41C8-B3D1-B289591959E7}">
      <formula1>Sites</formula1>
    </dataValidation>
  </dataValidations>
  <pageMargins left="0.39370078740157483" right="0" top="0" bottom="0" header="0.31496062992125984" footer="0.31496062992125984"/>
  <pageSetup paperSize="9" scale="55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8" r:id="rId4" name="Button 6">
              <controlPr defaultSize="0" print="0" autoFill="0" autoPict="0" macro="[0]!Effacer">
                <anchor moveWithCells="1" sizeWithCells="1">
                  <from>
                    <xdr:col>10</xdr:col>
                    <xdr:colOff>0</xdr:colOff>
                    <xdr:row>3</xdr:row>
                    <xdr:rowOff>9525</xdr:rowOff>
                  </from>
                  <to>
                    <xdr:col>12</xdr:col>
                    <xdr:colOff>733425</xdr:colOff>
                    <xdr:row>4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0" r:id="rId5" name="Button 8">
              <controlPr defaultSize="0" print="0" autoFill="0" autoPict="0" macro="[0]!enregistrement">
                <anchor moveWithCells="1" sizeWithCells="1">
                  <from>
                    <xdr:col>10</xdr:col>
                    <xdr:colOff>0</xdr:colOff>
                    <xdr:row>6</xdr:row>
                    <xdr:rowOff>9525</xdr:rowOff>
                  </from>
                  <to>
                    <xdr:col>12</xdr:col>
                    <xdr:colOff>752475</xdr:colOff>
                    <xdr:row>7</xdr:row>
                    <xdr:rowOff>371475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E4D12234-5A8D-447F-B99C-7B4A2C097683}">
          <x14:formula1>
            <xm:f>Base!$H$3:$H$7</xm:f>
          </x14:formula1>
          <xm:sqref>F5:F35</xm:sqref>
        </x14:dataValidation>
        <x14:dataValidation type="list" allowBlank="1" showInputMessage="1" showErrorMessage="1" xr:uid="{B6B8BE0B-39D6-41B0-BCD3-668D64047798}">
          <x14:formula1>
            <xm:f>Base!D3:D15</xm:f>
          </x14:formula1>
          <xm:sqref>B5:B7</xm:sqref>
        </x14:dataValidation>
        <x14:dataValidation type="list" allowBlank="1" showInputMessage="1" showErrorMessage="1" xr:uid="{11074024-6C4C-42CB-A8FD-7A06A6B889BA}">
          <x14:formula1>
            <xm:f>Base!F3:F15</xm:f>
          </x14:formula1>
          <xm:sqref>C2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>
    <pageSetUpPr fitToPage="1"/>
  </sheetPr>
  <dimension ref="A1:I37"/>
  <sheetViews>
    <sheetView showGridLines="0" workbookViewId="0">
      <selection activeCell="C2" sqref="C2:D2"/>
    </sheetView>
  </sheetViews>
  <sheetFormatPr baseColWidth="10" defaultRowHeight="15" x14ac:dyDescent="0.25"/>
  <cols>
    <col min="1" max="1" width="30.7109375" customWidth="1"/>
    <col min="2" max="2" width="35.7109375" customWidth="1"/>
    <col min="3" max="6" width="20.7109375" customWidth="1"/>
    <col min="7" max="8" width="15.7109375" customWidth="1"/>
    <col min="9" max="9" width="50.7109375" customWidth="1"/>
  </cols>
  <sheetData>
    <row r="1" spans="1:9" ht="37.5" x14ac:dyDescent="0.25">
      <c r="B1" s="28" t="str">
        <f>Accueil!E6</f>
        <v>Mars</v>
      </c>
      <c r="C1" s="13">
        <f>Accueil!E2</f>
        <v>2019</v>
      </c>
      <c r="D1" s="48" t="s">
        <v>48</v>
      </c>
      <c r="E1" s="47" t="str">
        <f>IF(SUM(E5:E35)=0,"",SUM(E5:E35))</f>
        <v/>
      </c>
      <c r="G1" s="49" t="s">
        <v>44</v>
      </c>
      <c r="H1" s="50">
        <f>SUM(H5:H35)</f>
        <v>0</v>
      </c>
      <c r="I1" s="18"/>
    </row>
    <row r="2" spans="1:9" ht="31.5" x14ac:dyDescent="0.25">
      <c r="B2" s="5" t="s">
        <v>19</v>
      </c>
      <c r="C2" s="56"/>
      <c r="D2" s="57"/>
    </row>
    <row r="3" spans="1:9" ht="45.75" customHeight="1" x14ac:dyDescent="0.25"/>
    <row r="4" spans="1:9" ht="30" customHeight="1" x14ac:dyDescent="0.25">
      <c r="A4" s="24" t="s">
        <v>0</v>
      </c>
      <c r="B4" s="24" t="s">
        <v>3</v>
      </c>
      <c r="C4" s="24" t="s">
        <v>1</v>
      </c>
      <c r="D4" s="24" t="s">
        <v>2</v>
      </c>
      <c r="E4" s="27" t="s">
        <v>20</v>
      </c>
      <c r="F4" s="24" t="s">
        <v>39</v>
      </c>
      <c r="G4" s="27" t="s">
        <v>40</v>
      </c>
      <c r="H4" s="27" t="s">
        <v>45</v>
      </c>
      <c r="I4" s="24" t="s">
        <v>18</v>
      </c>
    </row>
    <row r="5" spans="1:9" ht="30" customHeight="1" x14ac:dyDescent="0.25">
      <c r="A5" s="6">
        <f>DATE(Accueil!E2,3,1)</f>
        <v>43525</v>
      </c>
      <c r="B5" s="7"/>
      <c r="C5" s="8"/>
      <c r="D5" s="8"/>
      <c r="E5" s="9" t="str">
        <f>IF(OR(C5="",D5=""),"",MOD(D5-C5,1))</f>
        <v/>
      </c>
      <c r="F5" s="9"/>
      <c r="G5" s="17" t="str">
        <f>IF(AND(F5&lt;&gt;"",F5&lt;&gt;""),VLOOKUP(F5,Base!$H$3:$I$7,2,FALSE),"")</f>
        <v/>
      </c>
      <c r="H5" s="17" t="str">
        <f>IFERROR(E5*G5*24,"")</f>
        <v/>
      </c>
      <c r="I5" s="2"/>
    </row>
    <row r="6" spans="1:9" ht="30" customHeight="1" x14ac:dyDescent="0.25">
      <c r="A6" s="4">
        <f>IF(A5="","",IF(MONTH(A5+1)&gt;MONTH(A5),"",A5+1))</f>
        <v>43526</v>
      </c>
      <c r="B6" s="7"/>
      <c r="C6" s="8"/>
      <c r="D6" s="8"/>
      <c r="E6" s="9" t="str">
        <f t="shared" ref="E6:E35" si="0">IF(OR(C6="",D6=""),"",MOD(D6-C6,1))</f>
        <v/>
      </c>
      <c r="F6" s="9"/>
      <c r="G6" s="17" t="str">
        <f>IF(AND(F6&lt;&gt;"",F6&lt;&gt;""),VLOOKUP(F6,Base!$H$3:$I$7,2,FALSE),"")</f>
        <v/>
      </c>
      <c r="H6" s="17" t="str">
        <f t="shared" ref="H6:H35" si="1">IFERROR(E6*G6*24,"")</f>
        <v/>
      </c>
      <c r="I6" s="2"/>
    </row>
    <row r="7" spans="1:9" ht="30" customHeight="1" x14ac:dyDescent="0.25">
      <c r="A7" s="4">
        <f t="shared" ref="A7:A35" si="2">IF(A6="","",IF(MONTH(A6+1)&gt;MONTH(A6),"",A6+1))</f>
        <v>43527</v>
      </c>
      <c r="B7" s="7"/>
      <c r="C7" s="8"/>
      <c r="D7" s="8"/>
      <c r="E7" s="9" t="str">
        <f t="shared" si="0"/>
        <v/>
      </c>
      <c r="F7" s="9"/>
      <c r="G7" s="17" t="str">
        <f>IF(AND(F7&lt;&gt;"",F7&lt;&gt;""),VLOOKUP(F7,Base!$H$3:$I$7,2,FALSE),"")</f>
        <v/>
      </c>
      <c r="H7" s="17" t="str">
        <f t="shared" si="1"/>
        <v/>
      </c>
      <c r="I7" s="2"/>
    </row>
    <row r="8" spans="1:9" ht="30" customHeight="1" x14ac:dyDescent="0.25">
      <c r="A8" s="4">
        <f t="shared" si="2"/>
        <v>43528</v>
      </c>
      <c r="B8" s="7"/>
      <c r="C8" s="8"/>
      <c r="D8" s="8"/>
      <c r="E8" s="9" t="str">
        <f t="shared" si="0"/>
        <v/>
      </c>
      <c r="F8" s="9"/>
      <c r="G8" s="17" t="str">
        <f>IF(AND(F8&lt;&gt;"",F8&lt;&gt;""),VLOOKUP(F8,Base!$H$3:$I$7,2,FALSE),"")</f>
        <v/>
      </c>
      <c r="H8" s="17" t="str">
        <f t="shared" si="1"/>
        <v/>
      </c>
      <c r="I8" s="2"/>
    </row>
    <row r="9" spans="1:9" ht="30" customHeight="1" x14ac:dyDescent="0.25">
      <c r="A9" s="4">
        <f t="shared" si="2"/>
        <v>43529</v>
      </c>
      <c r="B9" s="7"/>
      <c r="C9" s="8"/>
      <c r="D9" s="8"/>
      <c r="E9" s="9" t="str">
        <f t="shared" si="0"/>
        <v/>
      </c>
      <c r="F9" s="9"/>
      <c r="G9" s="17" t="str">
        <f>IF(AND(F9&lt;&gt;"",F9&lt;&gt;""),VLOOKUP(F9,Base!$H$3:$I$7,2,FALSE),"")</f>
        <v/>
      </c>
      <c r="H9" s="17" t="str">
        <f t="shared" si="1"/>
        <v/>
      </c>
      <c r="I9" s="2"/>
    </row>
    <row r="10" spans="1:9" ht="30" customHeight="1" x14ac:dyDescent="0.25">
      <c r="A10" s="4">
        <f t="shared" si="2"/>
        <v>43530</v>
      </c>
      <c r="B10" s="7"/>
      <c r="C10" s="8"/>
      <c r="D10" s="8"/>
      <c r="E10" s="9" t="str">
        <f t="shared" si="0"/>
        <v/>
      </c>
      <c r="F10" s="9"/>
      <c r="G10" s="17" t="str">
        <f>IF(AND(F10&lt;&gt;"",F10&lt;&gt;""),VLOOKUP(F10,Base!$H$3:$I$7,2,FALSE),"")</f>
        <v/>
      </c>
      <c r="H10" s="17" t="str">
        <f t="shared" si="1"/>
        <v/>
      </c>
      <c r="I10" s="2"/>
    </row>
    <row r="11" spans="1:9" ht="30" customHeight="1" x14ac:dyDescent="0.25">
      <c r="A11" s="4">
        <f t="shared" si="2"/>
        <v>43531</v>
      </c>
      <c r="B11" s="7"/>
      <c r="C11" s="8"/>
      <c r="D11" s="8"/>
      <c r="E11" s="9" t="str">
        <f t="shared" si="0"/>
        <v/>
      </c>
      <c r="F11" s="9"/>
      <c r="G11" s="17" t="str">
        <f>IF(AND(F11&lt;&gt;"",F11&lt;&gt;""),VLOOKUP(F11,Base!$H$3:$I$7,2,FALSE),"")</f>
        <v/>
      </c>
      <c r="H11" s="17" t="str">
        <f t="shared" si="1"/>
        <v/>
      </c>
      <c r="I11" s="2"/>
    </row>
    <row r="12" spans="1:9" ht="30" customHeight="1" x14ac:dyDescent="0.25">
      <c r="A12" s="4">
        <f t="shared" si="2"/>
        <v>43532</v>
      </c>
      <c r="B12" s="7"/>
      <c r="C12" s="8"/>
      <c r="D12" s="8"/>
      <c r="E12" s="9" t="str">
        <f t="shared" si="0"/>
        <v/>
      </c>
      <c r="F12" s="9"/>
      <c r="G12" s="17" t="str">
        <f>IF(AND(F12&lt;&gt;"",F12&lt;&gt;""),VLOOKUP(F12,Base!$H$3:$I$7,2,FALSE),"")</f>
        <v/>
      </c>
      <c r="H12" s="17" t="str">
        <f t="shared" si="1"/>
        <v/>
      </c>
      <c r="I12" s="2"/>
    </row>
    <row r="13" spans="1:9" ht="30" customHeight="1" x14ac:dyDescent="0.25">
      <c r="A13" s="4">
        <f t="shared" si="2"/>
        <v>43533</v>
      </c>
      <c r="B13" s="7"/>
      <c r="C13" s="8"/>
      <c r="D13" s="8"/>
      <c r="E13" s="9" t="str">
        <f t="shared" si="0"/>
        <v/>
      </c>
      <c r="F13" s="9"/>
      <c r="G13" s="17" t="str">
        <f>IF(AND(F13&lt;&gt;"",F13&lt;&gt;""),VLOOKUP(F13,Base!$H$3:$I$7,2,FALSE),"")</f>
        <v/>
      </c>
      <c r="H13" s="17" t="str">
        <f t="shared" si="1"/>
        <v/>
      </c>
      <c r="I13" s="2"/>
    </row>
    <row r="14" spans="1:9" ht="30" customHeight="1" x14ac:dyDescent="0.25">
      <c r="A14" s="4">
        <f t="shared" si="2"/>
        <v>43534</v>
      </c>
      <c r="B14" s="7"/>
      <c r="C14" s="8"/>
      <c r="D14" s="8"/>
      <c r="E14" s="9" t="str">
        <f t="shared" si="0"/>
        <v/>
      </c>
      <c r="F14" s="9"/>
      <c r="G14" s="17" t="str">
        <f>IF(AND(F14&lt;&gt;"",F14&lt;&gt;""),VLOOKUP(F14,Base!$H$3:$I$7,2,FALSE),"")</f>
        <v/>
      </c>
      <c r="H14" s="17" t="str">
        <f t="shared" si="1"/>
        <v/>
      </c>
      <c r="I14" s="2"/>
    </row>
    <row r="15" spans="1:9" ht="30" customHeight="1" x14ac:dyDescent="0.25">
      <c r="A15" s="4">
        <f t="shared" si="2"/>
        <v>43535</v>
      </c>
      <c r="B15" s="7"/>
      <c r="C15" s="8"/>
      <c r="D15" s="8"/>
      <c r="E15" s="9" t="str">
        <f t="shared" si="0"/>
        <v/>
      </c>
      <c r="F15" s="9"/>
      <c r="G15" s="17" t="str">
        <f>IF(AND(F15&lt;&gt;"",F15&lt;&gt;""),VLOOKUP(F15,Base!$H$3:$I$7,2,FALSE),"")</f>
        <v/>
      </c>
      <c r="H15" s="17" t="str">
        <f t="shared" si="1"/>
        <v/>
      </c>
      <c r="I15" s="2"/>
    </row>
    <row r="16" spans="1:9" ht="30" customHeight="1" x14ac:dyDescent="0.25">
      <c r="A16" s="4">
        <f t="shared" si="2"/>
        <v>43536</v>
      </c>
      <c r="B16" s="7"/>
      <c r="C16" s="8"/>
      <c r="D16" s="8"/>
      <c r="E16" s="9" t="str">
        <f t="shared" si="0"/>
        <v/>
      </c>
      <c r="F16" s="9"/>
      <c r="G16" s="17" t="str">
        <f>IF(AND(F16&lt;&gt;"",F16&lt;&gt;""),VLOOKUP(F16,Base!$H$3:$I$7,2,FALSE),"")</f>
        <v/>
      </c>
      <c r="H16" s="17" t="str">
        <f t="shared" si="1"/>
        <v/>
      </c>
      <c r="I16" s="2"/>
    </row>
    <row r="17" spans="1:9" ht="30" customHeight="1" x14ac:dyDescent="0.25">
      <c r="A17" s="4">
        <f t="shared" si="2"/>
        <v>43537</v>
      </c>
      <c r="B17" s="7"/>
      <c r="C17" s="8"/>
      <c r="D17" s="8"/>
      <c r="E17" s="9" t="str">
        <f t="shared" si="0"/>
        <v/>
      </c>
      <c r="F17" s="9"/>
      <c r="G17" s="17" t="str">
        <f>IF(AND(F17&lt;&gt;"",F17&lt;&gt;""),VLOOKUP(F17,Base!$H$3:$I$7,2,FALSE),"")</f>
        <v/>
      </c>
      <c r="H17" s="17" t="str">
        <f t="shared" si="1"/>
        <v/>
      </c>
      <c r="I17" s="2"/>
    </row>
    <row r="18" spans="1:9" ht="30" customHeight="1" x14ac:dyDescent="0.25">
      <c r="A18" s="4">
        <f t="shared" si="2"/>
        <v>43538</v>
      </c>
      <c r="B18" s="7"/>
      <c r="C18" s="8"/>
      <c r="D18" s="8"/>
      <c r="E18" s="9" t="str">
        <f t="shared" si="0"/>
        <v/>
      </c>
      <c r="F18" s="9"/>
      <c r="G18" s="17" t="str">
        <f>IF(AND(F18&lt;&gt;"",F18&lt;&gt;""),VLOOKUP(F18,Base!$H$3:$I$7,2,FALSE),"")</f>
        <v/>
      </c>
      <c r="H18" s="17" t="str">
        <f t="shared" si="1"/>
        <v/>
      </c>
      <c r="I18" s="2"/>
    </row>
    <row r="19" spans="1:9" ht="30" customHeight="1" x14ac:dyDescent="0.25">
      <c r="A19" s="4">
        <f t="shared" si="2"/>
        <v>43539</v>
      </c>
      <c r="B19" s="7"/>
      <c r="C19" s="8"/>
      <c r="D19" s="8"/>
      <c r="E19" s="9" t="str">
        <f t="shared" si="0"/>
        <v/>
      </c>
      <c r="F19" s="9"/>
      <c r="G19" s="17" t="str">
        <f>IF(AND(F19&lt;&gt;"",F19&lt;&gt;""),VLOOKUP(F19,Base!$H$3:$I$7,2,FALSE),"")</f>
        <v/>
      </c>
      <c r="H19" s="17" t="str">
        <f t="shared" si="1"/>
        <v/>
      </c>
      <c r="I19" s="2"/>
    </row>
    <row r="20" spans="1:9" ht="30" customHeight="1" x14ac:dyDescent="0.25">
      <c r="A20" s="4">
        <f t="shared" si="2"/>
        <v>43540</v>
      </c>
      <c r="B20" s="7"/>
      <c r="C20" s="8"/>
      <c r="D20" s="8"/>
      <c r="E20" s="9" t="str">
        <f t="shared" si="0"/>
        <v/>
      </c>
      <c r="F20" s="9"/>
      <c r="G20" s="17" t="str">
        <f>IF(AND(F20&lt;&gt;"",F20&lt;&gt;""),VLOOKUP(F20,Base!$H$3:$I$7,2,FALSE),"")</f>
        <v/>
      </c>
      <c r="H20" s="17" t="str">
        <f t="shared" si="1"/>
        <v/>
      </c>
      <c r="I20" s="2"/>
    </row>
    <row r="21" spans="1:9" ht="30" customHeight="1" x14ac:dyDescent="0.25">
      <c r="A21" s="4">
        <f t="shared" si="2"/>
        <v>43541</v>
      </c>
      <c r="B21" s="7"/>
      <c r="C21" s="8"/>
      <c r="D21" s="8"/>
      <c r="E21" s="9" t="str">
        <f t="shared" si="0"/>
        <v/>
      </c>
      <c r="F21" s="9"/>
      <c r="G21" s="17" t="str">
        <f>IF(AND(F21&lt;&gt;"",F21&lt;&gt;""),VLOOKUP(F21,Base!$H$3:$I$7,2,FALSE),"")</f>
        <v/>
      </c>
      <c r="H21" s="17" t="str">
        <f t="shared" si="1"/>
        <v/>
      </c>
      <c r="I21" s="2"/>
    </row>
    <row r="22" spans="1:9" ht="30" customHeight="1" x14ac:dyDescent="0.25">
      <c r="A22" s="4">
        <f t="shared" si="2"/>
        <v>43542</v>
      </c>
      <c r="B22" s="7"/>
      <c r="C22" s="8"/>
      <c r="D22" s="8"/>
      <c r="E22" s="9" t="str">
        <f t="shared" si="0"/>
        <v/>
      </c>
      <c r="F22" s="9"/>
      <c r="G22" s="17" t="str">
        <f>IF(AND(F22&lt;&gt;"",F22&lt;&gt;""),VLOOKUP(F22,Base!$H$3:$I$7,2,FALSE),"")</f>
        <v/>
      </c>
      <c r="H22" s="17" t="str">
        <f t="shared" si="1"/>
        <v/>
      </c>
      <c r="I22" s="2"/>
    </row>
    <row r="23" spans="1:9" ht="30" customHeight="1" x14ac:dyDescent="0.25">
      <c r="A23" s="4">
        <f t="shared" si="2"/>
        <v>43543</v>
      </c>
      <c r="B23" s="7"/>
      <c r="C23" s="8"/>
      <c r="D23" s="8"/>
      <c r="E23" s="9" t="str">
        <f t="shared" si="0"/>
        <v/>
      </c>
      <c r="F23" s="9"/>
      <c r="G23" s="17" t="str">
        <f>IF(AND(F23&lt;&gt;"",F23&lt;&gt;""),VLOOKUP(F23,Base!$H$3:$I$7,2,FALSE),"")</f>
        <v/>
      </c>
      <c r="H23" s="17" t="str">
        <f t="shared" si="1"/>
        <v/>
      </c>
      <c r="I23" s="2"/>
    </row>
    <row r="24" spans="1:9" ht="30" customHeight="1" x14ac:dyDescent="0.25">
      <c r="A24" s="4">
        <f t="shared" si="2"/>
        <v>43544</v>
      </c>
      <c r="B24" s="7"/>
      <c r="C24" s="8"/>
      <c r="D24" s="8"/>
      <c r="E24" s="9" t="str">
        <f t="shared" si="0"/>
        <v/>
      </c>
      <c r="F24" s="9"/>
      <c r="G24" s="17" t="str">
        <f>IF(AND(F24&lt;&gt;"",F24&lt;&gt;""),VLOOKUP(F24,Base!$H$3:$I$7,2,FALSE),"")</f>
        <v/>
      </c>
      <c r="H24" s="17" t="str">
        <f t="shared" si="1"/>
        <v/>
      </c>
      <c r="I24" s="2"/>
    </row>
    <row r="25" spans="1:9" ht="30" customHeight="1" x14ac:dyDescent="0.25">
      <c r="A25" s="4">
        <f t="shared" si="2"/>
        <v>43545</v>
      </c>
      <c r="B25" s="7"/>
      <c r="C25" s="8"/>
      <c r="D25" s="8"/>
      <c r="E25" s="9" t="str">
        <f t="shared" si="0"/>
        <v/>
      </c>
      <c r="F25" s="9"/>
      <c r="G25" s="17" t="str">
        <f>IF(AND(F25&lt;&gt;"",F25&lt;&gt;""),VLOOKUP(F25,Base!$H$3:$I$7,2,FALSE),"")</f>
        <v/>
      </c>
      <c r="H25" s="17" t="str">
        <f t="shared" si="1"/>
        <v/>
      </c>
      <c r="I25" s="2"/>
    </row>
    <row r="26" spans="1:9" ht="30" customHeight="1" x14ac:dyDescent="0.25">
      <c r="A26" s="4">
        <f t="shared" si="2"/>
        <v>43546</v>
      </c>
      <c r="B26" s="7"/>
      <c r="C26" s="8"/>
      <c r="D26" s="8"/>
      <c r="E26" s="9" t="str">
        <f t="shared" si="0"/>
        <v/>
      </c>
      <c r="F26" s="9"/>
      <c r="G26" s="17" t="str">
        <f>IF(AND(F26&lt;&gt;"",F26&lt;&gt;""),VLOOKUP(F26,Base!$H$3:$I$7,2,FALSE),"")</f>
        <v/>
      </c>
      <c r="H26" s="17" t="str">
        <f t="shared" si="1"/>
        <v/>
      </c>
      <c r="I26" s="2"/>
    </row>
    <row r="27" spans="1:9" ht="30" customHeight="1" x14ac:dyDescent="0.25">
      <c r="A27" s="4">
        <f t="shared" si="2"/>
        <v>43547</v>
      </c>
      <c r="B27" s="7"/>
      <c r="C27" s="8"/>
      <c r="D27" s="8"/>
      <c r="E27" s="9" t="str">
        <f t="shared" si="0"/>
        <v/>
      </c>
      <c r="F27" s="9"/>
      <c r="G27" s="17" t="str">
        <f>IF(AND(F27&lt;&gt;"",F27&lt;&gt;""),VLOOKUP(F27,Base!$H$3:$I$7,2,FALSE),"")</f>
        <v/>
      </c>
      <c r="H27" s="17" t="str">
        <f t="shared" si="1"/>
        <v/>
      </c>
      <c r="I27" s="2"/>
    </row>
    <row r="28" spans="1:9" ht="30" customHeight="1" x14ac:dyDescent="0.25">
      <c r="A28" s="4">
        <f t="shared" si="2"/>
        <v>43548</v>
      </c>
      <c r="B28" s="7"/>
      <c r="C28" s="8"/>
      <c r="D28" s="8"/>
      <c r="E28" s="9" t="str">
        <f t="shared" si="0"/>
        <v/>
      </c>
      <c r="F28" s="9"/>
      <c r="G28" s="17" t="str">
        <f>IF(AND(F28&lt;&gt;"",F28&lt;&gt;""),VLOOKUP(F28,Base!$H$3:$I$7,2,FALSE),"")</f>
        <v/>
      </c>
      <c r="H28" s="17" t="str">
        <f t="shared" si="1"/>
        <v/>
      </c>
      <c r="I28" s="2"/>
    </row>
    <row r="29" spans="1:9" ht="30" customHeight="1" x14ac:dyDescent="0.25">
      <c r="A29" s="4">
        <f>IF(A28="","",IF(MONTH(A28+1)&gt;MONTH(A28),"",A28+1))</f>
        <v>43549</v>
      </c>
      <c r="B29" s="7"/>
      <c r="C29" s="8"/>
      <c r="D29" s="8"/>
      <c r="E29" s="9" t="str">
        <f t="shared" si="0"/>
        <v/>
      </c>
      <c r="F29" s="9"/>
      <c r="G29" s="17" t="str">
        <f>IF(AND(F29&lt;&gt;"",F29&lt;&gt;""),VLOOKUP(F29,Base!$H$3:$I$7,2,FALSE),"")</f>
        <v/>
      </c>
      <c r="H29" s="17" t="str">
        <f t="shared" si="1"/>
        <v/>
      </c>
      <c r="I29" s="2"/>
    </row>
    <row r="30" spans="1:9" ht="30" customHeight="1" x14ac:dyDescent="0.25">
      <c r="A30" s="4">
        <f t="shared" si="2"/>
        <v>43550</v>
      </c>
      <c r="B30" s="7"/>
      <c r="C30" s="8"/>
      <c r="D30" s="8"/>
      <c r="E30" s="9" t="str">
        <f t="shared" si="0"/>
        <v/>
      </c>
      <c r="F30" s="9"/>
      <c r="G30" s="17" t="str">
        <f>IF(AND(F30&lt;&gt;"",F30&lt;&gt;""),VLOOKUP(F30,Base!$H$3:$I$7,2,FALSE),"")</f>
        <v/>
      </c>
      <c r="H30" s="17" t="str">
        <f t="shared" si="1"/>
        <v/>
      </c>
      <c r="I30" s="2"/>
    </row>
    <row r="31" spans="1:9" ht="30" customHeight="1" x14ac:dyDescent="0.25">
      <c r="A31" s="4">
        <f t="shared" si="2"/>
        <v>43551</v>
      </c>
      <c r="B31" s="7"/>
      <c r="C31" s="8"/>
      <c r="D31" s="8"/>
      <c r="E31" s="9" t="str">
        <f t="shared" si="0"/>
        <v/>
      </c>
      <c r="F31" s="9"/>
      <c r="G31" s="17" t="str">
        <f>IF(AND(F31&lt;&gt;"",F31&lt;&gt;""),VLOOKUP(F31,Base!$H$3:$I$7,2,FALSE),"")</f>
        <v/>
      </c>
      <c r="H31" s="17" t="str">
        <f t="shared" si="1"/>
        <v/>
      </c>
      <c r="I31" s="2"/>
    </row>
    <row r="32" spans="1:9" ht="30" customHeight="1" x14ac:dyDescent="0.25">
      <c r="A32" s="4">
        <f t="shared" si="2"/>
        <v>43552</v>
      </c>
      <c r="B32" s="7"/>
      <c r="C32" s="8"/>
      <c r="D32" s="8"/>
      <c r="E32" s="9" t="str">
        <f t="shared" si="0"/>
        <v/>
      </c>
      <c r="F32" s="9"/>
      <c r="G32" s="17" t="str">
        <f>IF(AND(F32&lt;&gt;"",F32&lt;&gt;""),VLOOKUP(F32,Base!$H$3:$I$7,2,FALSE),"")</f>
        <v/>
      </c>
      <c r="H32" s="17" t="str">
        <f t="shared" si="1"/>
        <v/>
      </c>
      <c r="I32" s="2"/>
    </row>
    <row r="33" spans="1:9" ht="30" customHeight="1" x14ac:dyDescent="0.25">
      <c r="A33" s="4">
        <f t="shared" si="2"/>
        <v>43553</v>
      </c>
      <c r="B33" s="7"/>
      <c r="C33" s="8"/>
      <c r="D33" s="8"/>
      <c r="E33" s="9" t="str">
        <f t="shared" si="0"/>
        <v/>
      </c>
      <c r="F33" s="9"/>
      <c r="G33" s="17" t="str">
        <f>IF(AND(F33&lt;&gt;"",F33&lt;&gt;""),VLOOKUP(F33,Base!$H$3:$I$7,2,FALSE),"")</f>
        <v/>
      </c>
      <c r="H33" s="17" t="str">
        <f t="shared" si="1"/>
        <v/>
      </c>
      <c r="I33" s="2"/>
    </row>
    <row r="34" spans="1:9" ht="30" customHeight="1" x14ac:dyDescent="0.25">
      <c r="A34" s="4">
        <f>IF(A33="","",IF(MONTH(A33+1)&gt;MONTH(A33),"",A33+1))</f>
        <v>43554</v>
      </c>
      <c r="B34" s="7"/>
      <c r="C34" s="8"/>
      <c r="D34" s="8"/>
      <c r="E34" s="9" t="str">
        <f t="shared" si="0"/>
        <v/>
      </c>
      <c r="F34" s="9"/>
      <c r="G34" s="17" t="str">
        <f>IF(AND(F34&lt;&gt;"",F34&lt;&gt;""),VLOOKUP(F34,Base!$H$3:$I$7,2,FALSE),"")</f>
        <v/>
      </c>
      <c r="H34" s="17" t="str">
        <f t="shared" si="1"/>
        <v/>
      </c>
      <c r="I34" s="2"/>
    </row>
    <row r="35" spans="1:9" ht="30" customHeight="1" x14ac:dyDescent="0.25">
      <c r="A35" s="4">
        <f t="shared" si="2"/>
        <v>43555</v>
      </c>
      <c r="B35" s="7"/>
      <c r="C35" s="8"/>
      <c r="D35" s="8"/>
      <c r="E35" s="9" t="str">
        <f t="shared" si="0"/>
        <v/>
      </c>
      <c r="F35" s="9"/>
      <c r="G35" s="17" t="str">
        <f>IF(AND(F35&lt;&gt;"",F35&lt;&gt;""),VLOOKUP(F35,Base!$H$3:$I$7,2,FALSE),"")</f>
        <v/>
      </c>
      <c r="H35" s="17" t="str">
        <f t="shared" si="1"/>
        <v/>
      </c>
      <c r="I35" s="2"/>
    </row>
    <row r="37" spans="1:9" x14ac:dyDescent="0.25">
      <c r="E37" s="11"/>
      <c r="F37" s="11"/>
      <c r="G37" s="11"/>
      <c r="H37" s="11"/>
    </row>
  </sheetData>
  <sheetProtection selectLockedCells="1" selectUnlockedCells="1"/>
  <mergeCells count="1">
    <mergeCell ref="C2:D2"/>
  </mergeCells>
  <conditionalFormatting sqref="A5:A35">
    <cfRule type="expression" dxfId="19" priority="1">
      <formula>COUNTIFS(JoursFériés,$A5)</formula>
    </cfRule>
    <cfRule type="expression" dxfId="18" priority="2">
      <formula>WEEKDAY($A5,2)&gt;5</formula>
    </cfRule>
  </conditionalFormatting>
  <dataValidations count="1">
    <dataValidation type="list" allowBlank="1" showInputMessage="1" showErrorMessage="1" sqref="B8:B35" xr:uid="{9BA88309-9230-48BA-8890-0EF008272B60}">
      <formula1>Sites</formula1>
    </dataValidation>
  </dataValidations>
  <pageMargins left="0.39370078740157483" right="0" top="0" bottom="0" header="0.31496062992125984" footer="0.31496062992125984"/>
  <pageSetup paperSize="9" scale="55" orientation="landscape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01" r:id="rId4" name="Button 5">
              <controlPr defaultSize="0" print="0" autoFill="0" autoPict="0" macro="[0]!Effacer">
                <anchor moveWithCells="1" sizeWithCells="1">
                  <from>
                    <xdr:col>9</xdr:col>
                    <xdr:colOff>752475</xdr:colOff>
                    <xdr:row>3</xdr:row>
                    <xdr:rowOff>9525</xdr:rowOff>
                  </from>
                  <to>
                    <xdr:col>12</xdr:col>
                    <xdr:colOff>723900</xdr:colOff>
                    <xdr:row>4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3" r:id="rId5" name="Button 7">
              <controlPr defaultSize="0" print="0" autoFill="0" autoPict="0" macro="[0]!enregistrement">
                <anchor moveWithCells="1" sizeWithCells="1">
                  <from>
                    <xdr:col>9</xdr:col>
                    <xdr:colOff>752475</xdr:colOff>
                    <xdr:row>6</xdr:row>
                    <xdr:rowOff>0</xdr:rowOff>
                  </from>
                  <to>
                    <xdr:col>12</xdr:col>
                    <xdr:colOff>742950</xdr:colOff>
                    <xdr:row>7</xdr:row>
                    <xdr:rowOff>361950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137B6409-718E-4DE0-BA53-EB30CFEC1A01}">
          <x14:formula1>
            <xm:f>Base!$H$3:$H$7</xm:f>
          </x14:formula1>
          <xm:sqref>F5:F35</xm:sqref>
        </x14:dataValidation>
        <x14:dataValidation type="list" allowBlank="1" showInputMessage="1" showErrorMessage="1" xr:uid="{53751873-97B3-447C-B416-7E5021CF1AD6}">
          <x14:formula1>
            <xm:f>Base!D3:D15</xm:f>
          </x14:formula1>
          <xm:sqref>B5:B7</xm:sqref>
        </x14:dataValidation>
        <x14:dataValidation type="list" allowBlank="1" showInputMessage="1" showErrorMessage="1" xr:uid="{2D4CC0C6-CE11-43ED-A79A-B29849E1E152}">
          <x14:formula1>
            <xm:f>Base!F3:F15</xm:f>
          </x14:formula1>
          <xm:sqref>C2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>
    <pageSetUpPr fitToPage="1"/>
  </sheetPr>
  <dimension ref="A1:I37"/>
  <sheetViews>
    <sheetView showGridLines="0" workbookViewId="0">
      <selection activeCell="C2" sqref="C2:D2"/>
    </sheetView>
  </sheetViews>
  <sheetFormatPr baseColWidth="10" defaultRowHeight="15" x14ac:dyDescent="0.25"/>
  <cols>
    <col min="1" max="1" width="30.7109375" customWidth="1"/>
    <col min="2" max="2" width="35.7109375" customWidth="1"/>
    <col min="3" max="6" width="20.7109375" customWidth="1"/>
    <col min="7" max="8" width="15.7109375" customWidth="1"/>
    <col min="9" max="9" width="50.7109375" customWidth="1"/>
  </cols>
  <sheetData>
    <row r="1" spans="1:9" ht="37.5" x14ac:dyDescent="0.25">
      <c r="B1" s="28" t="str">
        <f>Accueil!E7</f>
        <v>Avril</v>
      </c>
      <c r="C1" s="13">
        <f>Accueil!E2</f>
        <v>2019</v>
      </c>
      <c r="D1" s="48" t="s">
        <v>48</v>
      </c>
      <c r="E1" s="47" t="str">
        <f>IF(SUM(E5:E35)=0,"",SUM(E5:E35))</f>
        <v/>
      </c>
      <c r="G1" s="49" t="s">
        <v>44</v>
      </c>
      <c r="H1" s="50">
        <f>SUM(H5:H35)</f>
        <v>0</v>
      </c>
      <c r="I1" s="18"/>
    </row>
    <row r="2" spans="1:9" ht="31.5" x14ac:dyDescent="0.25">
      <c r="B2" s="5" t="s">
        <v>19</v>
      </c>
      <c r="C2" s="56"/>
      <c r="D2" s="57"/>
    </row>
    <row r="3" spans="1:9" ht="45.75" customHeight="1" x14ac:dyDescent="0.25"/>
    <row r="4" spans="1:9" ht="30" customHeight="1" x14ac:dyDescent="0.25">
      <c r="A4" s="24" t="s">
        <v>0</v>
      </c>
      <c r="B4" s="24" t="s">
        <v>3</v>
      </c>
      <c r="C4" s="24" t="s">
        <v>1</v>
      </c>
      <c r="D4" s="24" t="s">
        <v>2</v>
      </c>
      <c r="E4" s="27" t="s">
        <v>20</v>
      </c>
      <c r="F4" s="24" t="s">
        <v>39</v>
      </c>
      <c r="G4" s="27" t="s">
        <v>40</v>
      </c>
      <c r="H4" s="27" t="s">
        <v>46</v>
      </c>
      <c r="I4" s="24" t="s">
        <v>18</v>
      </c>
    </row>
    <row r="5" spans="1:9" ht="30" customHeight="1" x14ac:dyDescent="0.25">
      <c r="A5" s="6">
        <f>DATE(Accueil!E2,4,1)</f>
        <v>43556</v>
      </c>
      <c r="B5" s="7"/>
      <c r="C5" s="8"/>
      <c r="D5" s="8"/>
      <c r="E5" s="9" t="str">
        <f>IF(OR(C5="",D5=""),"",MOD(D5-C5,1))</f>
        <v/>
      </c>
      <c r="F5" s="9"/>
      <c r="G5" s="17" t="str">
        <f>IF(AND(F5&lt;&gt;"",F5&lt;&gt;""),VLOOKUP(F5,Base!$H$3:$I$7,2,FALSE),"")</f>
        <v/>
      </c>
      <c r="H5" s="17" t="str">
        <f>IFERROR(E5*G5*24,"")</f>
        <v/>
      </c>
      <c r="I5" s="2"/>
    </row>
    <row r="6" spans="1:9" ht="30" customHeight="1" x14ac:dyDescent="0.25">
      <c r="A6" s="4">
        <f>IF(A5="","",IF(MONTH(A5+1)&gt;MONTH(A5),"",A5+1))</f>
        <v>43557</v>
      </c>
      <c r="B6" s="7"/>
      <c r="C6" s="8"/>
      <c r="D6" s="8"/>
      <c r="E6" s="9" t="str">
        <f t="shared" ref="E6:E35" si="0">IF(OR(C6="",D6=""),"",MOD(D6-C6,1))</f>
        <v/>
      </c>
      <c r="F6" s="9"/>
      <c r="G6" s="17" t="str">
        <f>IF(AND(F6&lt;&gt;"",F6&lt;&gt;""),VLOOKUP(F6,Base!$H$3:$I$7,2,FALSE),"")</f>
        <v/>
      </c>
      <c r="H6" s="17" t="str">
        <f t="shared" ref="H6:H35" si="1">IFERROR(E6*G6*24,"")</f>
        <v/>
      </c>
      <c r="I6" s="2"/>
    </row>
    <row r="7" spans="1:9" ht="30" customHeight="1" x14ac:dyDescent="0.25">
      <c r="A7" s="4">
        <f t="shared" ref="A7:A35" si="2">IF(A6="","",IF(MONTH(A6+1)&gt;MONTH(A6),"",A6+1))</f>
        <v>43558</v>
      </c>
      <c r="B7" s="7"/>
      <c r="C7" s="8"/>
      <c r="D7" s="8"/>
      <c r="E7" s="9" t="str">
        <f t="shared" si="0"/>
        <v/>
      </c>
      <c r="F7" s="9"/>
      <c r="G7" s="17" t="str">
        <f>IF(AND(F7&lt;&gt;"",F7&lt;&gt;""),VLOOKUP(F7,Base!$H$3:$I$7,2,FALSE),"")</f>
        <v/>
      </c>
      <c r="H7" s="17" t="str">
        <f t="shared" si="1"/>
        <v/>
      </c>
      <c r="I7" s="2"/>
    </row>
    <row r="8" spans="1:9" ht="30" customHeight="1" x14ac:dyDescent="0.25">
      <c r="A8" s="4">
        <f t="shared" si="2"/>
        <v>43559</v>
      </c>
      <c r="B8" s="7"/>
      <c r="C8" s="8"/>
      <c r="D8" s="8"/>
      <c r="E8" s="9" t="str">
        <f t="shared" si="0"/>
        <v/>
      </c>
      <c r="F8" s="9"/>
      <c r="G8" s="17" t="str">
        <f>IF(AND(F8&lt;&gt;"",F8&lt;&gt;""),VLOOKUP(F8,Base!$H$3:$I$7,2,FALSE),"")</f>
        <v/>
      </c>
      <c r="H8" s="17" t="str">
        <f t="shared" si="1"/>
        <v/>
      </c>
      <c r="I8" s="2"/>
    </row>
    <row r="9" spans="1:9" ht="30" customHeight="1" x14ac:dyDescent="0.25">
      <c r="A9" s="4">
        <f t="shared" si="2"/>
        <v>43560</v>
      </c>
      <c r="B9" s="7"/>
      <c r="C9" s="8"/>
      <c r="D9" s="8"/>
      <c r="E9" s="9" t="str">
        <f t="shared" si="0"/>
        <v/>
      </c>
      <c r="F9" s="9"/>
      <c r="G9" s="17" t="str">
        <f>IF(AND(F9&lt;&gt;"",F9&lt;&gt;""),VLOOKUP(F9,Base!$H$3:$I$7,2,FALSE),"")</f>
        <v/>
      </c>
      <c r="H9" s="17" t="str">
        <f t="shared" si="1"/>
        <v/>
      </c>
      <c r="I9" s="2"/>
    </row>
    <row r="10" spans="1:9" ht="30" customHeight="1" x14ac:dyDescent="0.25">
      <c r="A10" s="4">
        <f t="shared" si="2"/>
        <v>43561</v>
      </c>
      <c r="B10" s="7"/>
      <c r="C10" s="8"/>
      <c r="D10" s="8"/>
      <c r="E10" s="9" t="str">
        <f t="shared" si="0"/>
        <v/>
      </c>
      <c r="F10" s="9"/>
      <c r="G10" s="17" t="str">
        <f>IF(AND(F10&lt;&gt;"",F10&lt;&gt;""),VLOOKUP(F10,Base!$H$3:$I$7,2,FALSE),"")</f>
        <v/>
      </c>
      <c r="H10" s="17" t="str">
        <f t="shared" si="1"/>
        <v/>
      </c>
      <c r="I10" s="2"/>
    </row>
    <row r="11" spans="1:9" ht="30" customHeight="1" x14ac:dyDescent="0.25">
      <c r="A11" s="4">
        <f t="shared" si="2"/>
        <v>43562</v>
      </c>
      <c r="B11" s="7"/>
      <c r="C11" s="8"/>
      <c r="D11" s="8"/>
      <c r="E11" s="9" t="str">
        <f t="shared" si="0"/>
        <v/>
      </c>
      <c r="F11" s="9"/>
      <c r="G11" s="17" t="str">
        <f>IF(AND(F11&lt;&gt;"",F11&lt;&gt;""),VLOOKUP(F11,Base!$H$3:$I$7,2,FALSE),"")</f>
        <v/>
      </c>
      <c r="H11" s="17" t="str">
        <f t="shared" si="1"/>
        <v/>
      </c>
      <c r="I11" s="2"/>
    </row>
    <row r="12" spans="1:9" ht="30" customHeight="1" x14ac:dyDescent="0.25">
      <c r="A12" s="4">
        <f t="shared" si="2"/>
        <v>43563</v>
      </c>
      <c r="B12" s="7"/>
      <c r="C12" s="8"/>
      <c r="D12" s="8"/>
      <c r="E12" s="9" t="str">
        <f t="shared" si="0"/>
        <v/>
      </c>
      <c r="F12" s="9"/>
      <c r="G12" s="17" t="str">
        <f>IF(AND(F12&lt;&gt;"",F12&lt;&gt;""),VLOOKUP(F12,Base!$H$3:$I$7,2,FALSE),"")</f>
        <v/>
      </c>
      <c r="H12" s="17" t="str">
        <f t="shared" si="1"/>
        <v/>
      </c>
      <c r="I12" s="2"/>
    </row>
    <row r="13" spans="1:9" ht="30" customHeight="1" x14ac:dyDescent="0.25">
      <c r="A13" s="4">
        <f t="shared" si="2"/>
        <v>43564</v>
      </c>
      <c r="B13" s="7"/>
      <c r="C13" s="8"/>
      <c r="D13" s="8"/>
      <c r="E13" s="9" t="str">
        <f t="shared" si="0"/>
        <v/>
      </c>
      <c r="F13" s="9"/>
      <c r="G13" s="17" t="str">
        <f>IF(AND(F13&lt;&gt;"",F13&lt;&gt;""),VLOOKUP(F13,Base!$H$3:$I$7,2,FALSE),"")</f>
        <v/>
      </c>
      <c r="H13" s="17" t="str">
        <f t="shared" si="1"/>
        <v/>
      </c>
      <c r="I13" s="2"/>
    </row>
    <row r="14" spans="1:9" ht="30" customHeight="1" x14ac:dyDescent="0.25">
      <c r="A14" s="4">
        <f t="shared" si="2"/>
        <v>43565</v>
      </c>
      <c r="B14" s="7"/>
      <c r="C14" s="8"/>
      <c r="D14" s="8"/>
      <c r="E14" s="9" t="str">
        <f t="shared" si="0"/>
        <v/>
      </c>
      <c r="F14" s="9"/>
      <c r="G14" s="17" t="str">
        <f>IF(AND(F14&lt;&gt;"",F14&lt;&gt;""),VLOOKUP(F14,Base!$H$3:$I$7,2,FALSE),"")</f>
        <v/>
      </c>
      <c r="H14" s="17" t="str">
        <f t="shared" si="1"/>
        <v/>
      </c>
      <c r="I14" s="2"/>
    </row>
    <row r="15" spans="1:9" ht="30" customHeight="1" x14ac:dyDescent="0.25">
      <c r="A15" s="4">
        <f t="shared" si="2"/>
        <v>43566</v>
      </c>
      <c r="B15" s="7"/>
      <c r="C15" s="8"/>
      <c r="D15" s="8"/>
      <c r="E15" s="9" t="str">
        <f t="shared" si="0"/>
        <v/>
      </c>
      <c r="F15" s="9"/>
      <c r="G15" s="17" t="str">
        <f>IF(AND(F15&lt;&gt;"",F15&lt;&gt;""),VLOOKUP(F15,Base!$H$3:$I$7,2,FALSE),"")</f>
        <v/>
      </c>
      <c r="H15" s="17" t="str">
        <f t="shared" si="1"/>
        <v/>
      </c>
      <c r="I15" s="2"/>
    </row>
    <row r="16" spans="1:9" ht="30" customHeight="1" x14ac:dyDescent="0.25">
      <c r="A16" s="4">
        <f t="shared" si="2"/>
        <v>43567</v>
      </c>
      <c r="B16" s="7"/>
      <c r="C16" s="8"/>
      <c r="D16" s="8"/>
      <c r="E16" s="9" t="str">
        <f t="shared" si="0"/>
        <v/>
      </c>
      <c r="F16" s="9"/>
      <c r="G16" s="17" t="str">
        <f>IF(AND(F16&lt;&gt;"",F16&lt;&gt;""),VLOOKUP(F16,Base!$H$3:$I$7,2,FALSE),"")</f>
        <v/>
      </c>
      <c r="H16" s="17" t="str">
        <f t="shared" si="1"/>
        <v/>
      </c>
      <c r="I16" s="2"/>
    </row>
    <row r="17" spans="1:9" ht="30" customHeight="1" x14ac:dyDescent="0.25">
      <c r="A17" s="4">
        <f t="shared" si="2"/>
        <v>43568</v>
      </c>
      <c r="B17" s="7"/>
      <c r="C17" s="8"/>
      <c r="D17" s="8"/>
      <c r="E17" s="9" t="str">
        <f t="shared" si="0"/>
        <v/>
      </c>
      <c r="F17" s="9"/>
      <c r="G17" s="17" t="str">
        <f>IF(AND(F17&lt;&gt;"",F17&lt;&gt;""),VLOOKUP(F17,Base!$H$3:$I$7,2,FALSE),"")</f>
        <v/>
      </c>
      <c r="H17" s="17" t="str">
        <f t="shared" si="1"/>
        <v/>
      </c>
      <c r="I17" s="2"/>
    </row>
    <row r="18" spans="1:9" ht="30" customHeight="1" x14ac:dyDescent="0.25">
      <c r="A18" s="4">
        <f t="shared" si="2"/>
        <v>43569</v>
      </c>
      <c r="B18" s="7"/>
      <c r="C18" s="8"/>
      <c r="D18" s="8"/>
      <c r="E18" s="9" t="str">
        <f t="shared" si="0"/>
        <v/>
      </c>
      <c r="F18" s="9"/>
      <c r="G18" s="17" t="str">
        <f>IF(AND(F18&lt;&gt;"",F18&lt;&gt;""),VLOOKUP(F18,Base!$H$3:$I$7,2,FALSE),"")</f>
        <v/>
      </c>
      <c r="H18" s="17" t="str">
        <f t="shared" si="1"/>
        <v/>
      </c>
      <c r="I18" s="2"/>
    </row>
    <row r="19" spans="1:9" ht="30" customHeight="1" x14ac:dyDescent="0.25">
      <c r="A19" s="4">
        <f t="shared" si="2"/>
        <v>43570</v>
      </c>
      <c r="B19" s="7"/>
      <c r="C19" s="8"/>
      <c r="D19" s="8"/>
      <c r="E19" s="9" t="str">
        <f t="shared" si="0"/>
        <v/>
      </c>
      <c r="F19" s="9"/>
      <c r="G19" s="17" t="str">
        <f>IF(AND(F19&lt;&gt;"",F19&lt;&gt;""),VLOOKUP(F19,Base!$H$3:$I$7,2,FALSE),"")</f>
        <v/>
      </c>
      <c r="H19" s="17" t="str">
        <f t="shared" si="1"/>
        <v/>
      </c>
      <c r="I19" s="2"/>
    </row>
    <row r="20" spans="1:9" ht="30" customHeight="1" x14ac:dyDescent="0.25">
      <c r="A20" s="4">
        <f t="shared" si="2"/>
        <v>43571</v>
      </c>
      <c r="B20" s="7"/>
      <c r="C20" s="8"/>
      <c r="D20" s="8"/>
      <c r="E20" s="9" t="str">
        <f t="shared" si="0"/>
        <v/>
      </c>
      <c r="F20" s="9"/>
      <c r="G20" s="17" t="str">
        <f>IF(AND(F20&lt;&gt;"",F20&lt;&gt;""),VLOOKUP(F20,Base!$H$3:$I$7,2,FALSE),"")</f>
        <v/>
      </c>
      <c r="H20" s="17" t="str">
        <f t="shared" si="1"/>
        <v/>
      </c>
      <c r="I20" s="2"/>
    </row>
    <row r="21" spans="1:9" ht="30" customHeight="1" x14ac:dyDescent="0.25">
      <c r="A21" s="4">
        <f t="shared" si="2"/>
        <v>43572</v>
      </c>
      <c r="B21" s="7"/>
      <c r="C21" s="8"/>
      <c r="D21" s="8"/>
      <c r="E21" s="9" t="str">
        <f t="shared" si="0"/>
        <v/>
      </c>
      <c r="F21" s="9"/>
      <c r="G21" s="17" t="str">
        <f>IF(AND(F21&lt;&gt;"",F21&lt;&gt;""),VLOOKUP(F21,Base!$H$3:$I$7,2,FALSE),"")</f>
        <v/>
      </c>
      <c r="H21" s="17" t="str">
        <f t="shared" si="1"/>
        <v/>
      </c>
      <c r="I21" s="2"/>
    </row>
    <row r="22" spans="1:9" ht="30" customHeight="1" x14ac:dyDescent="0.25">
      <c r="A22" s="4">
        <f t="shared" si="2"/>
        <v>43573</v>
      </c>
      <c r="B22" s="7"/>
      <c r="C22" s="8"/>
      <c r="D22" s="8"/>
      <c r="E22" s="9" t="str">
        <f t="shared" si="0"/>
        <v/>
      </c>
      <c r="F22" s="9"/>
      <c r="G22" s="17" t="str">
        <f>IF(AND(F22&lt;&gt;"",F22&lt;&gt;""),VLOOKUP(F22,Base!$H$3:$I$7,2,FALSE),"")</f>
        <v/>
      </c>
      <c r="H22" s="17" t="str">
        <f t="shared" si="1"/>
        <v/>
      </c>
      <c r="I22" s="2"/>
    </row>
    <row r="23" spans="1:9" ht="30" customHeight="1" x14ac:dyDescent="0.25">
      <c r="A23" s="4">
        <f t="shared" si="2"/>
        <v>43574</v>
      </c>
      <c r="B23" s="7"/>
      <c r="C23" s="8"/>
      <c r="D23" s="8"/>
      <c r="E23" s="9" t="str">
        <f t="shared" si="0"/>
        <v/>
      </c>
      <c r="F23" s="9"/>
      <c r="G23" s="17" t="str">
        <f>IF(AND(F23&lt;&gt;"",F23&lt;&gt;""),VLOOKUP(F23,Base!$H$3:$I$7,2,FALSE),"")</f>
        <v/>
      </c>
      <c r="H23" s="17" t="str">
        <f t="shared" si="1"/>
        <v/>
      </c>
      <c r="I23" s="2"/>
    </row>
    <row r="24" spans="1:9" ht="30" customHeight="1" x14ac:dyDescent="0.25">
      <c r="A24" s="4">
        <f t="shared" si="2"/>
        <v>43575</v>
      </c>
      <c r="B24" s="7"/>
      <c r="C24" s="8"/>
      <c r="D24" s="8"/>
      <c r="E24" s="9" t="str">
        <f t="shared" si="0"/>
        <v/>
      </c>
      <c r="F24" s="9"/>
      <c r="G24" s="17" t="str">
        <f>IF(AND(F24&lt;&gt;"",F24&lt;&gt;""),VLOOKUP(F24,Base!$H$3:$I$7,2,FALSE),"")</f>
        <v/>
      </c>
      <c r="H24" s="17" t="str">
        <f t="shared" si="1"/>
        <v/>
      </c>
      <c r="I24" s="2"/>
    </row>
    <row r="25" spans="1:9" ht="30" customHeight="1" x14ac:dyDescent="0.25">
      <c r="A25" s="4">
        <f t="shared" si="2"/>
        <v>43576</v>
      </c>
      <c r="B25" s="7"/>
      <c r="C25" s="8"/>
      <c r="D25" s="8"/>
      <c r="E25" s="9" t="str">
        <f t="shared" si="0"/>
        <v/>
      </c>
      <c r="F25" s="9"/>
      <c r="G25" s="17" t="str">
        <f>IF(AND(F25&lt;&gt;"",F25&lt;&gt;""),VLOOKUP(F25,Base!$H$3:$I$7,2,FALSE),"")</f>
        <v/>
      </c>
      <c r="H25" s="17" t="str">
        <f t="shared" si="1"/>
        <v/>
      </c>
      <c r="I25" s="2"/>
    </row>
    <row r="26" spans="1:9" ht="30" customHeight="1" x14ac:dyDescent="0.25">
      <c r="A26" s="4">
        <f t="shared" si="2"/>
        <v>43577</v>
      </c>
      <c r="B26" s="7"/>
      <c r="C26" s="8"/>
      <c r="D26" s="8"/>
      <c r="E26" s="9" t="str">
        <f t="shared" si="0"/>
        <v/>
      </c>
      <c r="F26" s="9"/>
      <c r="G26" s="17" t="str">
        <f>IF(AND(F26&lt;&gt;"",F26&lt;&gt;""),VLOOKUP(F26,Base!$H$3:$I$7,2,FALSE),"")</f>
        <v/>
      </c>
      <c r="H26" s="17" t="str">
        <f t="shared" si="1"/>
        <v/>
      </c>
      <c r="I26" s="2"/>
    </row>
    <row r="27" spans="1:9" ht="30" customHeight="1" x14ac:dyDescent="0.25">
      <c r="A27" s="4">
        <f t="shared" si="2"/>
        <v>43578</v>
      </c>
      <c r="B27" s="7"/>
      <c r="C27" s="8"/>
      <c r="D27" s="8"/>
      <c r="E27" s="9" t="str">
        <f t="shared" si="0"/>
        <v/>
      </c>
      <c r="F27" s="9"/>
      <c r="G27" s="17" t="str">
        <f>IF(AND(F27&lt;&gt;"",F27&lt;&gt;""),VLOOKUP(F27,Base!$H$3:$I$7,2,FALSE),"")</f>
        <v/>
      </c>
      <c r="H27" s="17" t="str">
        <f t="shared" si="1"/>
        <v/>
      </c>
      <c r="I27" s="2"/>
    </row>
    <row r="28" spans="1:9" ht="30" customHeight="1" x14ac:dyDescent="0.25">
      <c r="A28" s="4">
        <f t="shared" si="2"/>
        <v>43579</v>
      </c>
      <c r="B28" s="7"/>
      <c r="C28" s="8"/>
      <c r="D28" s="8"/>
      <c r="E28" s="9" t="str">
        <f t="shared" si="0"/>
        <v/>
      </c>
      <c r="F28" s="9"/>
      <c r="G28" s="17" t="str">
        <f>IF(AND(F28&lt;&gt;"",F28&lt;&gt;""),VLOOKUP(F28,Base!$H$3:$I$7,2,FALSE),"")</f>
        <v/>
      </c>
      <c r="H28" s="17" t="str">
        <f t="shared" si="1"/>
        <v/>
      </c>
      <c r="I28" s="2"/>
    </row>
    <row r="29" spans="1:9" ht="30" customHeight="1" x14ac:dyDescent="0.25">
      <c r="A29" s="4">
        <f>IF(A28="","",IF(MONTH(A28+1)&gt;MONTH(A28),"",A28+1))</f>
        <v>43580</v>
      </c>
      <c r="B29" s="7"/>
      <c r="C29" s="8"/>
      <c r="D29" s="8"/>
      <c r="E29" s="9" t="str">
        <f t="shared" si="0"/>
        <v/>
      </c>
      <c r="F29" s="9"/>
      <c r="G29" s="17" t="str">
        <f>IF(AND(F29&lt;&gt;"",F29&lt;&gt;""),VLOOKUP(F29,Base!$H$3:$I$7,2,FALSE),"")</f>
        <v/>
      </c>
      <c r="H29" s="17" t="str">
        <f t="shared" si="1"/>
        <v/>
      </c>
      <c r="I29" s="2"/>
    </row>
    <row r="30" spans="1:9" ht="30" customHeight="1" x14ac:dyDescent="0.25">
      <c r="A30" s="4">
        <f t="shared" si="2"/>
        <v>43581</v>
      </c>
      <c r="B30" s="7"/>
      <c r="C30" s="8"/>
      <c r="D30" s="8"/>
      <c r="E30" s="9" t="str">
        <f t="shared" si="0"/>
        <v/>
      </c>
      <c r="F30" s="9"/>
      <c r="G30" s="17" t="str">
        <f>IF(AND(F30&lt;&gt;"",F30&lt;&gt;""),VLOOKUP(F30,Base!$H$3:$I$7,2,FALSE),"")</f>
        <v/>
      </c>
      <c r="H30" s="17" t="str">
        <f t="shared" si="1"/>
        <v/>
      </c>
      <c r="I30" s="2"/>
    </row>
    <row r="31" spans="1:9" ht="30" customHeight="1" x14ac:dyDescent="0.25">
      <c r="A31" s="4">
        <f t="shared" si="2"/>
        <v>43582</v>
      </c>
      <c r="B31" s="7"/>
      <c r="C31" s="8"/>
      <c r="D31" s="8"/>
      <c r="E31" s="9" t="str">
        <f t="shared" si="0"/>
        <v/>
      </c>
      <c r="F31" s="9"/>
      <c r="G31" s="17" t="str">
        <f>IF(AND(F31&lt;&gt;"",F31&lt;&gt;""),VLOOKUP(F31,Base!$H$3:$I$7,2,FALSE),"")</f>
        <v/>
      </c>
      <c r="H31" s="17" t="str">
        <f t="shared" si="1"/>
        <v/>
      </c>
      <c r="I31" s="2"/>
    </row>
    <row r="32" spans="1:9" ht="30" customHeight="1" x14ac:dyDescent="0.25">
      <c r="A32" s="4">
        <f t="shared" si="2"/>
        <v>43583</v>
      </c>
      <c r="B32" s="7"/>
      <c r="C32" s="8"/>
      <c r="D32" s="8"/>
      <c r="E32" s="9" t="str">
        <f t="shared" si="0"/>
        <v/>
      </c>
      <c r="F32" s="9"/>
      <c r="G32" s="17" t="str">
        <f>IF(AND(F32&lt;&gt;"",F32&lt;&gt;""),VLOOKUP(F32,Base!$H$3:$I$7,2,FALSE),"")</f>
        <v/>
      </c>
      <c r="H32" s="17" t="str">
        <f t="shared" si="1"/>
        <v/>
      </c>
      <c r="I32" s="2"/>
    </row>
    <row r="33" spans="1:9" ht="30" customHeight="1" x14ac:dyDescent="0.25">
      <c r="A33" s="4">
        <f t="shared" si="2"/>
        <v>43584</v>
      </c>
      <c r="B33" s="7"/>
      <c r="C33" s="8"/>
      <c r="D33" s="8"/>
      <c r="E33" s="9" t="str">
        <f t="shared" si="0"/>
        <v/>
      </c>
      <c r="F33" s="9"/>
      <c r="G33" s="17" t="str">
        <f>IF(AND(F33&lt;&gt;"",F33&lt;&gt;""),VLOOKUP(F33,Base!$H$3:$I$7,2,FALSE),"")</f>
        <v/>
      </c>
      <c r="H33" s="17" t="str">
        <f t="shared" si="1"/>
        <v/>
      </c>
      <c r="I33" s="2"/>
    </row>
    <row r="34" spans="1:9" ht="30" customHeight="1" x14ac:dyDescent="0.25">
      <c r="A34" s="4">
        <f>IF(A33="","",IF(MONTH(A33+1)&gt;MONTH(A33),"",A33+1))</f>
        <v>43585</v>
      </c>
      <c r="B34" s="7"/>
      <c r="C34" s="8"/>
      <c r="D34" s="8"/>
      <c r="E34" s="9" t="str">
        <f t="shared" si="0"/>
        <v/>
      </c>
      <c r="F34" s="9"/>
      <c r="G34" s="17" t="str">
        <f>IF(AND(F34&lt;&gt;"",F34&lt;&gt;""),VLOOKUP(F34,Base!$H$3:$I$7,2,FALSE),"")</f>
        <v/>
      </c>
      <c r="H34" s="17" t="str">
        <f t="shared" si="1"/>
        <v/>
      </c>
      <c r="I34" s="2"/>
    </row>
    <row r="35" spans="1:9" ht="30" customHeight="1" x14ac:dyDescent="0.25">
      <c r="A35" s="4" t="str">
        <f t="shared" si="2"/>
        <v/>
      </c>
      <c r="B35" s="7"/>
      <c r="C35" s="8"/>
      <c r="D35" s="8"/>
      <c r="E35" s="9" t="str">
        <f t="shared" si="0"/>
        <v/>
      </c>
      <c r="F35" s="9"/>
      <c r="G35" s="17" t="str">
        <f>IF(AND(F35&lt;&gt;"",F35&lt;&gt;""),VLOOKUP(F35,Base!$H$3:$I$7,2,FALSE),"")</f>
        <v/>
      </c>
      <c r="H35" s="17" t="str">
        <f t="shared" si="1"/>
        <v/>
      </c>
      <c r="I35" s="2"/>
    </row>
    <row r="37" spans="1:9" x14ac:dyDescent="0.25">
      <c r="E37" s="11"/>
      <c r="F37" s="11"/>
      <c r="G37" s="11"/>
      <c r="H37" s="11"/>
    </row>
  </sheetData>
  <mergeCells count="1">
    <mergeCell ref="C2:D2"/>
  </mergeCells>
  <conditionalFormatting sqref="A5:A35">
    <cfRule type="expression" dxfId="17" priority="1">
      <formula>COUNTIFS(JoursFériés,$A5)</formula>
    </cfRule>
    <cfRule type="expression" dxfId="16" priority="2">
      <formula>WEEKDAY($A5,2)&gt;5</formula>
    </cfRule>
  </conditionalFormatting>
  <dataValidations count="1">
    <dataValidation type="list" allowBlank="1" showInputMessage="1" showErrorMessage="1" sqref="B8:B35" xr:uid="{F0E9723C-D83E-475F-A585-A0AA8BB32344}">
      <formula1>Sites</formula1>
    </dataValidation>
  </dataValidations>
  <pageMargins left="0.39370078740157483" right="0" top="0" bottom="0" header="0.31496062992125984" footer="0.31496062992125984"/>
  <pageSetup paperSize="9" scale="55" orientation="landscape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5" r:id="rId4" name="Button 5">
              <controlPr defaultSize="0" print="0" autoFill="0" autoPict="0" macro="[0]!Effacer">
                <anchor moveWithCells="1" sizeWithCells="1">
                  <from>
                    <xdr:col>10</xdr:col>
                    <xdr:colOff>9525</xdr:colOff>
                    <xdr:row>3</xdr:row>
                    <xdr:rowOff>0</xdr:rowOff>
                  </from>
                  <to>
                    <xdr:col>12</xdr:col>
                    <xdr:colOff>742950</xdr:colOff>
                    <xdr:row>4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6" r:id="rId5" name="Button 6">
              <controlPr defaultSize="0" print="0" autoFill="0" autoPict="0" macro="[0]!enregistrement">
                <anchor moveWithCells="1" sizeWithCells="1">
                  <from>
                    <xdr:col>10</xdr:col>
                    <xdr:colOff>0</xdr:colOff>
                    <xdr:row>5</xdr:row>
                    <xdr:rowOff>371475</xdr:rowOff>
                  </from>
                  <to>
                    <xdr:col>12</xdr:col>
                    <xdr:colOff>752475</xdr:colOff>
                    <xdr:row>7</xdr:row>
                    <xdr:rowOff>352425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C80C1D19-9B28-4E37-9485-29A2CA40E897}">
          <x14:formula1>
            <xm:f>Base!$H$3:$H$7</xm:f>
          </x14:formula1>
          <xm:sqref>F5:F35</xm:sqref>
        </x14:dataValidation>
        <x14:dataValidation type="list" allowBlank="1" showInputMessage="1" showErrorMessage="1" xr:uid="{8FD3198F-5F4E-4714-A82B-97F2F5975FE0}">
          <x14:formula1>
            <xm:f>Base!D3:D15</xm:f>
          </x14:formula1>
          <xm:sqref>B5:B7</xm:sqref>
        </x14:dataValidation>
        <x14:dataValidation type="list" allowBlank="1" showInputMessage="1" showErrorMessage="1" xr:uid="{F1F9330B-935A-4348-909A-BCCFDE271B49}">
          <x14:formula1>
            <xm:f>Base!F3:F15</xm:f>
          </x14:formula1>
          <xm:sqref>C2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>
    <pageSetUpPr fitToPage="1"/>
  </sheetPr>
  <dimension ref="A1:I37"/>
  <sheetViews>
    <sheetView showGridLines="0" workbookViewId="0">
      <selection activeCell="C2" sqref="C2:D2"/>
    </sheetView>
  </sheetViews>
  <sheetFormatPr baseColWidth="10" defaultRowHeight="15" x14ac:dyDescent="0.25"/>
  <cols>
    <col min="1" max="1" width="30.7109375" customWidth="1"/>
    <col min="2" max="2" width="35.7109375" customWidth="1"/>
    <col min="3" max="6" width="20.7109375" customWidth="1"/>
    <col min="7" max="8" width="15.7109375" customWidth="1"/>
    <col min="9" max="9" width="50.7109375" customWidth="1"/>
  </cols>
  <sheetData>
    <row r="1" spans="1:9" ht="37.5" x14ac:dyDescent="0.25">
      <c r="B1" s="28" t="str">
        <f>Accueil!E8</f>
        <v>Mai</v>
      </c>
      <c r="C1" s="13">
        <f>Accueil!E2</f>
        <v>2019</v>
      </c>
      <c r="D1" s="48" t="s">
        <v>48</v>
      </c>
      <c r="E1" s="47" t="str">
        <f>IF(SUM(E5:E35)=0,"",SUM(E5:E35))</f>
        <v/>
      </c>
      <c r="G1" s="49" t="s">
        <v>44</v>
      </c>
      <c r="H1" s="50">
        <f>SUM(H5:H35)</f>
        <v>0</v>
      </c>
      <c r="I1" s="18"/>
    </row>
    <row r="2" spans="1:9" ht="31.5" x14ac:dyDescent="0.25">
      <c r="B2" s="5" t="s">
        <v>19</v>
      </c>
      <c r="C2" s="56"/>
      <c r="D2" s="57"/>
    </row>
    <row r="3" spans="1:9" ht="45.75" customHeight="1" x14ac:dyDescent="0.25"/>
    <row r="4" spans="1:9" ht="30" customHeight="1" x14ac:dyDescent="0.25">
      <c r="A4" s="24" t="s">
        <v>0</v>
      </c>
      <c r="B4" s="24" t="s">
        <v>3</v>
      </c>
      <c r="C4" s="24" t="s">
        <v>1</v>
      </c>
      <c r="D4" s="24" t="s">
        <v>2</v>
      </c>
      <c r="E4" s="27" t="s">
        <v>20</v>
      </c>
      <c r="F4" s="24" t="s">
        <v>39</v>
      </c>
      <c r="G4" s="27" t="s">
        <v>40</v>
      </c>
      <c r="H4" s="27" t="s">
        <v>46</v>
      </c>
      <c r="I4" s="24" t="s">
        <v>18</v>
      </c>
    </row>
    <row r="5" spans="1:9" ht="30" customHeight="1" x14ac:dyDescent="0.25">
      <c r="A5" s="6">
        <f>DATE(Accueil!E2,5,1)</f>
        <v>43586</v>
      </c>
      <c r="B5" s="7"/>
      <c r="C5" s="8"/>
      <c r="D5" s="8"/>
      <c r="E5" s="9" t="str">
        <f>IF(OR(C5="",D5=""),"",MOD(D5-C5,1))</f>
        <v/>
      </c>
      <c r="F5" s="9"/>
      <c r="G5" s="17" t="str">
        <f>IF(AND(F5&lt;&gt;"",F5&lt;&gt;""),VLOOKUP(F5,Base!$H$3:$I$7,2,FALSE),"")</f>
        <v/>
      </c>
      <c r="H5" s="17" t="str">
        <f>IFERROR(E5*G5*24,"")</f>
        <v/>
      </c>
      <c r="I5" s="2"/>
    </row>
    <row r="6" spans="1:9" ht="30" customHeight="1" x14ac:dyDescent="0.25">
      <c r="A6" s="4">
        <f>IF(A5="","",IF(MONTH(A5+1)&gt;MONTH(A5),"",A5+1))</f>
        <v>43587</v>
      </c>
      <c r="B6" s="7"/>
      <c r="C6" s="8"/>
      <c r="D6" s="8"/>
      <c r="E6" s="9" t="str">
        <f t="shared" ref="E6:E35" si="0">IF(OR(C6="",D6=""),"",MOD(D6-C6,1))</f>
        <v/>
      </c>
      <c r="F6" s="9"/>
      <c r="G6" s="17" t="str">
        <f>IF(AND(F6&lt;&gt;"",F6&lt;&gt;""),VLOOKUP(F6,Base!$H$3:$I$7,2,FALSE),"")</f>
        <v/>
      </c>
      <c r="H6" s="17" t="str">
        <f t="shared" ref="H6:H35" si="1">IFERROR(E6*G6*24,"")</f>
        <v/>
      </c>
      <c r="I6" s="2"/>
    </row>
    <row r="7" spans="1:9" ht="30" customHeight="1" x14ac:dyDescent="0.25">
      <c r="A7" s="4">
        <f t="shared" ref="A7:A35" si="2">IF(A6="","",IF(MONTH(A6+1)&gt;MONTH(A6),"",A6+1))</f>
        <v>43588</v>
      </c>
      <c r="B7" s="7"/>
      <c r="C7" s="8"/>
      <c r="D7" s="8"/>
      <c r="E7" s="9" t="str">
        <f t="shared" si="0"/>
        <v/>
      </c>
      <c r="F7" s="9"/>
      <c r="G7" s="17" t="str">
        <f>IF(AND(F7&lt;&gt;"",F7&lt;&gt;""),VLOOKUP(F7,Base!$H$3:$I$7,2,FALSE),"")</f>
        <v/>
      </c>
      <c r="H7" s="17" t="str">
        <f t="shared" si="1"/>
        <v/>
      </c>
      <c r="I7" s="2"/>
    </row>
    <row r="8" spans="1:9" ht="30" customHeight="1" x14ac:dyDescent="0.25">
      <c r="A8" s="4">
        <f t="shared" si="2"/>
        <v>43589</v>
      </c>
      <c r="B8" s="7"/>
      <c r="C8" s="8"/>
      <c r="D8" s="8"/>
      <c r="E8" s="9" t="str">
        <f t="shared" si="0"/>
        <v/>
      </c>
      <c r="F8" s="9"/>
      <c r="G8" s="17" t="str">
        <f>IF(AND(F8&lt;&gt;"",F8&lt;&gt;""),VLOOKUP(F8,Base!$H$3:$I$7,2,FALSE),"")</f>
        <v/>
      </c>
      <c r="H8" s="17" t="str">
        <f t="shared" si="1"/>
        <v/>
      </c>
      <c r="I8" s="2"/>
    </row>
    <row r="9" spans="1:9" ht="30" customHeight="1" x14ac:dyDescent="0.25">
      <c r="A9" s="4">
        <f t="shared" si="2"/>
        <v>43590</v>
      </c>
      <c r="B9" s="7"/>
      <c r="C9" s="8"/>
      <c r="D9" s="8"/>
      <c r="E9" s="9" t="str">
        <f t="shared" si="0"/>
        <v/>
      </c>
      <c r="F9" s="9"/>
      <c r="G9" s="17" t="str">
        <f>IF(AND(F9&lt;&gt;"",F9&lt;&gt;""),VLOOKUP(F9,Base!$H$3:$I$7,2,FALSE),"")</f>
        <v/>
      </c>
      <c r="H9" s="17" t="str">
        <f t="shared" si="1"/>
        <v/>
      </c>
      <c r="I9" s="2"/>
    </row>
    <row r="10" spans="1:9" ht="30" customHeight="1" x14ac:dyDescent="0.25">
      <c r="A10" s="4">
        <f t="shared" si="2"/>
        <v>43591</v>
      </c>
      <c r="B10" s="7"/>
      <c r="C10" s="8"/>
      <c r="D10" s="8"/>
      <c r="E10" s="9" t="str">
        <f t="shared" si="0"/>
        <v/>
      </c>
      <c r="F10" s="9"/>
      <c r="G10" s="17" t="str">
        <f>IF(AND(F10&lt;&gt;"",F10&lt;&gt;""),VLOOKUP(F10,Base!$H$3:$I$7,2,FALSE),"")</f>
        <v/>
      </c>
      <c r="H10" s="17" t="str">
        <f t="shared" si="1"/>
        <v/>
      </c>
      <c r="I10" s="2"/>
    </row>
    <row r="11" spans="1:9" ht="30" customHeight="1" x14ac:dyDescent="0.25">
      <c r="A11" s="4">
        <f t="shared" si="2"/>
        <v>43592</v>
      </c>
      <c r="B11" s="7"/>
      <c r="C11" s="8"/>
      <c r="D11" s="8"/>
      <c r="E11" s="9" t="str">
        <f t="shared" si="0"/>
        <v/>
      </c>
      <c r="F11" s="9"/>
      <c r="G11" s="17" t="str">
        <f>IF(AND(F11&lt;&gt;"",F11&lt;&gt;""),VLOOKUP(F11,Base!$H$3:$I$7,2,FALSE),"")</f>
        <v/>
      </c>
      <c r="H11" s="17" t="str">
        <f t="shared" si="1"/>
        <v/>
      </c>
      <c r="I11" s="2"/>
    </row>
    <row r="12" spans="1:9" ht="30" customHeight="1" x14ac:dyDescent="0.25">
      <c r="A12" s="4">
        <f t="shared" si="2"/>
        <v>43593</v>
      </c>
      <c r="B12" s="7"/>
      <c r="C12" s="8"/>
      <c r="D12" s="8"/>
      <c r="E12" s="9" t="str">
        <f t="shared" si="0"/>
        <v/>
      </c>
      <c r="F12" s="9"/>
      <c r="G12" s="17" t="str">
        <f>IF(AND(F12&lt;&gt;"",F12&lt;&gt;""),VLOOKUP(F12,Base!$H$3:$I$7,2,FALSE),"")</f>
        <v/>
      </c>
      <c r="H12" s="17" t="str">
        <f t="shared" si="1"/>
        <v/>
      </c>
      <c r="I12" s="2"/>
    </row>
    <row r="13" spans="1:9" ht="30" customHeight="1" x14ac:dyDescent="0.25">
      <c r="A13" s="4">
        <f t="shared" si="2"/>
        <v>43594</v>
      </c>
      <c r="B13" s="7"/>
      <c r="C13" s="8"/>
      <c r="D13" s="8"/>
      <c r="E13" s="9" t="str">
        <f t="shared" si="0"/>
        <v/>
      </c>
      <c r="F13" s="9"/>
      <c r="G13" s="17" t="str">
        <f>IF(AND(F13&lt;&gt;"",F13&lt;&gt;""),VLOOKUP(F13,Base!$H$3:$I$7,2,FALSE),"")</f>
        <v/>
      </c>
      <c r="H13" s="17" t="str">
        <f t="shared" si="1"/>
        <v/>
      </c>
      <c r="I13" s="2"/>
    </row>
    <row r="14" spans="1:9" ht="30" customHeight="1" x14ac:dyDescent="0.25">
      <c r="A14" s="4">
        <f t="shared" si="2"/>
        <v>43595</v>
      </c>
      <c r="B14" s="7"/>
      <c r="C14" s="8"/>
      <c r="D14" s="8"/>
      <c r="E14" s="9" t="str">
        <f t="shared" si="0"/>
        <v/>
      </c>
      <c r="F14" s="9"/>
      <c r="G14" s="17" t="str">
        <f>IF(AND(F14&lt;&gt;"",F14&lt;&gt;""),VLOOKUP(F14,Base!$H$3:$I$7,2,FALSE),"")</f>
        <v/>
      </c>
      <c r="H14" s="17" t="str">
        <f t="shared" si="1"/>
        <v/>
      </c>
      <c r="I14" s="2"/>
    </row>
    <row r="15" spans="1:9" ht="30" customHeight="1" x14ac:dyDescent="0.25">
      <c r="A15" s="4">
        <f t="shared" si="2"/>
        <v>43596</v>
      </c>
      <c r="B15" s="7"/>
      <c r="C15" s="8"/>
      <c r="D15" s="8"/>
      <c r="E15" s="9" t="str">
        <f t="shared" si="0"/>
        <v/>
      </c>
      <c r="F15" s="9"/>
      <c r="G15" s="17" t="str">
        <f>IF(AND(F15&lt;&gt;"",F15&lt;&gt;""),VLOOKUP(F15,Base!$H$3:$I$7,2,FALSE),"")</f>
        <v/>
      </c>
      <c r="H15" s="17" t="str">
        <f t="shared" si="1"/>
        <v/>
      </c>
      <c r="I15" s="2"/>
    </row>
    <row r="16" spans="1:9" ht="30" customHeight="1" x14ac:dyDescent="0.25">
      <c r="A16" s="4">
        <f t="shared" si="2"/>
        <v>43597</v>
      </c>
      <c r="B16" s="7"/>
      <c r="C16" s="8"/>
      <c r="D16" s="8"/>
      <c r="E16" s="9" t="str">
        <f t="shared" si="0"/>
        <v/>
      </c>
      <c r="F16" s="9"/>
      <c r="G16" s="17" t="str">
        <f>IF(AND(F16&lt;&gt;"",F16&lt;&gt;""),VLOOKUP(F16,Base!$H$3:$I$7,2,FALSE),"")</f>
        <v/>
      </c>
      <c r="H16" s="17" t="str">
        <f t="shared" si="1"/>
        <v/>
      </c>
      <c r="I16" s="2"/>
    </row>
    <row r="17" spans="1:9" ht="30" customHeight="1" x14ac:dyDescent="0.25">
      <c r="A17" s="4">
        <f t="shared" si="2"/>
        <v>43598</v>
      </c>
      <c r="B17" s="7"/>
      <c r="C17" s="8"/>
      <c r="D17" s="8"/>
      <c r="E17" s="9" t="str">
        <f t="shared" si="0"/>
        <v/>
      </c>
      <c r="F17" s="9"/>
      <c r="G17" s="17" t="str">
        <f>IF(AND(F17&lt;&gt;"",F17&lt;&gt;""),VLOOKUP(F17,Base!$H$3:$I$7,2,FALSE),"")</f>
        <v/>
      </c>
      <c r="H17" s="17" t="str">
        <f t="shared" si="1"/>
        <v/>
      </c>
      <c r="I17" s="2"/>
    </row>
    <row r="18" spans="1:9" ht="30" customHeight="1" x14ac:dyDescent="0.25">
      <c r="A18" s="4">
        <f t="shared" si="2"/>
        <v>43599</v>
      </c>
      <c r="B18" s="7"/>
      <c r="C18" s="8"/>
      <c r="D18" s="8"/>
      <c r="E18" s="9" t="str">
        <f t="shared" si="0"/>
        <v/>
      </c>
      <c r="F18" s="9"/>
      <c r="G18" s="17" t="str">
        <f>IF(AND(F18&lt;&gt;"",F18&lt;&gt;""),VLOOKUP(F18,Base!$H$3:$I$7,2,FALSE),"")</f>
        <v/>
      </c>
      <c r="H18" s="17" t="str">
        <f t="shared" si="1"/>
        <v/>
      </c>
      <c r="I18" s="2"/>
    </row>
    <row r="19" spans="1:9" ht="30" customHeight="1" x14ac:dyDescent="0.25">
      <c r="A19" s="4">
        <f t="shared" si="2"/>
        <v>43600</v>
      </c>
      <c r="B19" s="7"/>
      <c r="C19" s="8"/>
      <c r="D19" s="8"/>
      <c r="E19" s="9" t="str">
        <f t="shared" si="0"/>
        <v/>
      </c>
      <c r="F19" s="9"/>
      <c r="G19" s="17" t="str">
        <f>IF(AND(F19&lt;&gt;"",F19&lt;&gt;""),VLOOKUP(F19,Base!$H$3:$I$7,2,FALSE),"")</f>
        <v/>
      </c>
      <c r="H19" s="17" t="str">
        <f t="shared" si="1"/>
        <v/>
      </c>
      <c r="I19" s="2"/>
    </row>
    <row r="20" spans="1:9" ht="30" customHeight="1" x14ac:dyDescent="0.25">
      <c r="A20" s="4">
        <f t="shared" si="2"/>
        <v>43601</v>
      </c>
      <c r="B20" s="7"/>
      <c r="C20" s="8"/>
      <c r="D20" s="8"/>
      <c r="E20" s="9" t="str">
        <f t="shared" si="0"/>
        <v/>
      </c>
      <c r="F20" s="9"/>
      <c r="G20" s="17" t="str">
        <f>IF(AND(F20&lt;&gt;"",F20&lt;&gt;""),VLOOKUP(F20,Base!$H$3:$I$7,2,FALSE),"")</f>
        <v/>
      </c>
      <c r="H20" s="17" t="str">
        <f t="shared" si="1"/>
        <v/>
      </c>
      <c r="I20" s="2"/>
    </row>
    <row r="21" spans="1:9" ht="30" customHeight="1" x14ac:dyDescent="0.25">
      <c r="A21" s="4">
        <f t="shared" si="2"/>
        <v>43602</v>
      </c>
      <c r="B21" s="7"/>
      <c r="C21" s="8"/>
      <c r="D21" s="8"/>
      <c r="E21" s="9" t="str">
        <f t="shared" si="0"/>
        <v/>
      </c>
      <c r="F21" s="9"/>
      <c r="G21" s="17" t="str">
        <f>IF(AND(F21&lt;&gt;"",F21&lt;&gt;""),VLOOKUP(F21,Base!$H$3:$I$7,2,FALSE),"")</f>
        <v/>
      </c>
      <c r="H21" s="17" t="str">
        <f t="shared" si="1"/>
        <v/>
      </c>
      <c r="I21" s="2"/>
    </row>
    <row r="22" spans="1:9" ht="30" customHeight="1" x14ac:dyDescent="0.25">
      <c r="A22" s="4">
        <f t="shared" si="2"/>
        <v>43603</v>
      </c>
      <c r="B22" s="7"/>
      <c r="C22" s="8"/>
      <c r="D22" s="8"/>
      <c r="E22" s="9" t="str">
        <f t="shared" si="0"/>
        <v/>
      </c>
      <c r="F22" s="9"/>
      <c r="G22" s="17" t="str">
        <f>IF(AND(F22&lt;&gt;"",F22&lt;&gt;""),VLOOKUP(F22,Base!$H$3:$I$7,2,FALSE),"")</f>
        <v/>
      </c>
      <c r="H22" s="17" t="str">
        <f t="shared" si="1"/>
        <v/>
      </c>
      <c r="I22" s="2"/>
    </row>
    <row r="23" spans="1:9" ht="30" customHeight="1" x14ac:dyDescent="0.25">
      <c r="A23" s="4">
        <f t="shared" si="2"/>
        <v>43604</v>
      </c>
      <c r="B23" s="7"/>
      <c r="C23" s="8"/>
      <c r="D23" s="8"/>
      <c r="E23" s="9" t="str">
        <f t="shared" si="0"/>
        <v/>
      </c>
      <c r="F23" s="9"/>
      <c r="G23" s="17" t="str">
        <f>IF(AND(F23&lt;&gt;"",F23&lt;&gt;""),VLOOKUP(F23,Base!$H$3:$I$7,2,FALSE),"")</f>
        <v/>
      </c>
      <c r="H23" s="17" t="str">
        <f t="shared" si="1"/>
        <v/>
      </c>
      <c r="I23" s="2"/>
    </row>
    <row r="24" spans="1:9" ht="30" customHeight="1" x14ac:dyDescent="0.25">
      <c r="A24" s="4">
        <f t="shared" si="2"/>
        <v>43605</v>
      </c>
      <c r="B24" s="7"/>
      <c r="C24" s="8"/>
      <c r="D24" s="8"/>
      <c r="E24" s="9" t="str">
        <f t="shared" si="0"/>
        <v/>
      </c>
      <c r="F24" s="9"/>
      <c r="G24" s="17" t="str">
        <f>IF(AND(F24&lt;&gt;"",F24&lt;&gt;""),VLOOKUP(F24,Base!$H$3:$I$7,2,FALSE),"")</f>
        <v/>
      </c>
      <c r="H24" s="17" t="str">
        <f t="shared" si="1"/>
        <v/>
      </c>
      <c r="I24" s="2"/>
    </row>
    <row r="25" spans="1:9" ht="30" customHeight="1" x14ac:dyDescent="0.25">
      <c r="A25" s="4">
        <f t="shared" si="2"/>
        <v>43606</v>
      </c>
      <c r="B25" s="7"/>
      <c r="C25" s="8"/>
      <c r="D25" s="8"/>
      <c r="E25" s="9" t="str">
        <f t="shared" si="0"/>
        <v/>
      </c>
      <c r="F25" s="9"/>
      <c r="G25" s="17" t="str">
        <f>IF(AND(F25&lt;&gt;"",F25&lt;&gt;""),VLOOKUP(F25,Base!$H$3:$I$7,2,FALSE),"")</f>
        <v/>
      </c>
      <c r="H25" s="17" t="str">
        <f t="shared" si="1"/>
        <v/>
      </c>
      <c r="I25" s="2"/>
    </row>
    <row r="26" spans="1:9" ht="30" customHeight="1" x14ac:dyDescent="0.25">
      <c r="A26" s="4">
        <f t="shared" si="2"/>
        <v>43607</v>
      </c>
      <c r="B26" s="7"/>
      <c r="C26" s="8"/>
      <c r="D26" s="8"/>
      <c r="E26" s="9" t="str">
        <f t="shared" si="0"/>
        <v/>
      </c>
      <c r="F26" s="9"/>
      <c r="G26" s="17" t="str">
        <f>IF(AND(F26&lt;&gt;"",F26&lt;&gt;""),VLOOKUP(F26,Base!$H$3:$I$7,2,FALSE),"")</f>
        <v/>
      </c>
      <c r="H26" s="17" t="str">
        <f t="shared" si="1"/>
        <v/>
      </c>
      <c r="I26" s="2"/>
    </row>
    <row r="27" spans="1:9" ht="30" customHeight="1" x14ac:dyDescent="0.25">
      <c r="A27" s="4">
        <f t="shared" si="2"/>
        <v>43608</v>
      </c>
      <c r="B27" s="7"/>
      <c r="C27" s="8"/>
      <c r="D27" s="8"/>
      <c r="E27" s="9" t="str">
        <f t="shared" si="0"/>
        <v/>
      </c>
      <c r="F27" s="9"/>
      <c r="G27" s="17" t="str">
        <f>IF(AND(F27&lt;&gt;"",F27&lt;&gt;""),VLOOKUP(F27,Base!$H$3:$I$7,2,FALSE),"")</f>
        <v/>
      </c>
      <c r="H27" s="17" t="str">
        <f t="shared" si="1"/>
        <v/>
      </c>
      <c r="I27" s="2"/>
    </row>
    <row r="28" spans="1:9" ht="30" customHeight="1" x14ac:dyDescent="0.25">
      <c r="A28" s="4">
        <f t="shared" si="2"/>
        <v>43609</v>
      </c>
      <c r="B28" s="7"/>
      <c r="C28" s="8"/>
      <c r="D28" s="8"/>
      <c r="E28" s="9" t="str">
        <f t="shared" si="0"/>
        <v/>
      </c>
      <c r="F28" s="9"/>
      <c r="G28" s="17" t="str">
        <f>IF(AND(F28&lt;&gt;"",F28&lt;&gt;""),VLOOKUP(F28,Base!$H$3:$I$7,2,FALSE),"")</f>
        <v/>
      </c>
      <c r="H28" s="17" t="str">
        <f t="shared" si="1"/>
        <v/>
      </c>
      <c r="I28" s="2"/>
    </row>
    <row r="29" spans="1:9" ht="30" customHeight="1" x14ac:dyDescent="0.25">
      <c r="A29" s="4">
        <f>IF(A28="","",IF(MONTH(A28+1)&gt;MONTH(A28),"",A28+1))</f>
        <v>43610</v>
      </c>
      <c r="B29" s="7"/>
      <c r="C29" s="8"/>
      <c r="D29" s="8"/>
      <c r="E29" s="9" t="str">
        <f t="shared" si="0"/>
        <v/>
      </c>
      <c r="F29" s="9"/>
      <c r="G29" s="17" t="str">
        <f>IF(AND(F29&lt;&gt;"",F29&lt;&gt;""),VLOOKUP(F29,Base!$H$3:$I$7,2,FALSE),"")</f>
        <v/>
      </c>
      <c r="H29" s="17" t="str">
        <f t="shared" si="1"/>
        <v/>
      </c>
      <c r="I29" s="2"/>
    </row>
    <row r="30" spans="1:9" ht="30" customHeight="1" x14ac:dyDescent="0.25">
      <c r="A30" s="4">
        <f t="shared" si="2"/>
        <v>43611</v>
      </c>
      <c r="B30" s="7"/>
      <c r="C30" s="8"/>
      <c r="D30" s="8"/>
      <c r="E30" s="9" t="str">
        <f t="shared" si="0"/>
        <v/>
      </c>
      <c r="F30" s="9"/>
      <c r="G30" s="17" t="str">
        <f>IF(AND(F30&lt;&gt;"",F30&lt;&gt;""),VLOOKUP(F30,Base!$H$3:$I$7,2,FALSE),"")</f>
        <v/>
      </c>
      <c r="H30" s="17" t="str">
        <f t="shared" si="1"/>
        <v/>
      </c>
      <c r="I30" s="2"/>
    </row>
    <row r="31" spans="1:9" ht="30" customHeight="1" x14ac:dyDescent="0.25">
      <c r="A31" s="4">
        <f t="shared" si="2"/>
        <v>43612</v>
      </c>
      <c r="B31" s="7"/>
      <c r="C31" s="8"/>
      <c r="D31" s="8"/>
      <c r="E31" s="9" t="str">
        <f t="shared" si="0"/>
        <v/>
      </c>
      <c r="F31" s="9"/>
      <c r="G31" s="17" t="str">
        <f>IF(AND(F31&lt;&gt;"",F31&lt;&gt;""),VLOOKUP(F31,Base!$H$3:$I$7,2,FALSE),"")</f>
        <v/>
      </c>
      <c r="H31" s="17" t="str">
        <f t="shared" si="1"/>
        <v/>
      </c>
      <c r="I31" s="2"/>
    </row>
    <row r="32" spans="1:9" ht="30" customHeight="1" x14ac:dyDescent="0.25">
      <c r="A32" s="4">
        <f t="shared" si="2"/>
        <v>43613</v>
      </c>
      <c r="B32" s="7"/>
      <c r="C32" s="8"/>
      <c r="D32" s="8"/>
      <c r="E32" s="9" t="str">
        <f t="shared" si="0"/>
        <v/>
      </c>
      <c r="F32" s="9"/>
      <c r="G32" s="17" t="str">
        <f>IF(AND(F32&lt;&gt;"",F32&lt;&gt;""),VLOOKUP(F32,Base!$H$3:$I$7,2,FALSE),"")</f>
        <v/>
      </c>
      <c r="H32" s="17" t="str">
        <f t="shared" si="1"/>
        <v/>
      </c>
      <c r="I32" s="2"/>
    </row>
    <row r="33" spans="1:9" ht="30" customHeight="1" x14ac:dyDescent="0.25">
      <c r="A33" s="4">
        <f t="shared" si="2"/>
        <v>43614</v>
      </c>
      <c r="B33" s="7"/>
      <c r="C33" s="8"/>
      <c r="D33" s="8"/>
      <c r="E33" s="9" t="str">
        <f t="shared" si="0"/>
        <v/>
      </c>
      <c r="F33" s="9"/>
      <c r="G33" s="17" t="str">
        <f>IF(AND(F33&lt;&gt;"",F33&lt;&gt;""),VLOOKUP(F33,Base!$H$3:$I$7,2,FALSE),"")</f>
        <v/>
      </c>
      <c r="H33" s="17" t="str">
        <f t="shared" si="1"/>
        <v/>
      </c>
      <c r="I33" s="2"/>
    </row>
    <row r="34" spans="1:9" ht="30" customHeight="1" x14ac:dyDescent="0.25">
      <c r="A34" s="4">
        <f>IF(A33="","",IF(MONTH(A33+1)&gt;MONTH(A33),"",A33+1))</f>
        <v>43615</v>
      </c>
      <c r="B34" s="7"/>
      <c r="C34" s="8"/>
      <c r="D34" s="8"/>
      <c r="E34" s="9" t="str">
        <f t="shared" si="0"/>
        <v/>
      </c>
      <c r="F34" s="9"/>
      <c r="G34" s="17" t="str">
        <f>IF(AND(F34&lt;&gt;"",F34&lt;&gt;""),VLOOKUP(F34,Base!$H$3:$I$7,2,FALSE),"")</f>
        <v/>
      </c>
      <c r="H34" s="17" t="str">
        <f t="shared" si="1"/>
        <v/>
      </c>
      <c r="I34" s="2"/>
    </row>
    <row r="35" spans="1:9" ht="30" customHeight="1" x14ac:dyDescent="0.25">
      <c r="A35" s="4">
        <f t="shared" si="2"/>
        <v>43616</v>
      </c>
      <c r="B35" s="7"/>
      <c r="C35" s="8"/>
      <c r="D35" s="8"/>
      <c r="E35" s="9" t="str">
        <f t="shared" si="0"/>
        <v/>
      </c>
      <c r="F35" s="9"/>
      <c r="G35" s="17" t="str">
        <f>IF(AND(F35&lt;&gt;"",F35&lt;&gt;""),VLOOKUP(F35,Base!$H$3:$I$7,2,FALSE),"")</f>
        <v/>
      </c>
      <c r="H35" s="17" t="str">
        <f t="shared" si="1"/>
        <v/>
      </c>
      <c r="I35" s="2"/>
    </row>
    <row r="37" spans="1:9" x14ac:dyDescent="0.25">
      <c r="E37" s="11"/>
      <c r="F37" s="11"/>
      <c r="G37" s="11"/>
      <c r="H37" s="11"/>
    </row>
  </sheetData>
  <mergeCells count="1">
    <mergeCell ref="C2:D2"/>
  </mergeCells>
  <conditionalFormatting sqref="A5:A35">
    <cfRule type="expression" dxfId="15" priority="1">
      <formula>COUNTIFS(JoursFériés,$A5)</formula>
    </cfRule>
    <cfRule type="expression" dxfId="14" priority="2">
      <formula>WEEKDAY($A5,2)&gt;5</formula>
    </cfRule>
  </conditionalFormatting>
  <dataValidations count="1">
    <dataValidation type="list" allowBlank="1" showInputMessage="1" showErrorMessage="1" sqref="B8:B35" xr:uid="{81AAC474-0099-4666-9B1E-63DFA1B8B942}">
      <formula1>Sites</formula1>
    </dataValidation>
  </dataValidations>
  <pageMargins left="0.39370078740157483" right="0" top="0" bottom="0" header="0.31496062992125984" footer="0.31496062992125984"/>
  <pageSetup paperSize="9" scale="55" orientation="landscape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9" r:id="rId4" name="Button 5">
              <controlPr defaultSize="0" print="0" autoFill="0" autoPict="0" macro="[0]!Effacer">
                <anchor moveWithCells="1" sizeWithCells="1">
                  <from>
                    <xdr:col>10</xdr:col>
                    <xdr:colOff>0</xdr:colOff>
                    <xdr:row>3</xdr:row>
                    <xdr:rowOff>9525</xdr:rowOff>
                  </from>
                  <to>
                    <xdr:col>12</xdr:col>
                    <xdr:colOff>733425</xdr:colOff>
                    <xdr:row>4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0" r:id="rId5" name="Button 6">
              <controlPr defaultSize="0" print="0" autoFill="0" autoPict="0" macro="[0]!enregistrement">
                <anchor moveWithCells="1" sizeWithCells="1">
                  <from>
                    <xdr:col>9</xdr:col>
                    <xdr:colOff>733425</xdr:colOff>
                    <xdr:row>6</xdr:row>
                    <xdr:rowOff>9525</xdr:rowOff>
                  </from>
                  <to>
                    <xdr:col>12</xdr:col>
                    <xdr:colOff>723900</xdr:colOff>
                    <xdr:row>7</xdr:row>
                    <xdr:rowOff>371475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83488368-8C72-47E6-AFE0-207C9FCAC4CA}">
          <x14:formula1>
            <xm:f>Base!$H$3:$H$7</xm:f>
          </x14:formula1>
          <xm:sqref>F5:F35</xm:sqref>
        </x14:dataValidation>
        <x14:dataValidation type="list" allowBlank="1" showInputMessage="1" showErrorMessage="1" xr:uid="{9EF60C50-18C1-45B5-8DC6-476914C61506}">
          <x14:formula1>
            <xm:f>Base!D3:D15</xm:f>
          </x14:formula1>
          <xm:sqref>B5:B7</xm:sqref>
        </x14:dataValidation>
        <x14:dataValidation type="list" allowBlank="1" showInputMessage="1" showErrorMessage="1" xr:uid="{50CA770C-A932-4415-AB48-CED6318895F5}">
          <x14:formula1>
            <xm:f>Base!F3:F15</xm:f>
          </x14:formula1>
          <xm:sqref>C2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>
    <pageSetUpPr fitToPage="1"/>
  </sheetPr>
  <dimension ref="A1:I37"/>
  <sheetViews>
    <sheetView showGridLines="0" workbookViewId="0">
      <selection activeCell="C2" sqref="C2:D2"/>
    </sheetView>
  </sheetViews>
  <sheetFormatPr baseColWidth="10" defaultRowHeight="15" x14ac:dyDescent="0.25"/>
  <cols>
    <col min="1" max="1" width="30.7109375" customWidth="1"/>
    <col min="2" max="2" width="35.7109375" customWidth="1"/>
    <col min="3" max="6" width="20.7109375" customWidth="1"/>
    <col min="7" max="8" width="15.7109375" customWidth="1"/>
    <col min="9" max="9" width="50.7109375" customWidth="1"/>
  </cols>
  <sheetData>
    <row r="1" spans="1:9" ht="37.5" x14ac:dyDescent="0.25">
      <c r="B1" s="28" t="str">
        <f>Accueil!E9</f>
        <v>Juin</v>
      </c>
      <c r="C1" s="13">
        <f>Accueil!E2</f>
        <v>2019</v>
      </c>
      <c r="D1" s="48" t="s">
        <v>48</v>
      </c>
      <c r="E1" s="47" t="str">
        <f>IF(SUM(E5:E35)=0,"",SUM(E5:E35))</f>
        <v/>
      </c>
      <c r="G1" s="49" t="s">
        <v>44</v>
      </c>
      <c r="H1" s="50">
        <f>SUM(H5:H35)</f>
        <v>0</v>
      </c>
      <c r="I1" s="26" t="s">
        <v>47</v>
      </c>
    </row>
    <row r="2" spans="1:9" ht="31.5" x14ac:dyDescent="0.25">
      <c r="B2" s="5" t="s">
        <v>19</v>
      </c>
      <c r="C2" s="56"/>
      <c r="D2" s="57"/>
    </row>
    <row r="3" spans="1:9" ht="45.75" customHeight="1" x14ac:dyDescent="0.25"/>
    <row r="4" spans="1:9" ht="30" customHeight="1" x14ac:dyDescent="0.25">
      <c r="A4" s="24" t="s">
        <v>0</v>
      </c>
      <c r="B4" s="24" t="s">
        <v>3</v>
      </c>
      <c r="C4" s="24" t="s">
        <v>1</v>
      </c>
      <c r="D4" s="24" t="s">
        <v>2</v>
      </c>
      <c r="E4" s="24" t="s">
        <v>20</v>
      </c>
      <c r="F4" s="24" t="s">
        <v>39</v>
      </c>
      <c r="G4" s="24" t="s">
        <v>40</v>
      </c>
      <c r="H4" s="24" t="s">
        <v>45</v>
      </c>
      <c r="I4" s="24" t="s">
        <v>18</v>
      </c>
    </row>
    <row r="5" spans="1:9" ht="30" customHeight="1" x14ac:dyDescent="0.25">
      <c r="A5" s="6">
        <f>DATE(Accueil!E2,6,1)</f>
        <v>43617</v>
      </c>
      <c r="B5" s="7"/>
      <c r="C5" s="8"/>
      <c r="D5" s="8"/>
      <c r="E5" s="9" t="str">
        <f>IF(OR(C5="",D5=""),"",MOD(D5-C5,1))</f>
        <v/>
      </c>
      <c r="F5" s="9"/>
      <c r="G5" s="17" t="str">
        <f>IF(AND(F5&lt;&gt;"",F5&lt;&gt;""),VLOOKUP(F5,Base!$H$3:$I$7,2,FALSE),"")</f>
        <v/>
      </c>
      <c r="H5" s="17" t="str">
        <f>IFERROR(E5*G5*24,"")</f>
        <v/>
      </c>
      <c r="I5" s="25"/>
    </row>
    <row r="6" spans="1:9" ht="30" customHeight="1" x14ac:dyDescent="0.25">
      <c r="A6" s="4">
        <f>IF(A5="","",IF(MONTH(A5+1)&gt;MONTH(A5),"",A5+1))</f>
        <v>43618</v>
      </c>
      <c r="B6" s="7"/>
      <c r="C6" s="8"/>
      <c r="D6" s="8"/>
      <c r="E6" s="9" t="str">
        <f t="shared" ref="E6:E35" si="0">IF(OR(C6="",D6=""),"",MOD(D6-C6,1))</f>
        <v/>
      </c>
      <c r="F6" s="9"/>
      <c r="G6" s="17" t="str">
        <f>IF(AND(F6&lt;&gt;"",F6&lt;&gt;""),VLOOKUP(F6,Base!$H$3:$I$7,2,FALSE),"")</f>
        <v/>
      </c>
      <c r="H6" s="17" t="str">
        <f t="shared" ref="H6:H35" si="1">IFERROR(E6*G6*24,"")</f>
        <v/>
      </c>
      <c r="I6" s="25"/>
    </row>
    <row r="7" spans="1:9" ht="30" customHeight="1" x14ac:dyDescent="0.25">
      <c r="A7" s="4">
        <f t="shared" ref="A7:A35" si="2">IF(A6="","",IF(MONTH(A6+1)&gt;MONTH(A6),"",A6+1))</f>
        <v>43619</v>
      </c>
      <c r="B7" s="7"/>
      <c r="C7" s="8"/>
      <c r="D7" s="8"/>
      <c r="E7" s="9" t="str">
        <f t="shared" si="0"/>
        <v/>
      </c>
      <c r="F7" s="9"/>
      <c r="G7" s="17" t="str">
        <f>IF(AND(F7&lt;&gt;"",F7&lt;&gt;""),VLOOKUP(F7,Base!$H$3:$I$7,2,FALSE),"")</f>
        <v/>
      </c>
      <c r="H7" s="17" t="str">
        <f t="shared" si="1"/>
        <v/>
      </c>
      <c r="I7" s="25"/>
    </row>
    <row r="8" spans="1:9" ht="30" customHeight="1" x14ac:dyDescent="0.25">
      <c r="A8" s="4">
        <f t="shared" si="2"/>
        <v>43620</v>
      </c>
      <c r="B8" s="7"/>
      <c r="C8" s="8"/>
      <c r="D8" s="8"/>
      <c r="E8" s="9" t="str">
        <f t="shared" si="0"/>
        <v/>
      </c>
      <c r="F8" s="9"/>
      <c r="G8" s="17" t="str">
        <f>IF(AND(F8&lt;&gt;"",F8&lt;&gt;""),VLOOKUP(F8,Base!$H$3:$I$7,2,FALSE),"")</f>
        <v/>
      </c>
      <c r="H8" s="17" t="str">
        <f t="shared" si="1"/>
        <v/>
      </c>
      <c r="I8" s="25"/>
    </row>
    <row r="9" spans="1:9" ht="30" customHeight="1" x14ac:dyDescent="0.25">
      <c r="A9" s="4">
        <f t="shared" si="2"/>
        <v>43621</v>
      </c>
      <c r="B9" s="7"/>
      <c r="C9" s="8"/>
      <c r="D9" s="8"/>
      <c r="E9" s="9" t="str">
        <f t="shared" si="0"/>
        <v/>
      </c>
      <c r="F9" s="9"/>
      <c r="G9" s="17" t="str">
        <f>IF(AND(F9&lt;&gt;"",F9&lt;&gt;""),VLOOKUP(F9,Base!$H$3:$I$7,2,FALSE),"")</f>
        <v/>
      </c>
      <c r="H9" s="17" t="str">
        <f t="shared" si="1"/>
        <v/>
      </c>
      <c r="I9" s="25"/>
    </row>
    <row r="10" spans="1:9" ht="30" customHeight="1" x14ac:dyDescent="0.25">
      <c r="A10" s="4">
        <f t="shared" si="2"/>
        <v>43622</v>
      </c>
      <c r="B10" s="7"/>
      <c r="C10" s="8"/>
      <c r="D10" s="8"/>
      <c r="E10" s="9" t="str">
        <f t="shared" si="0"/>
        <v/>
      </c>
      <c r="F10" s="9"/>
      <c r="G10" s="17" t="str">
        <f>IF(AND(F10&lt;&gt;"",F10&lt;&gt;""),VLOOKUP(F10,Base!$H$3:$I$7,2,FALSE),"")</f>
        <v/>
      </c>
      <c r="H10" s="17" t="str">
        <f t="shared" si="1"/>
        <v/>
      </c>
      <c r="I10" s="25"/>
    </row>
    <row r="11" spans="1:9" ht="30" customHeight="1" x14ac:dyDescent="0.25">
      <c r="A11" s="4">
        <f t="shared" si="2"/>
        <v>43623</v>
      </c>
      <c r="B11" s="7"/>
      <c r="C11" s="8"/>
      <c r="D11" s="8"/>
      <c r="E11" s="9" t="str">
        <f t="shared" si="0"/>
        <v/>
      </c>
      <c r="F11" s="9"/>
      <c r="G11" s="17" t="str">
        <f>IF(AND(F11&lt;&gt;"",F11&lt;&gt;""),VLOOKUP(F11,Base!$H$3:$I$7,2,FALSE),"")</f>
        <v/>
      </c>
      <c r="H11" s="17" t="str">
        <f t="shared" si="1"/>
        <v/>
      </c>
      <c r="I11" s="25"/>
    </row>
    <row r="12" spans="1:9" ht="30" customHeight="1" x14ac:dyDescent="0.25">
      <c r="A12" s="4">
        <f t="shared" si="2"/>
        <v>43624</v>
      </c>
      <c r="B12" s="7"/>
      <c r="C12" s="8"/>
      <c r="D12" s="8"/>
      <c r="E12" s="9" t="str">
        <f t="shared" si="0"/>
        <v/>
      </c>
      <c r="F12" s="9"/>
      <c r="G12" s="17" t="str">
        <f>IF(AND(F12&lt;&gt;"",F12&lt;&gt;""),VLOOKUP(F12,Base!$H$3:$I$7,2,FALSE),"")</f>
        <v/>
      </c>
      <c r="H12" s="17" t="str">
        <f t="shared" si="1"/>
        <v/>
      </c>
      <c r="I12" s="25"/>
    </row>
    <row r="13" spans="1:9" ht="30" customHeight="1" x14ac:dyDescent="0.25">
      <c r="A13" s="4">
        <f t="shared" si="2"/>
        <v>43625</v>
      </c>
      <c r="B13" s="7"/>
      <c r="C13" s="8"/>
      <c r="D13" s="8"/>
      <c r="E13" s="9" t="str">
        <f t="shared" si="0"/>
        <v/>
      </c>
      <c r="F13" s="9"/>
      <c r="G13" s="17" t="str">
        <f>IF(AND(F13&lt;&gt;"",F13&lt;&gt;""),VLOOKUP(F13,Base!$H$3:$I$7,2,FALSE),"")</f>
        <v/>
      </c>
      <c r="H13" s="17" t="str">
        <f t="shared" si="1"/>
        <v/>
      </c>
      <c r="I13" s="25"/>
    </row>
    <row r="14" spans="1:9" ht="30" customHeight="1" x14ac:dyDescent="0.25">
      <c r="A14" s="4">
        <f t="shared" si="2"/>
        <v>43626</v>
      </c>
      <c r="B14" s="7"/>
      <c r="C14" s="8"/>
      <c r="D14" s="8"/>
      <c r="E14" s="9" t="str">
        <f t="shared" si="0"/>
        <v/>
      </c>
      <c r="F14" s="9"/>
      <c r="G14" s="17" t="str">
        <f>IF(AND(F14&lt;&gt;"",F14&lt;&gt;""),VLOOKUP(F14,Base!$H$3:$I$7,2,FALSE),"")</f>
        <v/>
      </c>
      <c r="H14" s="17" t="str">
        <f t="shared" si="1"/>
        <v/>
      </c>
      <c r="I14" s="25"/>
    </row>
    <row r="15" spans="1:9" ht="30" customHeight="1" x14ac:dyDescent="0.25">
      <c r="A15" s="4">
        <f t="shared" si="2"/>
        <v>43627</v>
      </c>
      <c r="B15" s="7"/>
      <c r="C15" s="8"/>
      <c r="D15" s="8"/>
      <c r="E15" s="9" t="str">
        <f t="shared" si="0"/>
        <v/>
      </c>
      <c r="F15" s="9"/>
      <c r="G15" s="17" t="str">
        <f>IF(AND(F15&lt;&gt;"",F15&lt;&gt;""),VLOOKUP(F15,Base!$H$3:$I$7,2,FALSE),"")</f>
        <v/>
      </c>
      <c r="H15" s="17" t="str">
        <f t="shared" si="1"/>
        <v/>
      </c>
      <c r="I15" s="25"/>
    </row>
    <row r="16" spans="1:9" ht="30" customHeight="1" x14ac:dyDescent="0.25">
      <c r="A16" s="4">
        <f t="shared" si="2"/>
        <v>43628</v>
      </c>
      <c r="B16" s="7"/>
      <c r="C16" s="8"/>
      <c r="D16" s="8"/>
      <c r="E16" s="9" t="str">
        <f t="shared" si="0"/>
        <v/>
      </c>
      <c r="F16" s="9"/>
      <c r="G16" s="17" t="str">
        <f>IF(AND(F16&lt;&gt;"",F16&lt;&gt;""),VLOOKUP(F16,Base!$H$3:$I$7,2,FALSE),"")</f>
        <v/>
      </c>
      <c r="H16" s="17" t="str">
        <f t="shared" si="1"/>
        <v/>
      </c>
      <c r="I16" s="25"/>
    </row>
    <row r="17" spans="1:9" ht="30" customHeight="1" x14ac:dyDescent="0.25">
      <c r="A17" s="4">
        <f t="shared" si="2"/>
        <v>43629</v>
      </c>
      <c r="B17" s="7"/>
      <c r="C17" s="8"/>
      <c r="D17" s="8"/>
      <c r="E17" s="9" t="str">
        <f t="shared" si="0"/>
        <v/>
      </c>
      <c r="F17" s="9"/>
      <c r="G17" s="17" t="str">
        <f>IF(AND(F17&lt;&gt;"",F17&lt;&gt;""),VLOOKUP(F17,Base!$H$3:$I$7,2,FALSE),"")</f>
        <v/>
      </c>
      <c r="H17" s="17" t="str">
        <f t="shared" si="1"/>
        <v/>
      </c>
      <c r="I17" s="25"/>
    </row>
    <row r="18" spans="1:9" ht="30" customHeight="1" x14ac:dyDescent="0.25">
      <c r="A18" s="4">
        <f t="shared" si="2"/>
        <v>43630</v>
      </c>
      <c r="B18" s="7"/>
      <c r="C18" s="8"/>
      <c r="D18" s="8"/>
      <c r="E18" s="9" t="str">
        <f t="shared" si="0"/>
        <v/>
      </c>
      <c r="F18" s="9"/>
      <c r="G18" s="17" t="str">
        <f>IF(AND(F18&lt;&gt;"",F18&lt;&gt;""),VLOOKUP(F18,Base!$H$3:$I$7,2,FALSE),"")</f>
        <v/>
      </c>
      <c r="H18" s="17" t="str">
        <f t="shared" si="1"/>
        <v/>
      </c>
      <c r="I18" s="25"/>
    </row>
    <row r="19" spans="1:9" ht="30" customHeight="1" x14ac:dyDescent="0.25">
      <c r="A19" s="4">
        <f t="shared" si="2"/>
        <v>43631</v>
      </c>
      <c r="B19" s="7"/>
      <c r="C19" s="8"/>
      <c r="D19" s="8"/>
      <c r="E19" s="9" t="str">
        <f t="shared" si="0"/>
        <v/>
      </c>
      <c r="F19" s="9"/>
      <c r="G19" s="17" t="str">
        <f>IF(AND(F19&lt;&gt;"",F19&lt;&gt;""),VLOOKUP(F19,Base!$H$3:$I$7,2,FALSE),"")</f>
        <v/>
      </c>
      <c r="H19" s="17" t="str">
        <f t="shared" si="1"/>
        <v/>
      </c>
      <c r="I19" s="25"/>
    </row>
    <row r="20" spans="1:9" ht="30" customHeight="1" x14ac:dyDescent="0.25">
      <c r="A20" s="4">
        <f t="shared" si="2"/>
        <v>43632</v>
      </c>
      <c r="B20" s="7"/>
      <c r="C20" s="8"/>
      <c r="D20" s="8"/>
      <c r="E20" s="9" t="str">
        <f t="shared" si="0"/>
        <v/>
      </c>
      <c r="F20" s="9"/>
      <c r="G20" s="17" t="str">
        <f>IF(AND(F20&lt;&gt;"",F20&lt;&gt;""),VLOOKUP(F20,Base!$H$3:$I$7,2,FALSE),"")</f>
        <v/>
      </c>
      <c r="H20" s="17" t="str">
        <f t="shared" si="1"/>
        <v/>
      </c>
      <c r="I20" s="25"/>
    </row>
    <row r="21" spans="1:9" ht="30" customHeight="1" x14ac:dyDescent="0.25">
      <c r="A21" s="4">
        <f t="shared" si="2"/>
        <v>43633</v>
      </c>
      <c r="B21" s="7"/>
      <c r="C21" s="8"/>
      <c r="D21" s="8"/>
      <c r="E21" s="9" t="str">
        <f t="shared" si="0"/>
        <v/>
      </c>
      <c r="F21" s="9"/>
      <c r="G21" s="17" t="str">
        <f>IF(AND(F21&lt;&gt;"",F21&lt;&gt;""),VLOOKUP(F21,Base!$H$3:$I$7,2,FALSE),"")</f>
        <v/>
      </c>
      <c r="H21" s="17" t="str">
        <f t="shared" si="1"/>
        <v/>
      </c>
      <c r="I21" s="25"/>
    </row>
    <row r="22" spans="1:9" ht="30" customHeight="1" x14ac:dyDescent="0.25">
      <c r="A22" s="4">
        <f t="shared" si="2"/>
        <v>43634</v>
      </c>
      <c r="B22" s="7"/>
      <c r="C22" s="8"/>
      <c r="D22" s="8"/>
      <c r="E22" s="9" t="str">
        <f t="shared" si="0"/>
        <v/>
      </c>
      <c r="F22" s="9"/>
      <c r="G22" s="17" t="str">
        <f>IF(AND(F22&lt;&gt;"",F22&lt;&gt;""),VLOOKUP(F22,Base!$H$3:$I$7,2,FALSE),"")</f>
        <v/>
      </c>
      <c r="H22" s="17" t="str">
        <f t="shared" si="1"/>
        <v/>
      </c>
      <c r="I22" s="25"/>
    </row>
    <row r="23" spans="1:9" ht="30" customHeight="1" x14ac:dyDescent="0.25">
      <c r="A23" s="4">
        <f t="shared" si="2"/>
        <v>43635</v>
      </c>
      <c r="B23" s="7"/>
      <c r="C23" s="8"/>
      <c r="D23" s="8"/>
      <c r="E23" s="9" t="str">
        <f t="shared" si="0"/>
        <v/>
      </c>
      <c r="F23" s="9"/>
      <c r="G23" s="17" t="str">
        <f>IF(AND(F23&lt;&gt;"",F23&lt;&gt;""),VLOOKUP(F23,Base!$H$3:$I$7,2,FALSE),"")</f>
        <v/>
      </c>
      <c r="H23" s="17" t="str">
        <f t="shared" si="1"/>
        <v/>
      </c>
      <c r="I23" s="25"/>
    </row>
    <row r="24" spans="1:9" ht="30" customHeight="1" x14ac:dyDescent="0.25">
      <c r="A24" s="4">
        <f t="shared" si="2"/>
        <v>43636</v>
      </c>
      <c r="B24" s="7"/>
      <c r="C24" s="8"/>
      <c r="D24" s="8"/>
      <c r="E24" s="9" t="str">
        <f t="shared" si="0"/>
        <v/>
      </c>
      <c r="F24" s="9"/>
      <c r="G24" s="17" t="str">
        <f>IF(AND(F24&lt;&gt;"",F24&lt;&gt;""),VLOOKUP(F24,Base!$H$3:$I$7,2,FALSE),"")</f>
        <v/>
      </c>
      <c r="H24" s="17" t="str">
        <f t="shared" si="1"/>
        <v/>
      </c>
      <c r="I24" s="25"/>
    </row>
    <row r="25" spans="1:9" ht="30" customHeight="1" x14ac:dyDescent="0.25">
      <c r="A25" s="4">
        <f t="shared" si="2"/>
        <v>43637</v>
      </c>
      <c r="B25" s="7"/>
      <c r="C25" s="8"/>
      <c r="D25" s="8"/>
      <c r="E25" s="9" t="str">
        <f t="shared" si="0"/>
        <v/>
      </c>
      <c r="F25" s="9"/>
      <c r="G25" s="17" t="str">
        <f>IF(AND(F25&lt;&gt;"",F25&lt;&gt;""),VLOOKUP(F25,Base!$H$3:$I$7,2,FALSE),"")</f>
        <v/>
      </c>
      <c r="H25" s="17" t="str">
        <f t="shared" si="1"/>
        <v/>
      </c>
      <c r="I25" s="25"/>
    </row>
    <row r="26" spans="1:9" ht="30" customHeight="1" x14ac:dyDescent="0.25">
      <c r="A26" s="4">
        <f t="shared" si="2"/>
        <v>43638</v>
      </c>
      <c r="B26" s="7"/>
      <c r="C26" s="8"/>
      <c r="D26" s="8"/>
      <c r="E26" s="9" t="str">
        <f t="shared" si="0"/>
        <v/>
      </c>
      <c r="F26" s="9"/>
      <c r="G26" s="17" t="str">
        <f>IF(AND(F26&lt;&gt;"",F26&lt;&gt;""),VLOOKUP(F26,Base!$H$3:$I$7,2,FALSE),"")</f>
        <v/>
      </c>
      <c r="H26" s="17" t="str">
        <f t="shared" si="1"/>
        <v/>
      </c>
      <c r="I26" s="25"/>
    </row>
    <row r="27" spans="1:9" ht="30" customHeight="1" x14ac:dyDescent="0.25">
      <c r="A27" s="4">
        <f t="shared" si="2"/>
        <v>43639</v>
      </c>
      <c r="B27" s="7"/>
      <c r="C27" s="8"/>
      <c r="D27" s="8"/>
      <c r="E27" s="9" t="str">
        <f t="shared" si="0"/>
        <v/>
      </c>
      <c r="F27" s="9"/>
      <c r="G27" s="17" t="str">
        <f>IF(AND(F27&lt;&gt;"",F27&lt;&gt;""),VLOOKUP(F27,Base!$H$3:$I$7,2,FALSE),"")</f>
        <v/>
      </c>
      <c r="H27" s="17" t="str">
        <f t="shared" si="1"/>
        <v/>
      </c>
      <c r="I27" s="25"/>
    </row>
    <row r="28" spans="1:9" ht="30" customHeight="1" x14ac:dyDescent="0.25">
      <c r="A28" s="4">
        <f t="shared" si="2"/>
        <v>43640</v>
      </c>
      <c r="B28" s="7"/>
      <c r="C28" s="8"/>
      <c r="D28" s="8"/>
      <c r="E28" s="9" t="str">
        <f t="shared" si="0"/>
        <v/>
      </c>
      <c r="F28" s="9"/>
      <c r="G28" s="17" t="str">
        <f>IF(AND(F28&lt;&gt;"",F28&lt;&gt;""),VLOOKUP(F28,Base!$H$3:$I$7,2,FALSE),"")</f>
        <v/>
      </c>
      <c r="H28" s="17" t="str">
        <f t="shared" si="1"/>
        <v/>
      </c>
      <c r="I28" s="25"/>
    </row>
    <row r="29" spans="1:9" ht="30" customHeight="1" x14ac:dyDescent="0.25">
      <c r="A29" s="4">
        <f>IF(A28="","",IF(MONTH(A28+1)&gt;MONTH(A28),"",A28+1))</f>
        <v>43641</v>
      </c>
      <c r="B29" s="7"/>
      <c r="C29" s="8"/>
      <c r="D29" s="8"/>
      <c r="E29" s="9" t="str">
        <f t="shared" si="0"/>
        <v/>
      </c>
      <c r="F29" s="9"/>
      <c r="G29" s="17" t="str">
        <f>IF(AND(F29&lt;&gt;"",F29&lt;&gt;""),VLOOKUP(F29,Base!$H$3:$I$7,2,FALSE),"")</f>
        <v/>
      </c>
      <c r="H29" s="17" t="str">
        <f t="shared" si="1"/>
        <v/>
      </c>
      <c r="I29" s="25"/>
    </row>
    <row r="30" spans="1:9" ht="30" customHeight="1" x14ac:dyDescent="0.25">
      <c r="A30" s="4">
        <f t="shared" si="2"/>
        <v>43642</v>
      </c>
      <c r="B30" s="7"/>
      <c r="C30" s="8"/>
      <c r="D30" s="8"/>
      <c r="E30" s="9" t="str">
        <f t="shared" si="0"/>
        <v/>
      </c>
      <c r="F30" s="9"/>
      <c r="G30" s="17" t="str">
        <f>IF(AND(F30&lt;&gt;"",F30&lt;&gt;""),VLOOKUP(F30,Base!$H$3:$I$7,2,FALSE),"")</f>
        <v/>
      </c>
      <c r="H30" s="17" t="str">
        <f t="shared" si="1"/>
        <v/>
      </c>
      <c r="I30" s="25"/>
    </row>
    <row r="31" spans="1:9" ht="30" customHeight="1" x14ac:dyDescent="0.25">
      <c r="A31" s="4">
        <f t="shared" si="2"/>
        <v>43643</v>
      </c>
      <c r="B31" s="7"/>
      <c r="C31" s="8"/>
      <c r="D31" s="8"/>
      <c r="E31" s="9" t="str">
        <f t="shared" si="0"/>
        <v/>
      </c>
      <c r="F31" s="9"/>
      <c r="G31" s="17" t="str">
        <f>IF(AND(F31&lt;&gt;"",F31&lt;&gt;""),VLOOKUP(F31,Base!$H$3:$I$7,2,FALSE),"")</f>
        <v/>
      </c>
      <c r="H31" s="17" t="str">
        <f t="shared" si="1"/>
        <v/>
      </c>
      <c r="I31" s="25"/>
    </row>
    <row r="32" spans="1:9" ht="30" customHeight="1" x14ac:dyDescent="0.25">
      <c r="A32" s="4">
        <f t="shared" si="2"/>
        <v>43644</v>
      </c>
      <c r="B32" s="7"/>
      <c r="C32" s="8"/>
      <c r="D32" s="8"/>
      <c r="E32" s="9" t="str">
        <f t="shared" si="0"/>
        <v/>
      </c>
      <c r="F32" s="9"/>
      <c r="G32" s="17" t="str">
        <f>IF(AND(F32&lt;&gt;"",F32&lt;&gt;""),VLOOKUP(F32,Base!$H$3:$I$7,2,FALSE),"")</f>
        <v/>
      </c>
      <c r="H32" s="17" t="str">
        <f t="shared" si="1"/>
        <v/>
      </c>
      <c r="I32" s="25"/>
    </row>
    <row r="33" spans="1:9" ht="30" customHeight="1" x14ac:dyDescent="0.25">
      <c r="A33" s="4">
        <f t="shared" si="2"/>
        <v>43645</v>
      </c>
      <c r="B33" s="7"/>
      <c r="C33" s="8"/>
      <c r="D33" s="8"/>
      <c r="E33" s="9" t="str">
        <f t="shared" si="0"/>
        <v/>
      </c>
      <c r="F33" s="9"/>
      <c r="G33" s="17" t="str">
        <f>IF(AND(F33&lt;&gt;"",F33&lt;&gt;""),VLOOKUP(F33,Base!$H$3:$I$7,2,FALSE),"")</f>
        <v/>
      </c>
      <c r="H33" s="17" t="str">
        <f t="shared" si="1"/>
        <v/>
      </c>
      <c r="I33" s="25"/>
    </row>
    <row r="34" spans="1:9" ht="30" customHeight="1" x14ac:dyDescent="0.25">
      <c r="A34" s="4">
        <f>IF(A33="","",IF(MONTH(A33+1)&gt;MONTH(A33),"",A33+1))</f>
        <v>43646</v>
      </c>
      <c r="B34" s="7"/>
      <c r="C34" s="8"/>
      <c r="D34" s="8"/>
      <c r="E34" s="9" t="str">
        <f t="shared" si="0"/>
        <v/>
      </c>
      <c r="F34" s="9"/>
      <c r="G34" s="17" t="str">
        <f>IF(AND(F34&lt;&gt;"",F34&lt;&gt;""),VLOOKUP(F34,Base!$H$3:$I$7,2,FALSE),"")</f>
        <v/>
      </c>
      <c r="H34" s="17" t="str">
        <f t="shared" si="1"/>
        <v/>
      </c>
      <c r="I34" s="25"/>
    </row>
    <row r="35" spans="1:9" ht="30" customHeight="1" x14ac:dyDescent="0.25">
      <c r="A35" s="4" t="str">
        <f t="shared" si="2"/>
        <v/>
      </c>
      <c r="B35" s="7"/>
      <c r="C35" s="8"/>
      <c r="D35" s="8"/>
      <c r="E35" s="9" t="str">
        <f t="shared" si="0"/>
        <v/>
      </c>
      <c r="F35" s="9"/>
      <c r="G35" s="17" t="str">
        <f>IF(AND(F35&lt;&gt;"",F35&lt;&gt;""),VLOOKUP(F35,Base!$H$3:$I$7,2,FALSE),"")</f>
        <v/>
      </c>
      <c r="H35" s="17" t="str">
        <f t="shared" si="1"/>
        <v/>
      </c>
      <c r="I35" s="25"/>
    </row>
    <row r="37" spans="1:9" x14ac:dyDescent="0.25">
      <c r="E37" s="11"/>
      <c r="F37" s="11"/>
      <c r="G37" s="11"/>
      <c r="H37" s="11"/>
    </row>
  </sheetData>
  <mergeCells count="1">
    <mergeCell ref="C2:D2"/>
  </mergeCells>
  <conditionalFormatting sqref="A5:A35">
    <cfRule type="expression" dxfId="13" priority="1">
      <formula>COUNTIFS(JoursFériés,$A5)</formula>
    </cfRule>
    <cfRule type="expression" dxfId="12" priority="2">
      <formula>WEEKDAY($A5,2)&gt;5</formula>
    </cfRule>
  </conditionalFormatting>
  <dataValidations count="1">
    <dataValidation type="list" allowBlank="1" showInputMessage="1" showErrorMessage="1" sqref="B8:B35" xr:uid="{7DE35ACE-3D46-49CC-AA9E-37524D9FF83F}">
      <formula1>Sites</formula1>
    </dataValidation>
  </dataValidations>
  <pageMargins left="0.39370078740157483" right="0" top="0" bottom="0" header="0.31496062992125984" footer="0.31496062992125984"/>
  <pageSetup paperSize="9" scale="55" orientation="landscape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74" r:id="rId4" name="Button 6">
              <controlPr defaultSize="0" print="0" autoFill="0" autoPict="0" macro="[0]!Effacer">
                <anchor moveWithCells="1" sizeWithCells="1">
                  <from>
                    <xdr:col>9</xdr:col>
                    <xdr:colOff>752475</xdr:colOff>
                    <xdr:row>3</xdr:row>
                    <xdr:rowOff>9525</xdr:rowOff>
                  </from>
                  <to>
                    <xdr:col>12</xdr:col>
                    <xdr:colOff>723900</xdr:colOff>
                    <xdr:row>4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5" r:id="rId5" name="Button 7">
              <controlPr defaultSize="0" print="0" autoFill="0" autoPict="0" macro="[0]!enregistrement">
                <anchor moveWithCells="1" sizeWithCells="1">
                  <from>
                    <xdr:col>10</xdr:col>
                    <xdr:colOff>0</xdr:colOff>
                    <xdr:row>5</xdr:row>
                    <xdr:rowOff>371475</xdr:rowOff>
                  </from>
                  <to>
                    <xdr:col>12</xdr:col>
                    <xdr:colOff>752475</xdr:colOff>
                    <xdr:row>7</xdr:row>
                    <xdr:rowOff>352425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7DFB76B3-B172-4E87-BAFF-D150F14C526B}">
          <x14:formula1>
            <xm:f>Base!$H$3:$H$7</xm:f>
          </x14:formula1>
          <xm:sqref>F5:F35</xm:sqref>
        </x14:dataValidation>
        <x14:dataValidation type="list" allowBlank="1" showInputMessage="1" showErrorMessage="1" xr:uid="{FF439A6D-870C-4306-B394-10877CA1ECDC}">
          <x14:formula1>
            <xm:f>Base!F3:F15</xm:f>
          </x14:formula1>
          <xm:sqref>C2</xm:sqref>
        </x14:dataValidation>
        <x14:dataValidation type="list" allowBlank="1" showInputMessage="1" showErrorMessage="1" xr:uid="{AC0F5012-7AB0-4DDE-90A6-B3A9B32CFA82}">
          <x14:formula1>
            <xm:f>Base!D3:D15</xm:f>
          </x14:formula1>
          <xm:sqref>B5:B7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8">
    <pageSetUpPr fitToPage="1"/>
  </sheetPr>
  <dimension ref="A1:I37"/>
  <sheetViews>
    <sheetView showGridLines="0" workbookViewId="0">
      <selection activeCell="E19" sqref="E19"/>
    </sheetView>
  </sheetViews>
  <sheetFormatPr baseColWidth="10" defaultRowHeight="15" x14ac:dyDescent="0.25"/>
  <cols>
    <col min="1" max="1" width="30.7109375" customWidth="1"/>
    <col min="2" max="2" width="35.7109375" customWidth="1"/>
    <col min="3" max="6" width="20.7109375" customWidth="1"/>
    <col min="7" max="8" width="15.7109375" customWidth="1"/>
    <col min="9" max="9" width="50.7109375" customWidth="1"/>
  </cols>
  <sheetData>
    <row r="1" spans="1:9" ht="37.5" x14ac:dyDescent="0.25">
      <c r="B1" s="28" t="str">
        <f>Accueil!E10</f>
        <v>Juillet</v>
      </c>
      <c r="C1" s="13">
        <f>Accueil!E2</f>
        <v>2019</v>
      </c>
      <c r="D1" s="48" t="s">
        <v>48</v>
      </c>
      <c r="E1" s="47" t="str">
        <f>IF(SUM(E5:E35)=0,"",SUM(E5:E35))</f>
        <v/>
      </c>
      <c r="G1" s="49" t="s">
        <v>44</v>
      </c>
      <c r="H1" s="50">
        <f>SUM(H5:H35)</f>
        <v>0</v>
      </c>
      <c r="I1" s="18"/>
    </row>
    <row r="2" spans="1:9" ht="31.5" x14ac:dyDescent="0.25">
      <c r="B2" s="5" t="s">
        <v>19</v>
      </c>
      <c r="C2" s="56"/>
      <c r="D2" s="57"/>
    </row>
    <row r="3" spans="1:9" ht="45.75" customHeight="1" x14ac:dyDescent="0.25"/>
    <row r="4" spans="1:9" ht="30" customHeight="1" x14ac:dyDescent="0.25">
      <c r="A4" s="24" t="s">
        <v>0</v>
      </c>
      <c r="B4" s="24" t="s">
        <v>3</v>
      </c>
      <c r="C4" s="24" t="s">
        <v>1</v>
      </c>
      <c r="D4" s="24" t="s">
        <v>2</v>
      </c>
      <c r="E4" s="27" t="s">
        <v>20</v>
      </c>
      <c r="F4" s="24" t="s">
        <v>39</v>
      </c>
      <c r="G4" s="27" t="s">
        <v>40</v>
      </c>
      <c r="H4" s="27" t="s">
        <v>46</v>
      </c>
      <c r="I4" s="24" t="s">
        <v>18</v>
      </c>
    </row>
    <row r="5" spans="1:9" ht="30" customHeight="1" x14ac:dyDescent="0.25">
      <c r="A5" s="6">
        <f>DATE(Accueil!E2,7,1)</f>
        <v>43647</v>
      </c>
      <c r="B5" s="7"/>
      <c r="C5" s="8"/>
      <c r="D5" s="8"/>
      <c r="E5" s="9" t="str">
        <f>IF(OR(C5="",D5=""),"",MOD(D5-C5,1))</f>
        <v/>
      </c>
      <c r="F5" s="9"/>
      <c r="G5" s="17" t="str">
        <f>IF(AND(F5&lt;&gt;"",F5&lt;&gt;""),VLOOKUP(F5,Base!$H$3:$I$7,2,FALSE),"")</f>
        <v/>
      </c>
      <c r="H5" s="17" t="str">
        <f>IFERROR(E5*G5*24,"")</f>
        <v/>
      </c>
      <c r="I5" s="2"/>
    </row>
    <row r="6" spans="1:9" ht="30" customHeight="1" x14ac:dyDescent="0.25">
      <c r="A6" s="4">
        <f>IF(A5="","",IF(MONTH(A5+1)&gt;MONTH(A5),"",A5+1))</f>
        <v>43648</v>
      </c>
      <c r="B6" s="7"/>
      <c r="C6" s="8"/>
      <c r="D6" s="8"/>
      <c r="E6" s="9" t="str">
        <f t="shared" ref="E6:E35" si="0">IF(OR(C6="",D6=""),"",MOD(D6-C6,1))</f>
        <v/>
      </c>
      <c r="F6" s="9"/>
      <c r="G6" s="17" t="str">
        <f>IF(AND(F6&lt;&gt;"",F6&lt;&gt;""),VLOOKUP(F6,Base!$H$3:$I$7,2,FALSE),"")</f>
        <v/>
      </c>
      <c r="H6" s="17" t="str">
        <f t="shared" ref="H6:H35" si="1">IFERROR(E6*G6*24,"")</f>
        <v/>
      </c>
      <c r="I6" s="2"/>
    </row>
    <row r="7" spans="1:9" ht="30" customHeight="1" x14ac:dyDescent="0.25">
      <c r="A7" s="4">
        <f t="shared" ref="A7:A35" si="2">IF(A6="","",IF(MONTH(A6+1)&gt;MONTH(A6),"",A6+1))</f>
        <v>43649</v>
      </c>
      <c r="B7" s="7"/>
      <c r="C7" s="8"/>
      <c r="D7" s="8"/>
      <c r="E7" s="9" t="str">
        <f t="shared" si="0"/>
        <v/>
      </c>
      <c r="F7" s="9"/>
      <c r="G7" s="17" t="str">
        <f>IF(AND(F7&lt;&gt;"",F7&lt;&gt;""),VLOOKUP(F7,Base!$H$3:$I$7,2,FALSE),"")</f>
        <v/>
      </c>
      <c r="H7" s="17" t="str">
        <f t="shared" si="1"/>
        <v/>
      </c>
      <c r="I7" s="52"/>
    </row>
    <row r="8" spans="1:9" ht="30" customHeight="1" x14ac:dyDescent="0.25">
      <c r="A8" s="4">
        <f t="shared" si="2"/>
        <v>43650</v>
      </c>
      <c r="B8" s="7"/>
      <c r="C8" s="8"/>
      <c r="D8" s="8"/>
      <c r="E8" s="9" t="str">
        <f t="shared" si="0"/>
        <v/>
      </c>
      <c r="F8" s="9"/>
      <c r="G8" s="17" t="str">
        <f>IF(AND(F8&lt;&gt;"",F8&lt;&gt;""),VLOOKUP(F8,Base!$H$3:$I$7,2,FALSE),"")</f>
        <v/>
      </c>
      <c r="H8" s="17" t="str">
        <f t="shared" si="1"/>
        <v/>
      </c>
      <c r="I8" s="52"/>
    </row>
    <row r="9" spans="1:9" ht="30" customHeight="1" x14ac:dyDescent="0.25">
      <c r="A9" s="4">
        <f t="shared" si="2"/>
        <v>43651</v>
      </c>
      <c r="B9" s="7"/>
      <c r="C9" s="8"/>
      <c r="D9" s="8"/>
      <c r="E9" s="9" t="str">
        <f t="shared" si="0"/>
        <v/>
      </c>
      <c r="F9" s="9"/>
      <c r="G9" s="17" t="str">
        <f>IF(AND(F9&lt;&gt;"",F9&lt;&gt;""),VLOOKUP(F9,Base!$H$3:$I$7,2,FALSE),"")</f>
        <v/>
      </c>
      <c r="H9" s="17" t="str">
        <f t="shared" si="1"/>
        <v/>
      </c>
      <c r="I9" s="52"/>
    </row>
    <row r="10" spans="1:9" ht="30" customHeight="1" x14ac:dyDescent="0.25">
      <c r="A10" s="4">
        <f t="shared" si="2"/>
        <v>43652</v>
      </c>
      <c r="B10" s="7"/>
      <c r="C10" s="8"/>
      <c r="D10" s="8"/>
      <c r="E10" s="9" t="str">
        <f t="shared" si="0"/>
        <v/>
      </c>
      <c r="F10" s="9"/>
      <c r="G10" s="17" t="str">
        <f>IF(AND(F10&lt;&gt;"",F10&lt;&gt;""),VLOOKUP(F10,Base!$H$3:$I$7,2,FALSE),"")</f>
        <v/>
      </c>
      <c r="H10" s="17" t="str">
        <f t="shared" si="1"/>
        <v/>
      </c>
      <c r="I10" s="52"/>
    </row>
    <row r="11" spans="1:9" ht="30" customHeight="1" x14ac:dyDescent="0.25">
      <c r="A11" s="4">
        <f t="shared" si="2"/>
        <v>43653</v>
      </c>
      <c r="B11" s="7"/>
      <c r="C11" s="8"/>
      <c r="D11" s="8"/>
      <c r="E11" s="9" t="str">
        <f t="shared" si="0"/>
        <v/>
      </c>
      <c r="F11" s="9"/>
      <c r="G11" s="17" t="str">
        <f>IF(AND(F11&lt;&gt;"",F11&lt;&gt;""),VLOOKUP(F11,Base!$H$3:$I$7,2,FALSE),"")</f>
        <v/>
      </c>
      <c r="H11" s="17" t="str">
        <f t="shared" si="1"/>
        <v/>
      </c>
      <c r="I11" s="52"/>
    </row>
    <row r="12" spans="1:9" ht="30" customHeight="1" x14ac:dyDescent="0.25">
      <c r="A12" s="4">
        <f t="shared" si="2"/>
        <v>43654</v>
      </c>
      <c r="B12" s="7"/>
      <c r="C12" s="8"/>
      <c r="D12" s="8"/>
      <c r="E12" s="9" t="str">
        <f t="shared" si="0"/>
        <v/>
      </c>
      <c r="F12" s="9"/>
      <c r="G12" s="17" t="str">
        <f>IF(AND(F12&lt;&gt;"",F12&lt;&gt;""),VLOOKUP(F12,Base!$H$3:$I$7,2,FALSE),"")</f>
        <v/>
      </c>
      <c r="H12" s="17" t="str">
        <f t="shared" si="1"/>
        <v/>
      </c>
      <c r="I12" s="2"/>
    </row>
    <row r="13" spans="1:9" ht="30" customHeight="1" x14ac:dyDescent="0.25">
      <c r="A13" s="4">
        <f t="shared" si="2"/>
        <v>43655</v>
      </c>
      <c r="B13" s="7"/>
      <c r="C13" s="8"/>
      <c r="D13" s="8"/>
      <c r="E13" s="9" t="str">
        <f t="shared" si="0"/>
        <v/>
      </c>
      <c r="F13" s="9"/>
      <c r="G13" s="17" t="str">
        <f>IF(AND(F13&lt;&gt;"",F13&lt;&gt;""),VLOOKUP(F13,Base!$H$3:$I$7,2,FALSE),"")</f>
        <v/>
      </c>
      <c r="H13" s="17" t="str">
        <f t="shared" si="1"/>
        <v/>
      </c>
      <c r="I13" s="2"/>
    </row>
    <row r="14" spans="1:9" ht="30" customHeight="1" x14ac:dyDescent="0.25">
      <c r="A14" s="4">
        <f t="shared" si="2"/>
        <v>43656</v>
      </c>
      <c r="B14" s="7"/>
      <c r="C14" s="8"/>
      <c r="D14" s="8"/>
      <c r="E14" s="9" t="str">
        <f t="shared" si="0"/>
        <v/>
      </c>
      <c r="F14" s="9"/>
      <c r="G14" s="17" t="str">
        <f>IF(AND(F14&lt;&gt;"",F14&lt;&gt;""),VLOOKUP(F14,Base!$H$3:$I$7,2,FALSE),"")</f>
        <v/>
      </c>
      <c r="H14" s="17" t="str">
        <f t="shared" si="1"/>
        <v/>
      </c>
      <c r="I14" s="52"/>
    </row>
    <row r="15" spans="1:9" ht="30" customHeight="1" x14ac:dyDescent="0.25">
      <c r="A15" s="4">
        <f t="shared" si="2"/>
        <v>43657</v>
      </c>
      <c r="B15" s="7"/>
      <c r="C15" s="8"/>
      <c r="D15" s="8"/>
      <c r="E15" s="9" t="str">
        <f t="shared" si="0"/>
        <v/>
      </c>
      <c r="F15" s="9"/>
      <c r="G15" s="17" t="str">
        <f>IF(AND(F15&lt;&gt;"",F15&lt;&gt;""),VLOOKUP(F15,Base!$H$3:$I$7,2,FALSE),"")</f>
        <v/>
      </c>
      <c r="H15" s="17" t="str">
        <f t="shared" si="1"/>
        <v/>
      </c>
      <c r="I15" s="2"/>
    </row>
    <row r="16" spans="1:9" ht="30" customHeight="1" x14ac:dyDescent="0.25">
      <c r="A16" s="4">
        <f t="shared" si="2"/>
        <v>43658</v>
      </c>
      <c r="B16" s="7"/>
      <c r="C16" s="8"/>
      <c r="D16" s="8"/>
      <c r="E16" s="9" t="str">
        <f t="shared" si="0"/>
        <v/>
      </c>
      <c r="F16" s="9"/>
      <c r="G16" s="17" t="str">
        <f>IF(AND(F16&lt;&gt;"",F16&lt;&gt;""),VLOOKUP(F16,Base!$H$3:$I$7,2,FALSE),"")</f>
        <v/>
      </c>
      <c r="H16" s="17" t="str">
        <f t="shared" si="1"/>
        <v/>
      </c>
      <c r="I16" s="2"/>
    </row>
    <row r="17" spans="1:9" ht="30" customHeight="1" x14ac:dyDescent="0.25">
      <c r="A17" s="4">
        <f t="shared" si="2"/>
        <v>43659</v>
      </c>
      <c r="B17" s="7"/>
      <c r="C17" s="8"/>
      <c r="D17" s="8"/>
      <c r="E17" s="9" t="str">
        <f t="shared" si="0"/>
        <v/>
      </c>
      <c r="F17" s="9"/>
      <c r="G17" s="17" t="str">
        <f>IF(AND(F17&lt;&gt;"",F17&lt;&gt;""),VLOOKUP(F17,Base!$H$3:$I$7,2,FALSE),"")</f>
        <v/>
      </c>
      <c r="H17" s="17" t="str">
        <f t="shared" si="1"/>
        <v/>
      </c>
      <c r="I17" s="52"/>
    </row>
    <row r="18" spans="1:9" ht="30" customHeight="1" x14ac:dyDescent="0.25">
      <c r="A18" s="4">
        <f t="shared" si="2"/>
        <v>43660</v>
      </c>
      <c r="B18" s="7"/>
      <c r="C18" s="8"/>
      <c r="D18" s="8"/>
      <c r="E18" s="9" t="str">
        <f t="shared" si="0"/>
        <v/>
      </c>
      <c r="F18" s="9"/>
      <c r="G18" s="17" t="str">
        <f>IF(AND(F18&lt;&gt;"",F18&lt;&gt;""),VLOOKUP(F18,Base!$H$3:$I$7,2,FALSE),"")</f>
        <v/>
      </c>
      <c r="H18" s="17" t="str">
        <f t="shared" si="1"/>
        <v/>
      </c>
      <c r="I18" s="2"/>
    </row>
    <row r="19" spans="1:9" ht="30" customHeight="1" x14ac:dyDescent="0.25">
      <c r="A19" s="4">
        <f t="shared" si="2"/>
        <v>43661</v>
      </c>
      <c r="B19" s="7"/>
      <c r="C19" s="8"/>
      <c r="D19" s="8"/>
      <c r="E19" s="9" t="str">
        <f t="shared" si="0"/>
        <v/>
      </c>
      <c r="F19" s="9"/>
      <c r="G19" s="17" t="str">
        <f>IF(AND(F19&lt;&gt;"",F19&lt;&gt;""),VLOOKUP(F19,Base!$H$3:$I$7,2,FALSE),"")</f>
        <v/>
      </c>
      <c r="H19" s="17" t="str">
        <f t="shared" si="1"/>
        <v/>
      </c>
      <c r="I19" s="2"/>
    </row>
    <row r="20" spans="1:9" ht="30" customHeight="1" x14ac:dyDescent="0.25">
      <c r="A20" s="4">
        <f t="shared" si="2"/>
        <v>43662</v>
      </c>
      <c r="B20" s="7"/>
      <c r="C20" s="8"/>
      <c r="D20" s="8"/>
      <c r="E20" s="9" t="str">
        <f t="shared" si="0"/>
        <v/>
      </c>
      <c r="F20" s="9"/>
      <c r="G20" s="17" t="str">
        <f>IF(AND(F20&lt;&gt;"",F20&lt;&gt;""),VLOOKUP(F20,Base!$H$3:$I$7,2,FALSE),"")</f>
        <v/>
      </c>
      <c r="H20" s="17" t="str">
        <f t="shared" si="1"/>
        <v/>
      </c>
      <c r="I20" s="2"/>
    </row>
    <row r="21" spans="1:9" ht="30" customHeight="1" x14ac:dyDescent="0.25">
      <c r="A21" s="4">
        <f t="shared" si="2"/>
        <v>43663</v>
      </c>
      <c r="B21" s="7"/>
      <c r="C21" s="8"/>
      <c r="D21" s="8"/>
      <c r="E21" s="9" t="str">
        <f t="shared" si="0"/>
        <v/>
      </c>
      <c r="F21" s="9"/>
      <c r="G21" s="17" t="str">
        <f>IF(AND(F21&lt;&gt;"",F21&lt;&gt;""),VLOOKUP(F21,Base!$H$3:$I$7,2,FALSE),"")</f>
        <v/>
      </c>
      <c r="H21" s="17" t="str">
        <f t="shared" si="1"/>
        <v/>
      </c>
      <c r="I21" s="52"/>
    </row>
    <row r="22" spans="1:9" ht="30" customHeight="1" x14ac:dyDescent="0.25">
      <c r="A22" s="4">
        <f t="shared" si="2"/>
        <v>43664</v>
      </c>
      <c r="B22" s="7"/>
      <c r="C22" s="8"/>
      <c r="D22" s="8"/>
      <c r="E22" s="9" t="str">
        <f t="shared" si="0"/>
        <v/>
      </c>
      <c r="F22" s="9"/>
      <c r="G22" s="17" t="str">
        <f>IF(AND(F22&lt;&gt;"",F22&lt;&gt;""),VLOOKUP(F22,Base!$H$3:$I$7,2,FALSE),"")</f>
        <v/>
      </c>
      <c r="H22" s="17" t="str">
        <f t="shared" si="1"/>
        <v/>
      </c>
      <c r="I22" s="2"/>
    </row>
    <row r="23" spans="1:9" ht="30" customHeight="1" x14ac:dyDescent="0.25">
      <c r="A23" s="4">
        <f t="shared" si="2"/>
        <v>43665</v>
      </c>
      <c r="B23" s="7"/>
      <c r="C23" s="8"/>
      <c r="D23" s="8"/>
      <c r="E23" s="9" t="str">
        <f t="shared" si="0"/>
        <v/>
      </c>
      <c r="F23" s="9"/>
      <c r="G23" s="17" t="str">
        <f>IF(AND(F23&lt;&gt;"",F23&lt;&gt;""),VLOOKUP(F23,Base!$H$3:$I$7,2,FALSE),"")</f>
        <v/>
      </c>
      <c r="H23" s="17" t="str">
        <f t="shared" si="1"/>
        <v/>
      </c>
      <c r="I23" s="2"/>
    </row>
    <row r="24" spans="1:9" ht="30" customHeight="1" x14ac:dyDescent="0.25">
      <c r="A24" s="4">
        <f t="shared" si="2"/>
        <v>43666</v>
      </c>
      <c r="B24" s="7"/>
      <c r="C24" s="8"/>
      <c r="D24" s="8"/>
      <c r="E24" s="9" t="str">
        <f t="shared" si="0"/>
        <v/>
      </c>
      <c r="F24" s="9"/>
      <c r="G24" s="17" t="str">
        <f>IF(AND(F24&lt;&gt;"",F24&lt;&gt;""),VLOOKUP(F24,Base!$H$3:$I$7,2,FALSE),"")</f>
        <v/>
      </c>
      <c r="H24" s="17" t="str">
        <f t="shared" si="1"/>
        <v/>
      </c>
      <c r="I24" s="52"/>
    </row>
    <row r="25" spans="1:9" ht="30" customHeight="1" x14ac:dyDescent="0.25">
      <c r="A25" s="4">
        <f t="shared" si="2"/>
        <v>43667</v>
      </c>
      <c r="B25" s="7"/>
      <c r="C25" s="8"/>
      <c r="D25" s="8"/>
      <c r="E25" s="9" t="str">
        <f t="shared" si="0"/>
        <v/>
      </c>
      <c r="F25" s="9"/>
      <c r="G25" s="17" t="str">
        <f>IF(AND(F25&lt;&gt;"",F25&lt;&gt;""),VLOOKUP(F25,Base!$H$3:$I$7,2,FALSE),"")</f>
        <v/>
      </c>
      <c r="H25" s="17" t="str">
        <f t="shared" si="1"/>
        <v/>
      </c>
      <c r="I25" s="2"/>
    </row>
    <row r="26" spans="1:9" ht="30" customHeight="1" x14ac:dyDescent="0.25">
      <c r="A26" s="4">
        <f t="shared" si="2"/>
        <v>43668</v>
      </c>
      <c r="B26" s="7"/>
      <c r="C26" s="8"/>
      <c r="D26" s="8"/>
      <c r="E26" s="9" t="str">
        <f t="shared" si="0"/>
        <v/>
      </c>
      <c r="F26" s="9"/>
      <c r="G26" s="17" t="str">
        <f>IF(AND(F26&lt;&gt;"",F26&lt;&gt;""),VLOOKUP(F26,Base!$H$3:$I$7,2,FALSE),"")</f>
        <v/>
      </c>
      <c r="H26" s="17" t="str">
        <f t="shared" si="1"/>
        <v/>
      </c>
      <c r="I26" s="2"/>
    </row>
    <row r="27" spans="1:9" ht="30" customHeight="1" x14ac:dyDescent="0.25">
      <c r="A27" s="4">
        <f t="shared" si="2"/>
        <v>43669</v>
      </c>
      <c r="B27" s="7"/>
      <c r="C27" s="8"/>
      <c r="D27" s="8"/>
      <c r="E27" s="9" t="str">
        <f t="shared" si="0"/>
        <v/>
      </c>
      <c r="F27" s="9"/>
      <c r="G27" s="17" t="str">
        <f>IF(AND(F27&lt;&gt;"",F27&lt;&gt;""),VLOOKUP(F27,Base!$H$3:$I$7,2,FALSE),"")</f>
        <v/>
      </c>
      <c r="H27" s="17" t="str">
        <f t="shared" si="1"/>
        <v/>
      </c>
      <c r="I27" s="2"/>
    </row>
    <row r="28" spans="1:9" ht="30" customHeight="1" x14ac:dyDescent="0.25">
      <c r="A28" s="4">
        <f t="shared" si="2"/>
        <v>43670</v>
      </c>
      <c r="B28" s="7"/>
      <c r="C28" s="8"/>
      <c r="D28" s="8"/>
      <c r="E28" s="9" t="str">
        <f t="shared" ref="E28" si="3">IF(OR(C28="",D28=""),"",MOD(D28-C28,1))</f>
        <v/>
      </c>
      <c r="F28" s="9"/>
      <c r="G28" s="17" t="str">
        <f>IF(AND(F28&lt;&gt;"",F28&lt;&gt;""),VLOOKUP(F28,Base!$H$3:$I$7,2,FALSE),"")</f>
        <v/>
      </c>
      <c r="H28" s="17" t="str">
        <f t="shared" si="1"/>
        <v/>
      </c>
      <c r="I28" s="52"/>
    </row>
    <row r="29" spans="1:9" ht="30" customHeight="1" x14ac:dyDescent="0.25">
      <c r="A29" s="4">
        <f>IF(A28="","",IF(MONTH(A28+1)&gt;MONTH(A28),"",A28+1))</f>
        <v>43671</v>
      </c>
      <c r="B29" s="7"/>
      <c r="C29" s="8"/>
      <c r="D29" s="8"/>
      <c r="E29" s="9" t="str">
        <f t="shared" si="0"/>
        <v/>
      </c>
      <c r="F29" s="9"/>
      <c r="G29" s="17" t="str">
        <f>IF(AND(F29&lt;&gt;"",F29&lt;&gt;""),VLOOKUP(F29,Base!$H$3:$I$7,2,FALSE),"")</f>
        <v/>
      </c>
      <c r="H29" s="17" t="str">
        <f t="shared" si="1"/>
        <v/>
      </c>
      <c r="I29" s="2"/>
    </row>
    <row r="30" spans="1:9" ht="30" customHeight="1" x14ac:dyDescent="0.25">
      <c r="A30" s="4">
        <f t="shared" si="2"/>
        <v>43672</v>
      </c>
      <c r="B30" s="7"/>
      <c r="C30" s="8"/>
      <c r="D30" s="8"/>
      <c r="E30" s="9" t="str">
        <f t="shared" si="0"/>
        <v/>
      </c>
      <c r="F30" s="9"/>
      <c r="G30" s="17" t="str">
        <f>IF(AND(F30&lt;&gt;"",F30&lt;&gt;""),VLOOKUP(F30,Base!$H$3:$I$7,2,FALSE),"")</f>
        <v/>
      </c>
      <c r="H30" s="17" t="str">
        <f t="shared" si="1"/>
        <v/>
      </c>
      <c r="I30" s="2"/>
    </row>
    <row r="31" spans="1:9" ht="30" customHeight="1" x14ac:dyDescent="0.25">
      <c r="A31" s="4">
        <f t="shared" si="2"/>
        <v>43673</v>
      </c>
      <c r="B31" s="7"/>
      <c r="C31" s="8"/>
      <c r="D31" s="8"/>
      <c r="E31" s="9" t="str">
        <f t="shared" ref="E31" si="4">IF(OR(C31="",D31=""),"",MOD(D31-C31,1))</f>
        <v/>
      </c>
      <c r="F31" s="9"/>
      <c r="G31" s="17" t="str">
        <f>IF(AND(F31&lt;&gt;"",F31&lt;&gt;""),VLOOKUP(F31,Base!$H$3:$I$7,2,FALSE),"")</f>
        <v/>
      </c>
      <c r="H31" s="17" t="str">
        <f t="shared" si="1"/>
        <v/>
      </c>
      <c r="I31" s="2"/>
    </row>
    <row r="32" spans="1:9" ht="30" customHeight="1" x14ac:dyDescent="0.25">
      <c r="A32" s="4">
        <f t="shared" si="2"/>
        <v>43674</v>
      </c>
      <c r="B32" s="7"/>
      <c r="C32" s="8"/>
      <c r="D32" s="8"/>
      <c r="E32" s="9" t="str">
        <f t="shared" si="0"/>
        <v/>
      </c>
      <c r="F32" s="9"/>
      <c r="G32" s="17" t="str">
        <f>IF(AND(F32&lt;&gt;"",F32&lt;&gt;""),VLOOKUP(F32,Base!$H$3:$I$7,2,FALSE),"")</f>
        <v/>
      </c>
      <c r="H32" s="17" t="str">
        <f t="shared" si="1"/>
        <v/>
      </c>
      <c r="I32" s="2"/>
    </row>
    <row r="33" spans="1:9" ht="30" customHeight="1" x14ac:dyDescent="0.25">
      <c r="A33" s="4">
        <f t="shared" si="2"/>
        <v>43675</v>
      </c>
      <c r="B33" s="7"/>
      <c r="C33" s="8"/>
      <c r="D33" s="8"/>
      <c r="E33" s="9" t="str">
        <f t="shared" si="0"/>
        <v/>
      </c>
      <c r="F33" s="9"/>
      <c r="G33" s="17" t="str">
        <f>IF(AND(F33&lt;&gt;"",F33&lt;&gt;""),VLOOKUP(F33,Base!$H$3:$I$7,2,FALSE),"")</f>
        <v/>
      </c>
      <c r="H33" s="17" t="str">
        <f t="shared" si="1"/>
        <v/>
      </c>
      <c r="I33" s="2"/>
    </row>
    <row r="34" spans="1:9" ht="30" customHeight="1" x14ac:dyDescent="0.25">
      <c r="A34" s="4">
        <f>IF(A33="","",IF(MONTH(A33+1)&gt;MONTH(A33),"",A33+1))</f>
        <v>43676</v>
      </c>
      <c r="B34" s="7"/>
      <c r="C34" s="8"/>
      <c r="D34" s="8"/>
      <c r="E34" s="9" t="str">
        <f t="shared" si="0"/>
        <v/>
      </c>
      <c r="F34" s="9"/>
      <c r="G34" s="17" t="str">
        <f>IF(AND(F34&lt;&gt;"",F34&lt;&gt;""),VLOOKUP(F34,Base!$H$3:$I$7,2,FALSE),"")</f>
        <v/>
      </c>
      <c r="H34" s="17" t="str">
        <f t="shared" si="1"/>
        <v/>
      </c>
      <c r="I34" s="2"/>
    </row>
    <row r="35" spans="1:9" ht="30" customHeight="1" x14ac:dyDescent="0.25">
      <c r="A35" s="4">
        <f t="shared" si="2"/>
        <v>43677</v>
      </c>
      <c r="B35" s="7"/>
      <c r="C35" s="8"/>
      <c r="D35" s="8"/>
      <c r="E35" s="9" t="str">
        <f t="shared" si="0"/>
        <v/>
      </c>
      <c r="F35" s="9"/>
      <c r="G35" s="17" t="str">
        <f>IF(AND(F35&lt;&gt;"",F35&lt;&gt;""),VLOOKUP(F35,Base!$H$3:$I$7,2,FALSE),"")</f>
        <v/>
      </c>
      <c r="H35" s="17" t="str">
        <f t="shared" si="1"/>
        <v/>
      </c>
      <c r="I35" s="2"/>
    </row>
    <row r="37" spans="1:9" x14ac:dyDescent="0.25">
      <c r="E37" s="11"/>
      <c r="F37" s="11"/>
      <c r="G37" s="11"/>
      <c r="H37" s="11"/>
    </row>
  </sheetData>
  <mergeCells count="1">
    <mergeCell ref="C2:D2"/>
  </mergeCells>
  <conditionalFormatting sqref="A5:A35">
    <cfRule type="expression" dxfId="11" priority="1">
      <formula>COUNTIFS(JoursFériés,$A5)</formula>
    </cfRule>
    <cfRule type="expression" dxfId="10" priority="2">
      <formula>WEEKDAY($A5,2)&gt;5</formula>
    </cfRule>
  </conditionalFormatting>
  <dataValidations count="1">
    <dataValidation type="list" allowBlank="1" showInputMessage="1" showErrorMessage="1" sqref="B8:B35" xr:uid="{308AE52B-81EC-4C47-9018-BF22E5AAB418}">
      <formula1>Sites</formula1>
    </dataValidation>
  </dataValidations>
  <pageMargins left="0.39370078740157483" right="0" top="0" bottom="0" header="0.31496062992125984" footer="0.31496062992125984"/>
  <pageSetup paperSize="9" scale="55" orientation="landscape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7" r:id="rId4" name="Button 5">
              <controlPr defaultSize="0" print="0" autoFill="0" autoPict="0" macro="[0]!Effacer">
                <anchor moveWithCells="1" sizeWithCells="1">
                  <from>
                    <xdr:col>10</xdr:col>
                    <xdr:colOff>0</xdr:colOff>
                    <xdr:row>3</xdr:row>
                    <xdr:rowOff>0</xdr:rowOff>
                  </from>
                  <to>
                    <xdr:col>12</xdr:col>
                    <xdr:colOff>733425</xdr:colOff>
                    <xdr:row>4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8" r:id="rId5" name="Button 6">
              <controlPr defaultSize="0" print="0" autoFill="0" autoPict="0" macro="[0]!enregistrement">
                <anchor moveWithCells="1" sizeWithCells="1">
                  <from>
                    <xdr:col>10</xdr:col>
                    <xdr:colOff>0</xdr:colOff>
                    <xdr:row>6</xdr:row>
                    <xdr:rowOff>9525</xdr:rowOff>
                  </from>
                  <to>
                    <xdr:col>12</xdr:col>
                    <xdr:colOff>752475</xdr:colOff>
                    <xdr:row>7</xdr:row>
                    <xdr:rowOff>371475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A2DC09C0-9218-4FA4-8DB6-16594167B6A2}">
          <x14:formula1>
            <xm:f>Base!$H$3:$H$7</xm:f>
          </x14:formula1>
          <xm:sqref>F5:F35</xm:sqref>
        </x14:dataValidation>
        <x14:dataValidation type="list" allowBlank="1" showInputMessage="1" showErrorMessage="1" xr:uid="{00000000-0002-0000-0700-000000000000}">
          <x14:formula1>
            <xm:f>Base!D3:D15</xm:f>
          </x14:formula1>
          <xm:sqref>B5:B7</xm:sqref>
        </x14:dataValidation>
        <x14:dataValidation type="list" allowBlank="1" showInputMessage="1" showErrorMessage="1" xr:uid="{00000000-0002-0000-0700-000001000000}">
          <x14:formula1>
            <xm:f>Base!F3:F15</xm:f>
          </x14:formula1>
          <xm:sqref>C2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9">
    <pageSetUpPr fitToPage="1"/>
  </sheetPr>
  <dimension ref="A1:I37"/>
  <sheetViews>
    <sheetView showGridLines="0" workbookViewId="0">
      <selection activeCell="H16" sqref="H16"/>
    </sheetView>
  </sheetViews>
  <sheetFormatPr baseColWidth="10" defaultRowHeight="15" x14ac:dyDescent="0.25"/>
  <cols>
    <col min="1" max="1" width="30.7109375" customWidth="1"/>
    <col min="2" max="2" width="35.7109375" customWidth="1"/>
    <col min="3" max="6" width="20.7109375" customWidth="1"/>
    <col min="7" max="8" width="15.7109375" customWidth="1"/>
    <col min="9" max="9" width="50.7109375" customWidth="1"/>
  </cols>
  <sheetData>
    <row r="1" spans="1:9" ht="37.5" x14ac:dyDescent="0.25">
      <c r="B1" s="28" t="str">
        <f>Accueil!E11</f>
        <v>Août</v>
      </c>
      <c r="C1" s="13">
        <f>Accueil!E2</f>
        <v>2019</v>
      </c>
      <c r="D1" s="48" t="s">
        <v>48</v>
      </c>
      <c r="E1" s="47" t="str">
        <f>IF(SUM(E5:E35)=0,"",SUM(E5:E35))</f>
        <v/>
      </c>
      <c r="G1" s="49" t="s">
        <v>44</v>
      </c>
      <c r="H1" s="50">
        <f>SUM(H5:H35)</f>
        <v>0</v>
      </c>
      <c r="I1" s="18"/>
    </row>
    <row r="2" spans="1:9" ht="31.5" x14ac:dyDescent="0.25">
      <c r="B2" s="5" t="s">
        <v>19</v>
      </c>
      <c r="C2" s="58"/>
      <c r="D2" s="59"/>
    </row>
    <row r="3" spans="1:9" ht="45.75" customHeight="1" x14ac:dyDescent="0.25"/>
    <row r="4" spans="1:9" ht="30" customHeight="1" x14ac:dyDescent="0.25">
      <c r="A4" s="24" t="s">
        <v>0</v>
      </c>
      <c r="B4" s="24" t="s">
        <v>3</v>
      </c>
      <c r="C4" s="24" t="s">
        <v>1</v>
      </c>
      <c r="D4" s="24" t="s">
        <v>2</v>
      </c>
      <c r="E4" s="27" t="s">
        <v>20</v>
      </c>
      <c r="F4" s="24" t="s">
        <v>39</v>
      </c>
      <c r="G4" s="27" t="s">
        <v>40</v>
      </c>
      <c r="H4" s="27" t="s">
        <v>46</v>
      </c>
      <c r="I4" s="24" t="s">
        <v>18</v>
      </c>
    </row>
    <row r="5" spans="1:9" ht="30" customHeight="1" x14ac:dyDescent="0.25">
      <c r="A5" s="6">
        <f>DATE(Accueil!E2,8,1)</f>
        <v>43678</v>
      </c>
      <c r="B5" s="41"/>
      <c r="C5" s="42"/>
      <c r="D5" s="42"/>
      <c r="E5" s="9" t="str">
        <f>IF(OR(C5="",D5=""),"",MOD(D5-C5,1))</f>
        <v/>
      </c>
      <c r="F5" s="43"/>
      <c r="G5" s="17" t="str">
        <f>IF(AND(F5&lt;&gt;"",F5&lt;&gt;""),VLOOKUP(F5,Base!$H$3:$I$7,2,FALSE),"")</f>
        <v/>
      </c>
      <c r="H5" s="17" t="str">
        <f>IFERROR(E5*G5*24,"")</f>
        <v/>
      </c>
      <c r="I5" s="2"/>
    </row>
    <row r="6" spans="1:9" ht="30" customHeight="1" x14ac:dyDescent="0.25">
      <c r="A6" s="4">
        <f>IF(A5="","",IF(MONTH(A5+1)&gt;MONTH(A5),"",A5+1))</f>
        <v>43679</v>
      </c>
      <c r="B6" s="41"/>
      <c r="C6" s="42"/>
      <c r="D6" s="42"/>
      <c r="E6" s="9" t="str">
        <f t="shared" ref="E6:E35" si="0">IF(OR(C6="",D6=""),"",MOD(D6-C6,1))</f>
        <v/>
      </c>
      <c r="F6" s="43"/>
      <c r="G6" s="17" t="str">
        <f>IF(AND(F6&lt;&gt;"",F6&lt;&gt;""),VLOOKUP(F6,Base!$H$3:$I$7,2,FALSE),"")</f>
        <v/>
      </c>
      <c r="H6" s="17" t="str">
        <f t="shared" ref="H6:H35" si="1">IFERROR(E6*G6*24,"")</f>
        <v/>
      </c>
      <c r="I6" s="2"/>
    </row>
    <row r="7" spans="1:9" ht="30" customHeight="1" x14ac:dyDescent="0.25">
      <c r="A7" s="4">
        <f t="shared" ref="A7:A35" si="2">IF(A6="","",IF(MONTH(A6+1)&gt;MONTH(A6),"",A6+1))</f>
        <v>43680</v>
      </c>
      <c r="B7" s="41"/>
      <c r="C7" s="42"/>
      <c r="D7" s="42"/>
      <c r="E7" s="9" t="str">
        <f t="shared" si="0"/>
        <v/>
      </c>
      <c r="F7" s="43"/>
      <c r="G7" s="17" t="str">
        <f>IF(AND(F7&lt;&gt;"",F7&lt;&gt;""),VLOOKUP(F7,Base!$H$3:$I$7,2,FALSE),"")</f>
        <v/>
      </c>
      <c r="H7" s="17" t="str">
        <f t="shared" si="1"/>
        <v/>
      </c>
      <c r="I7" s="2"/>
    </row>
    <row r="8" spans="1:9" ht="30" customHeight="1" x14ac:dyDescent="0.25">
      <c r="A8" s="4">
        <f t="shared" si="2"/>
        <v>43681</v>
      </c>
      <c r="B8" s="41"/>
      <c r="C8" s="42"/>
      <c r="D8" s="42"/>
      <c r="E8" s="9" t="str">
        <f t="shared" si="0"/>
        <v/>
      </c>
      <c r="F8" s="43"/>
      <c r="G8" s="17" t="str">
        <f>IF(AND(F8&lt;&gt;"",F8&lt;&gt;""),VLOOKUP(F8,Base!$H$3:$I$7,2,FALSE),"")</f>
        <v/>
      </c>
      <c r="H8" s="17" t="str">
        <f t="shared" si="1"/>
        <v/>
      </c>
      <c r="I8" s="2"/>
    </row>
    <row r="9" spans="1:9" ht="30" customHeight="1" x14ac:dyDescent="0.25">
      <c r="A9" s="4">
        <f t="shared" si="2"/>
        <v>43682</v>
      </c>
      <c r="B9" s="41"/>
      <c r="C9" s="42"/>
      <c r="D9" s="42"/>
      <c r="E9" s="9" t="str">
        <f t="shared" si="0"/>
        <v/>
      </c>
      <c r="F9" s="43"/>
      <c r="G9" s="17" t="str">
        <f>IF(AND(F9&lt;&gt;"",F9&lt;&gt;""),VLOOKUP(F9,Base!$H$3:$I$7,2,FALSE),"")</f>
        <v/>
      </c>
      <c r="H9" s="17" t="str">
        <f t="shared" si="1"/>
        <v/>
      </c>
      <c r="I9" s="2"/>
    </row>
    <row r="10" spans="1:9" ht="30" customHeight="1" x14ac:dyDescent="0.25">
      <c r="A10" s="4">
        <f t="shared" si="2"/>
        <v>43683</v>
      </c>
      <c r="B10" s="41"/>
      <c r="C10" s="42"/>
      <c r="D10" s="42"/>
      <c r="E10" s="9" t="str">
        <f t="shared" si="0"/>
        <v/>
      </c>
      <c r="F10" s="43"/>
      <c r="G10" s="17" t="str">
        <f>IF(AND(F10&lt;&gt;"",F10&lt;&gt;""),VLOOKUP(F10,Base!$H$3:$I$7,2,FALSE),"")</f>
        <v/>
      </c>
      <c r="H10" s="17" t="str">
        <f t="shared" si="1"/>
        <v/>
      </c>
      <c r="I10" s="2"/>
    </row>
    <row r="11" spans="1:9" ht="30" customHeight="1" x14ac:dyDescent="0.25">
      <c r="A11" s="4">
        <f t="shared" si="2"/>
        <v>43684</v>
      </c>
      <c r="B11" s="41"/>
      <c r="C11" s="42"/>
      <c r="D11" s="42"/>
      <c r="E11" s="9" t="str">
        <f t="shared" si="0"/>
        <v/>
      </c>
      <c r="F11" s="43"/>
      <c r="G11" s="17" t="str">
        <f>IF(AND(F11&lt;&gt;"",F11&lt;&gt;""),VLOOKUP(F11,Base!$H$3:$I$7,2,FALSE),"")</f>
        <v/>
      </c>
      <c r="H11" s="17" t="str">
        <f t="shared" si="1"/>
        <v/>
      </c>
      <c r="I11" s="2"/>
    </row>
    <row r="12" spans="1:9" ht="30" customHeight="1" x14ac:dyDescent="0.25">
      <c r="A12" s="4">
        <f t="shared" si="2"/>
        <v>43685</v>
      </c>
      <c r="B12" s="41"/>
      <c r="C12" s="42"/>
      <c r="D12" s="42"/>
      <c r="E12" s="9" t="str">
        <f t="shared" si="0"/>
        <v/>
      </c>
      <c r="F12" s="43"/>
      <c r="G12" s="17" t="str">
        <f>IF(AND(F12&lt;&gt;"",F12&lt;&gt;""),VLOOKUP(F12,Base!$H$3:$I$7,2,FALSE),"")</f>
        <v/>
      </c>
      <c r="H12" s="17" t="str">
        <f t="shared" si="1"/>
        <v/>
      </c>
      <c r="I12" s="2"/>
    </row>
    <row r="13" spans="1:9" ht="30" customHeight="1" x14ac:dyDescent="0.25">
      <c r="A13" s="4">
        <f t="shared" si="2"/>
        <v>43686</v>
      </c>
      <c r="B13" s="41"/>
      <c r="C13" s="42"/>
      <c r="D13" s="42"/>
      <c r="E13" s="9" t="str">
        <f t="shared" si="0"/>
        <v/>
      </c>
      <c r="F13" s="43"/>
      <c r="G13" s="17" t="str">
        <f>IF(AND(F13&lt;&gt;"",F13&lt;&gt;""),VLOOKUP(F13,Base!$H$3:$I$7,2,FALSE),"")</f>
        <v/>
      </c>
      <c r="H13" s="17" t="str">
        <f t="shared" si="1"/>
        <v/>
      </c>
      <c r="I13" s="2"/>
    </row>
    <row r="14" spans="1:9" ht="30" customHeight="1" x14ac:dyDescent="0.25">
      <c r="A14" s="4">
        <f t="shared" si="2"/>
        <v>43687</v>
      </c>
      <c r="B14" s="41"/>
      <c r="C14" s="42"/>
      <c r="D14" s="42"/>
      <c r="E14" s="9" t="str">
        <f t="shared" si="0"/>
        <v/>
      </c>
      <c r="F14" s="43"/>
      <c r="G14" s="17" t="str">
        <f>IF(AND(F14&lt;&gt;"",F14&lt;&gt;""),VLOOKUP(F14,Base!$H$3:$I$7,2,FALSE),"")</f>
        <v/>
      </c>
      <c r="H14" s="17" t="str">
        <f t="shared" si="1"/>
        <v/>
      </c>
      <c r="I14" s="2"/>
    </row>
    <row r="15" spans="1:9" ht="30" customHeight="1" x14ac:dyDescent="0.25">
      <c r="A15" s="4">
        <f t="shared" si="2"/>
        <v>43688</v>
      </c>
      <c r="B15" s="41"/>
      <c r="C15" s="42"/>
      <c r="D15" s="42"/>
      <c r="E15" s="9" t="str">
        <f t="shared" si="0"/>
        <v/>
      </c>
      <c r="F15" s="43"/>
      <c r="G15" s="17" t="str">
        <f>IF(AND(F15&lt;&gt;"",F15&lt;&gt;""),VLOOKUP(F15,Base!$H$3:$I$7,2,FALSE),"")</f>
        <v/>
      </c>
      <c r="H15" s="17" t="str">
        <f t="shared" si="1"/>
        <v/>
      </c>
      <c r="I15" s="2"/>
    </row>
    <row r="16" spans="1:9" ht="30" customHeight="1" x14ac:dyDescent="0.25">
      <c r="A16" s="4">
        <f t="shared" si="2"/>
        <v>43689</v>
      </c>
      <c r="B16" s="41"/>
      <c r="C16" s="42"/>
      <c r="D16" s="42"/>
      <c r="E16" s="9" t="str">
        <f t="shared" si="0"/>
        <v/>
      </c>
      <c r="F16" s="43"/>
      <c r="G16" s="17" t="str">
        <f>IF(AND(F16&lt;&gt;"",F16&lt;&gt;""),VLOOKUP(F16,Base!$H$3:$I$7,2,FALSE),"")</f>
        <v/>
      </c>
      <c r="H16" s="17" t="str">
        <f t="shared" si="1"/>
        <v/>
      </c>
      <c r="I16" s="2"/>
    </row>
    <row r="17" spans="1:9" ht="30" customHeight="1" x14ac:dyDescent="0.25">
      <c r="A17" s="4">
        <f t="shared" si="2"/>
        <v>43690</v>
      </c>
      <c r="B17" s="41"/>
      <c r="C17" s="42"/>
      <c r="D17" s="42"/>
      <c r="E17" s="9" t="str">
        <f t="shared" si="0"/>
        <v/>
      </c>
      <c r="F17" s="43"/>
      <c r="G17" s="17" t="str">
        <f>IF(AND(F17&lt;&gt;"",F17&lt;&gt;""),VLOOKUP(F17,Base!$H$3:$I$7,2,FALSE),"")</f>
        <v/>
      </c>
      <c r="H17" s="17" t="str">
        <f t="shared" si="1"/>
        <v/>
      </c>
      <c r="I17" s="2"/>
    </row>
    <row r="18" spans="1:9" ht="30" customHeight="1" x14ac:dyDescent="0.25">
      <c r="A18" s="4">
        <f t="shared" si="2"/>
        <v>43691</v>
      </c>
      <c r="B18" s="41"/>
      <c r="C18" s="42"/>
      <c r="D18" s="42"/>
      <c r="E18" s="9" t="str">
        <f t="shared" si="0"/>
        <v/>
      </c>
      <c r="F18" s="43"/>
      <c r="G18" s="17" t="str">
        <f>IF(AND(F18&lt;&gt;"",F18&lt;&gt;""),VLOOKUP(F18,Base!$H$3:$I$7,2,FALSE),"")</f>
        <v/>
      </c>
      <c r="H18" s="17" t="str">
        <f t="shared" si="1"/>
        <v/>
      </c>
      <c r="I18" s="2"/>
    </row>
    <row r="19" spans="1:9" ht="30" customHeight="1" x14ac:dyDescent="0.25">
      <c r="A19" s="4">
        <f t="shared" si="2"/>
        <v>43692</v>
      </c>
      <c r="B19" s="41"/>
      <c r="C19" s="42"/>
      <c r="D19" s="42"/>
      <c r="E19" s="9" t="str">
        <f t="shared" si="0"/>
        <v/>
      </c>
      <c r="F19" s="43"/>
      <c r="G19" s="17" t="str">
        <f>IF(AND(F19&lt;&gt;"",F19&lt;&gt;""),VLOOKUP(F19,Base!$H$3:$I$7,2,FALSE),"")</f>
        <v/>
      </c>
      <c r="H19" s="17" t="str">
        <f t="shared" si="1"/>
        <v/>
      </c>
      <c r="I19" s="2"/>
    </row>
    <row r="20" spans="1:9" ht="30" customHeight="1" x14ac:dyDescent="0.25">
      <c r="A20" s="4">
        <f t="shared" si="2"/>
        <v>43693</v>
      </c>
      <c r="B20" s="41"/>
      <c r="C20" s="42"/>
      <c r="D20" s="42"/>
      <c r="E20" s="9" t="str">
        <f t="shared" si="0"/>
        <v/>
      </c>
      <c r="F20" s="43"/>
      <c r="G20" s="17" t="str">
        <f>IF(AND(F20&lt;&gt;"",F20&lt;&gt;""),VLOOKUP(F20,Base!$H$3:$I$7,2,FALSE),"")</f>
        <v/>
      </c>
      <c r="H20" s="17" t="str">
        <f t="shared" si="1"/>
        <v/>
      </c>
      <c r="I20" s="2"/>
    </row>
    <row r="21" spans="1:9" ht="30" customHeight="1" x14ac:dyDescent="0.25">
      <c r="A21" s="4">
        <f t="shared" si="2"/>
        <v>43694</v>
      </c>
      <c r="B21" s="41"/>
      <c r="C21" s="42"/>
      <c r="D21" s="42"/>
      <c r="E21" s="9" t="str">
        <f t="shared" si="0"/>
        <v/>
      </c>
      <c r="F21" s="43"/>
      <c r="G21" s="17" t="str">
        <f>IF(AND(F21&lt;&gt;"",F21&lt;&gt;""),VLOOKUP(F21,Base!$H$3:$I$7,2,FALSE),"")</f>
        <v/>
      </c>
      <c r="H21" s="17" t="str">
        <f t="shared" si="1"/>
        <v/>
      </c>
      <c r="I21" s="2"/>
    </row>
    <row r="22" spans="1:9" ht="30" customHeight="1" x14ac:dyDescent="0.25">
      <c r="A22" s="4">
        <f t="shared" si="2"/>
        <v>43695</v>
      </c>
      <c r="B22" s="41"/>
      <c r="C22" s="42"/>
      <c r="D22" s="42"/>
      <c r="E22" s="9" t="str">
        <f t="shared" si="0"/>
        <v/>
      </c>
      <c r="F22" s="43"/>
      <c r="G22" s="17" t="str">
        <f>IF(AND(F22&lt;&gt;"",F22&lt;&gt;""),VLOOKUP(F22,Base!$H$3:$I$7,2,FALSE),"")</f>
        <v/>
      </c>
      <c r="H22" s="17" t="str">
        <f t="shared" si="1"/>
        <v/>
      </c>
      <c r="I22" s="2"/>
    </row>
    <row r="23" spans="1:9" ht="30" customHeight="1" x14ac:dyDescent="0.25">
      <c r="A23" s="4">
        <f t="shared" si="2"/>
        <v>43696</v>
      </c>
      <c r="B23" s="41"/>
      <c r="C23" s="42"/>
      <c r="D23" s="42"/>
      <c r="E23" s="9" t="str">
        <f t="shared" si="0"/>
        <v/>
      </c>
      <c r="F23" s="43"/>
      <c r="G23" s="17" t="str">
        <f>IF(AND(F23&lt;&gt;"",F23&lt;&gt;""),VLOOKUP(F23,Base!$H$3:$I$7,2,FALSE),"")</f>
        <v/>
      </c>
      <c r="H23" s="17" t="str">
        <f t="shared" si="1"/>
        <v/>
      </c>
      <c r="I23" s="2"/>
    </row>
    <row r="24" spans="1:9" ht="30" customHeight="1" x14ac:dyDescent="0.25">
      <c r="A24" s="4">
        <f t="shared" si="2"/>
        <v>43697</v>
      </c>
      <c r="B24" s="41"/>
      <c r="C24" s="42"/>
      <c r="D24" s="42"/>
      <c r="E24" s="9" t="str">
        <f t="shared" si="0"/>
        <v/>
      </c>
      <c r="F24" s="43"/>
      <c r="G24" s="17" t="str">
        <f>IF(AND(F24&lt;&gt;"",F24&lt;&gt;""),VLOOKUP(F24,Base!$H$3:$I$7,2,FALSE),"")</f>
        <v/>
      </c>
      <c r="H24" s="17" t="str">
        <f t="shared" si="1"/>
        <v/>
      </c>
      <c r="I24" s="2"/>
    </row>
    <row r="25" spans="1:9" ht="30" customHeight="1" x14ac:dyDescent="0.25">
      <c r="A25" s="4">
        <f t="shared" si="2"/>
        <v>43698</v>
      </c>
      <c r="B25" s="41"/>
      <c r="C25" s="42"/>
      <c r="D25" s="42"/>
      <c r="E25" s="9" t="str">
        <f t="shared" si="0"/>
        <v/>
      </c>
      <c r="F25" s="43"/>
      <c r="G25" s="17" t="str">
        <f>IF(AND(F25&lt;&gt;"",F25&lt;&gt;""),VLOOKUP(F25,Base!$H$3:$I$7,2,FALSE),"")</f>
        <v/>
      </c>
      <c r="H25" s="17" t="str">
        <f t="shared" si="1"/>
        <v/>
      </c>
      <c r="I25" s="2"/>
    </row>
    <row r="26" spans="1:9" ht="30" customHeight="1" x14ac:dyDescent="0.25">
      <c r="A26" s="4">
        <f t="shared" si="2"/>
        <v>43699</v>
      </c>
      <c r="B26" s="41"/>
      <c r="C26" s="42"/>
      <c r="D26" s="42"/>
      <c r="E26" s="9" t="str">
        <f t="shared" si="0"/>
        <v/>
      </c>
      <c r="F26" s="43"/>
      <c r="G26" s="17" t="str">
        <f>IF(AND(F26&lt;&gt;"",F26&lt;&gt;""),VLOOKUP(F26,Base!$H$3:$I$7,2,FALSE),"")</f>
        <v/>
      </c>
      <c r="H26" s="17" t="str">
        <f t="shared" si="1"/>
        <v/>
      </c>
      <c r="I26" s="2"/>
    </row>
    <row r="27" spans="1:9" ht="30" customHeight="1" x14ac:dyDescent="0.25">
      <c r="A27" s="4">
        <f t="shared" si="2"/>
        <v>43700</v>
      </c>
      <c r="B27" s="41"/>
      <c r="C27" s="42"/>
      <c r="D27" s="42"/>
      <c r="E27" s="9" t="str">
        <f t="shared" si="0"/>
        <v/>
      </c>
      <c r="F27" s="43"/>
      <c r="G27" s="17" t="str">
        <f>IF(AND(F27&lt;&gt;"",F27&lt;&gt;""),VLOOKUP(F27,Base!$H$3:$I$7,2,FALSE),"")</f>
        <v/>
      </c>
      <c r="H27" s="17" t="str">
        <f t="shared" si="1"/>
        <v/>
      </c>
      <c r="I27" s="2"/>
    </row>
    <row r="28" spans="1:9" ht="30" customHeight="1" x14ac:dyDescent="0.25">
      <c r="A28" s="4">
        <f t="shared" si="2"/>
        <v>43701</v>
      </c>
      <c r="B28" s="41"/>
      <c r="C28" s="42"/>
      <c r="D28" s="42"/>
      <c r="E28" s="9" t="str">
        <f t="shared" si="0"/>
        <v/>
      </c>
      <c r="F28" s="43"/>
      <c r="G28" s="17" t="str">
        <f>IF(AND(F28&lt;&gt;"",F28&lt;&gt;""),VLOOKUP(F28,Base!$H$3:$I$7,2,FALSE),"")</f>
        <v/>
      </c>
      <c r="H28" s="17" t="str">
        <f t="shared" si="1"/>
        <v/>
      </c>
      <c r="I28" s="2"/>
    </row>
    <row r="29" spans="1:9" ht="30" customHeight="1" x14ac:dyDescent="0.25">
      <c r="A29" s="4">
        <f>IF(A28="","",IF(MONTH(A28+1)&gt;MONTH(A28),"",A28+1))</f>
        <v>43702</v>
      </c>
      <c r="B29" s="41"/>
      <c r="C29" s="42"/>
      <c r="D29" s="42"/>
      <c r="E29" s="9" t="str">
        <f t="shared" si="0"/>
        <v/>
      </c>
      <c r="F29" s="43"/>
      <c r="G29" s="17" t="str">
        <f>IF(AND(F29&lt;&gt;"",F29&lt;&gt;""),VLOOKUP(F29,Base!$H$3:$I$7,2,FALSE),"")</f>
        <v/>
      </c>
      <c r="H29" s="17" t="str">
        <f t="shared" si="1"/>
        <v/>
      </c>
      <c r="I29" s="2"/>
    </row>
    <row r="30" spans="1:9" ht="30" customHeight="1" x14ac:dyDescent="0.25">
      <c r="A30" s="4">
        <f t="shared" si="2"/>
        <v>43703</v>
      </c>
      <c r="B30" s="41"/>
      <c r="C30" s="42"/>
      <c r="D30" s="42"/>
      <c r="E30" s="9" t="str">
        <f t="shared" si="0"/>
        <v/>
      </c>
      <c r="F30" s="43"/>
      <c r="G30" s="17" t="str">
        <f>IF(AND(F30&lt;&gt;"",F30&lt;&gt;""),VLOOKUP(F30,Base!$H$3:$I$7,2,FALSE),"")</f>
        <v/>
      </c>
      <c r="H30" s="17" t="str">
        <f t="shared" si="1"/>
        <v/>
      </c>
      <c r="I30" s="2"/>
    </row>
    <row r="31" spans="1:9" ht="30" customHeight="1" x14ac:dyDescent="0.25">
      <c r="A31" s="4">
        <f t="shared" si="2"/>
        <v>43704</v>
      </c>
      <c r="B31" s="41"/>
      <c r="C31" s="42"/>
      <c r="D31" s="42"/>
      <c r="E31" s="9" t="str">
        <f t="shared" si="0"/>
        <v/>
      </c>
      <c r="F31" s="43"/>
      <c r="G31" s="17" t="str">
        <f>IF(AND(F31&lt;&gt;"",F31&lt;&gt;""),VLOOKUP(F31,Base!$H$3:$I$7,2,FALSE),"")</f>
        <v/>
      </c>
      <c r="H31" s="17" t="str">
        <f t="shared" si="1"/>
        <v/>
      </c>
      <c r="I31" s="2"/>
    </row>
    <row r="32" spans="1:9" ht="30" customHeight="1" x14ac:dyDescent="0.25">
      <c r="A32" s="4">
        <f t="shared" si="2"/>
        <v>43705</v>
      </c>
      <c r="B32" s="41"/>
      <c r="C32" s="42"/>
      <c r="D32" s="42"/>
      <c r="E32" s="9" t="str">
        <f t="shared" si="0"/>
        <v/>
      </c>
      <c r="F32" s="43"/>
      <c r="G32" s="17" t="str">
        <f>IF(AND(F32&lt;&gt;"",F32&lt;&gt;""),VLOOKUP(F32,Base!$H$3:$I$7,2,FALSE),"")</f>
        <v/>
      </c>
      <c r="H32" s="17" t="str">
        <f t="shared" si="1"/>
        <v/>
      </c>
      <c r="I32" s="2"/>
    </row>
    <row r="33" spans="1:9" ht="30" customHeight="1" x14ac:dyDescent="0.25">
      <c r="A33" s="4">
        <f t="shared" si="2"/>
        <v>43706</v>
      </c>
      <c r="B33" s="41"/>
      <c r="C33" s="42"/>
      <c r="D33" s="42"/>
      <c r="E33" s="9" t="str">
        <f t="shared" si="0"/>
        <v/>
      </c>
      <c r="F33" s="43"/>
      <c r="G33" s="17" t="str">
        <f>IF(AND(F33&lt;&gt;"",F33&lt;&gt;""),VLOOKUP(F33,Base!$H$3:$I$7,2,FALSE),"")</f>
        <v/>
      </c>
      <c r="H33" s="17" t="str">
        <f t="shared" si="1"/>
        <v/>
      </c>
      <c r="I33" s="2"/>
    </row>
    <row r="34" spans="1:9" ht="30" customHeight="1" x14ac:dyDescent="0.25">
      <c r="A34" s="4">
        <f>IF(A33="","",IF(MONTH(A33+1)&gt;MONTH(A33),"",A33+1))</f>
        <v>43707</v>
      </c>
      <c r="B34" s="41"/>
      <c r="C34" s="42"/>
      <c r="D34" s="42"/>
      <c r="E34" s="9" t="str">
        <f t="shared" si="0"/>
        <v/>
      </c>
      <c r="F34" s="43"/>
      <c r="G34" s="17" t="str">
        <f>IF(AND(F34&lt;&gt;"",F34&lt;&gt;""),VLOOKUP(F34,Base!$H$3:$I$7,2,FALSE),"")</f>
        <v/>
      </c>
      <c r="H34" s="17" t="str">
        <f t="shared" si="1"/>
        <v/>
      </c>
      <c r="I34" s="2"/>
    </row>
    <row r="35" spans="1:9" ht="30" customHeight="1" x14ac:dyDescent="0.25">
      <c r="A35" s="4">
        <f t="shared" si="2"/>
        <v>43708</v>
      </c>
      <c r="B35" s="41"/>
      <c r="C35" s="42"/>
      <c r="D35" s="42"/>
      <c r="E35" s="9" t="str">
        <f t="shared" si="0"/>
        <v/>
      </c>
      <c r="F35" s="43"/>
      <c r="G35" s="17" t="str">
        <f>IF(AND(F35&lt;&gt;"",F35&lt;&gt;""),VLOOKUP(F35,Base!$H$3:$I$7,2,FALSE),"")</f>
        <v/>
      </c>
      <c r="H35" s="17" t="str">
        <f t="shared" si="1"/>
        <v/>
      </c>
      <c r="I35" s="2"/>
    </row>
    <row r="37" spans="1:9" x14ac:dyDescent="0.25">
      <c r="E37" s="11"/>
      <c r="F37" s="11"/>
      <c r="G37" s="11"/>
      <c r="H37" s="11"/>
    </row>
  </sheetData>
  <mergeCells count="1">
    <mergeCell ref="C2:D2"/>
  </mergeCells>
  <conditionalFormatting sqref="A5:A35">
    <cfRule type="expression" dxfId="9" priority="1">
      <formula>COUNTIFS(JoursFériés,$A5)</formula>
    </cfRule>
    <cfRule type="expression" dxfId="8" priority="2">
      <formula>WEEKDAY($A5,2)&gt;5</formula>
    </cfRule>
  </conditionalFormatting>
  <dataValidations count="1">
    <dataValidation type="list" allowBlank="1" showInputMessage="1" showErrorMessage="1" sqref="B8:B35" xr:uid="{FFF1A6C6-8F11-4120-9D6E-D4D55FA1388A}">
      <formula1>Sites</formula1>
    </dataValidation>
  </dataValidations>
  <pageMargins left="0.39370078740157483" right="0" top="0" bottom="0" header="0.31496062992125984" footer="0.31496062992125984"/>
  <pageSetup paperSize="9" scale="55" orientation="landscape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20" r:id="rId4" name="Button 4">
              <controlPr defaultSize="0" print="0" autoFill="0" autoPict="0" macro="[0]!Effacer">
                <anchor moveWithCells="1" sizeWithCells="1">
                  <from>
                    <xdr:col>10</xdr:col>
                    <xdr:colOff>9525</xdr:colOff>
                    <xdr:row>3</xdr:row>
                    <xdr:rowOff>19050</xdr:rowOff>
                  </from>
                  <to>
                    <xdr:col>12</xdr:col>
                    <xdr:colOff>742950</xdr:colOff>
                    <xdr:row>4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2" r:id="rId5" name="Button 6">
              <controlPr defaultSize="0" print="0" autoFill="0" autoPict="0" macro="[0]!enregistrement">
                <anchor moveWithCells="1" sizeWithCells="1">
                  <from>
                    <xdr:col>9</xdr:col>
                    <xdr:colOff>752475</xdr:colOff>
                    <xdr:row>6</xdr:row>
                    <xdr:rowOff>19050</xdr:rowOff>
                  </from>
                  <to>
                    <xdr:col>12</xdr:col>
                    <xdr:colOff>742950</xdr:colOff>
                    <xdr:row>8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38C474A-CA04-4661-9AA5-BDA54486C8F7}">
          <x14:formula1>
            <xm:f>Base!$H$3:$H$7</xm:f>
          </x14:formula1>
          <xm:sqref>F5:F35</xm:sqref>
        </x14:dataValidation>
        <x14:dataValidation type="list" allowBlank="1" showInputMessage="1" showErrorMessage="1" xr:uid="{2005F5B1-FE75-4CC1-A261-47D54E98D55F}">
          <x14:formula1>
            <xm:f>Base!D3:D15</xm:f>
          </x14:formula1>
          <xm:sqref>B5:B7</xm:sqref>
        </x14:dataValidation>
        <x14:dataValidation type="list" allowBlank="1" showInputMessage="1" showErrorMessage="1" xr:uid="{1EA5C2FF-A0C2-4429-B4DC-34FA0C77A0AE}">
          <x14:formula1>
            <xm:f>Base!F3:F15</xm:f>
          </x14:formula1>
          <xm:sqref>C2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0">
    <pageSetUpPr fitToPage="1"/>
  </sheetPr>
  <dimension ref="A1:I37"/>
  <sheetViews>
    <sheetView showGridLines="0" workbookViewId="0">
      <selection activeCell="I19" sqref="I19"/>
    </sheetView>
  </sheetViews>
  <sheetFormatPr baseColWidth="10" defaultRowHeight="15" x14ac:dyDescent="0.25"/>
  <cols>
    <col min="1" max="1" width="30.7109375" customWidth="1"/>
    <col min="2" max="2" width="35.7109375" customWidth="1"/>
    <col min="3" max="6" width="20.7109375" customWidth="1"/>
    <col min="7" max="8" width="15.7109375" customWidth="1"/>
    <col min="9" max="9" width="50.7109375" customWidth="1"/>
  </cols>
  <sheetData>
    <row r="1" spans="1:9" ht="37.5" x14ac:dyDescent="0.25">
      <c r="B1" s="28" t="str">
        <f>Accueil!E12</f>
        <v>Septembre</v>
      </c>
      <c r="C1" s="13">
        <f>Accueil!E2</f>
        <v>2019</v>
      </c>
      <c r="D1" s="48" t="s">
        <v>48</v>
      </c>
      <c r="E1" s="47" t="str">
        <f>IF(SUM(E5:E35)=0,"",SUM(E5:E35))</f>
        <v/>
      </c>
      <c r="G1" s="49" t="s">
        <v>44</v>
      </c>
      <c r="H1" s="50">
        <f>SUM(H5:H35)</f>
        <v>0</v>
      </c>
      <c r="I1" s="18"/>
    </row>
    <row r="2" spans="1:9" ht="31.5" x14ac:dyDescent="0.25">
      <c r="B2" s="5" t="s">
        <v>19</v>
      </c>
      <c r="C2" s="56"/>
      <c r="D2" s="57"/>
    </row>
    <row r="3" spans="1:9" ht="45.75" customHeight="1" x14ac:dyDescent="0.25"/>
    <row r="4" spans="1:9" ht="30" customHeight="1" x14ac:dyDescent="0.25">
      <c r="A4" s="24" t="s">
        <v>0</v>
      </c>
      <c r="B4" s="24" t="s">
        <v>3</v>
      </c>
      <c r="C4" s="24" t="s">
        <v>1</v>
      </c>
      <c r="D4" s="24" t="s">
        <v>2</v>
      </c>
      <c r="E4" s="27" t="s">
        <v>20</v>
      </c>
      <c r="F4" s="24" t="s">
        <v>39</v>
      </c>
      <c r="G4" s="27" t="s">
        <v>40</v>
      </c>
      <c r="H4" s="27" t="s">
        <v>46</v>
      </c>
      <c r="I4" s="24" t="s">
        <v>18</v>
      </c>
    </row>
    <row r="5" spans="1:9" ht="30" customHeight="1" x14ac:dyDescent="0.25">
      <c r="A5" s="6">
        <f>DATE(Accueil!E2,9,1)</f>
        <v>43709</v>
      </c>
      <c r="B5" s="7"/>
      <c r="C5" s="8"/>
      <c r="D5" s="8"/>
      <c r="E5" s="9" t="str">
        <f>IF(OR(C5="",D5=""),"",MOD(D5-C5,1))</f>
        <v/>
      </c>
      <c r="F5" s="9"/>
      <c r="G5" s="17" t="str">
        <f>IF(AND(F5&lt;&gt;"",F5&lt;&gt;""),VLOOKUP(F5,Base!$H$3:$I$7,2,FALSE),"")</f>
        <v/>
      </c>
      <c r="H5" s="17" t="str">
        <f>IFERROR(E5*G5*24,"")</f>
        <v/>
      </c>
      <c r="I5" s="2"/>
    </row>
    <row r="6" spans="1:9" ht="30" customHeight="1" x14ac:dyDescent="0.25">
      <c r="A6" s="4">
        <f>IF(A5="","",IF(MONTH(A5+1)&gt;MONTH(A5),"",A5+1))</f>
        <v>43710</v>
      </c>
      <c r="B6" s="7"/>
      <c r="C6" s="8"/>
      <c r="D6" s="8"/>
      <c r="E6" s="9" t="str">
        <f t="shared" ref="E6:E35" si="0">IF(OR(C6="",D6=""),"",MOD(D6-C6,1))</f>
        <v/>
      </c>
      <c r="F6" s="9"/>
      <c r="G6" s="17" t="str">
        <f>IF(AND(F6&lt;&gt;"",F6&lt;&gt;""),VLOOKUP(F6,Base!$H$3:$I$7,2,FALSE),"")</f>
        <v/>
      </c>
      <c r="H6" s="17" t="str">
        <f t="shared" ref="H6:H35" si="1">IFERROR(E6*G6*24,"")</f>
        <v/>
      </c>
      <c r="I6" s="2"/>
    </row>
    <row r="7" spans="1:9" ht="30" customHeight="1" x14ac:dyDescent="0.25">
      <c r="A7" s="4">
        <f t="shared" ref="A7:A35" si="2">IF(A6="","",IF(MONTH(A6+1)&gt;MONTH(A6),"",A6+1))</f>
        <v>43711</v>
      </c>
      <c r="B7" s="7"/>
      <c r="C7" s="8"/>
      <c r="D7" s="8"/>
      <c r="E7" s="9" t="str">
        <f t="shared" si="0"/>
        <v/>
      </c>
      <c r="F7" s="9"/>
      <c r="G7" s="17" t="str">
        <f>IF(AND(F7&lt;&gt;"",F7&lt;&gt;""),VLOOKUP(F7,Base!$H$3:$I$7,2,FALSE),"")</f>
        <v/>
      </c>
      <c r="H7" s="17" t="str">
        <f t="shared" si="1"/>
        <v/>
      </c>
      <c r="I7" s="2"/>
    </row>
    <row r="8" spans="1:9" ht="30" customHeight="1" x14ac:dyDescent="0.25">
      <c r="A8" s="4">
        <f t="shared" si="2"/>
        <v>43712</v>
      </c>
      <c r="B8" s="7"/>
      <c r="C8" s="8"/>
      <c r="D8" s="8"/>
      <c r="E8" s="9" t="str">
        <f t="shared" si="0"/>
        <v/>
      </c>
      <c r="F8" s="9"/>
      <c r="G8" s="17" t="str">
        <f>IF(AND(F8&lt;&gt;"",F8&lt;&gt;""),VLOOKUP(F8,Base!$H$3:$I$7,2,FALSE),"")</f>
        <v/>
      </c>
      <c r="H8" s="17" t="str">
        <f t="shared" si="1"/>
        <v/>
      </c>
      <c r="I8" s="2"/>
    </row>
    <row r="9" spans="1:9" ht="30" customHeight="1" x14ac:dyDescent="0.25">
      <c r="A9" s="4">
        <f t="shared" si="2"/>
        <v>43713</v>
      </c>
      <c r="B9" s="7"/>
      <c r="C9" s="8"/>
      <c r="D9" s="8"/>
      <c r="E9" s="9" t="str">
        <f t="shared" si="0"/>
        <v/>
      </c>
      <c r="F9" s="9"/>
      <c r="G9" s="17" t="str">
        <f>IF(AND(F9&lt;&gt;"",F9&lt;&gt;""),VLOOKUP(F9,Base!$H$3:$I$7,2,FALSE),"")</f>
        <v/>
      </c>
      <c r="H9" s="17" t="str">
        <f t="shared" si="1"/>
        <v/>
      </c>
      <c r="I9" s="2"/>
    </row>
    <row r="10" spans="1:9" ht="30" customHeight="1" x14ac:dyDescent="0.25">
      <c r="A10" s="4">
        <f t="shared" si="2"/>
        <v>43714</v>
      </c>
      <c r="B10" s="7"/>
      <c r="C10" s="8"/>
      <c r="D10" s="8"/>
      <c r="E10" s="9" t="str">
        <f t="shared" si="0"/>
        <v/>
      </c>
      <c r="F10" s="9"/>
      <c r="G10" s="17" t="str">
        <f>IF(AND(F10&lt;&gt;"",F10&lt;&gt;""),VLOOKUP(F10,Base!$H$3:$I$7,2,FALSE),"")</f>
        <v/>
      </c>
      <c r="H10" s="17" t="str">
        <f t="shared" si="1"/>
        <v/>
      </c>
      <c r="I10" s="2"/>
    </row>
    <row r="11" spans="1:9" ht="30" customHeight="1" x14ac:dyDescent="0.25">
      <c r="A11" s="4">
        <f t="shared" si="2"/>
        <v>43715</v>
      </c>
      <c r="B11" s="7"/>
      <c r="C11" s="8"/>
      <c r="D11" s="8"/>
      <c r="E11" s="9" t="str">
        <f t="shared" si="0"/>
        <v/>
      </c>
      <c r="F11" s="9"/>
      <c r="G11" s="17" t="str">
        <f>IF(AND(F11&lt;&gt;"",F11&lt;&gt;""),VLOOKUP(F11,Base!$H$3:$I$7,2,FALSE),"")</f>
        <v/>
      </c>
      <c r="H11" s="17" t="str">
        <f t="shared" si="1"/>
        <v/>
      </c>
      <c r="I11" s="2"/>
    </row>
    <row r="12" spans="1:9" ht="30" customHeight="1" x14ac:dyDescent="0.25">
      <c r="A12" s="4">
        <f t="shared" si="2"/>
        <v>43716</v>
      </c>
      <c r="B12" s="7"/>
      <c r="C12" s="8"/>
      <c r="D12" s="8"/>
      <c r="E12" s="9" t="str">
        <f t="shared" si="0"/>
        <v/>
      </c>
      <c r="F12" s="9"/>
      <c r="G12" s="17" t="str">
        <f>IF(AND(F12&lt;&gt;"",F12&lt;&gt;""),VLOOKUP(F12,Base!$H$3:$I$7,2,FALSE),"")</f>
        <v/>
      </c>
      <c r="H12" s="17" t="str">
        <f t="shared" si="1"/>
        <v/>
      </c>
      <c r="I12" s="2"/>
    </row>
    <row r="13" spans="1:9" ht="30" customHeight="1" x14ac:dyDescent="0.25">
      <c r="A13" s="4">
        <f t="shared" si="2"/>
        <v>43717</v>
      </c>
      <c r="B13" s="7"/>
      <c r="C13" s="8"/>
      <c r="D13" s="8"/>
      <c r="E13" s="9" t="str">
        <f t="shared" si="0"/>
        <v/>
      </c>
      <c r="F13" s="9"/>
      <c r="G13" s="17" t="str">
        <f>IF(AND(F13&lt;&gt;"",F13&lt;&gt;""),VLOOKUP(F13,Base!$H$3:$I$7,2,FALSE),"")</f>
        <v/>
      </c>
      <c r="H13" s="17" t="str">
        <f t="shared" si="1"/>
        <v/>
      </c>
      <c r="I13" s="2"/>
    </row>
    <row r="14" spans="1:9" ht="30" customHeight="1" x14ac:dyDescent="0.25">
      <c r="A14" s="4">
        <f t="shared" si="2"/>
        <v>43718</v>
      </c>
      <c r="B14" s="7"/>
      <c r="C14" s="8"/>
      <c r="D14" s="8"/>
      <c r="E14" s="9" t="str">
        <f t="shared" si="0"/>
        <v/>
      </c>
      <c r="F14" s="9"/>
      <c r="G14" s="17" t="str">
        <f>IF(AND(F14&lt;&gt;"",F14&lt;&gt;""),VLOOKUP(F14,Base!$H$3:$I$7,2,FALSE),"")</f>
        <v/>
      </c>
      <c r="H14" s="17" t="str">
        <f t="shared" si="1"/>
        <v/>
      </c>
      <c r="I14" s="2"/>
    </row>
    <row r="15" spans="1:9" ht="30" customHeight="1" x14ac:dyDescent="0.25">
      <c r="A15" s="4">
        <f t="shared" si="2"/>
        <v>43719</v>
      </c>
      <c r="B15" s="7"/>
      <c r="C15" s="8"/>
      <c r="D15" s="8"/>
      <c r="E15" s="9" t="str">
        <f t="shared" si="0"/>
        <v/>
      </c>
      <c r="F15" s="9"/>
      <c r="G15" s="17" t="str">
        <f>IF(AND(F15&lt;&gt;"",F15&lt;&gt;""),VLOOKUP(F15,Base!$H$3:$I$7,2,FALSE),"")</f>
        <v/>
      </c>
      <c r="H15" s="17" t="str">
        <f t="shared" si="1"/>
        <v/>
      </c>
      <c r="I15" s="2"/>
    </row>
    <row r="16" spans="1:9" ht="30" customHeight="1" x14ac:dyDescent="0.25">
      <c r="A16" s="4">
        <f t="shared" si="2"/>
        <v>43720</v>
      </c>
      <c r="B16" s="7"/>
      <c r="C16" s="8"/>
      <c r="D16" s="8"/>
      <c r="E16" s="9" t="str">
        <f t="shared" si="0"/>
        <v/>
      </c>
      <c r="F16" s="9"/>
      <c r="G16" s="17" t="str">
        <f>IF(AND(F16&lt;&gt;"",F16&lt;&gt;""),VLOOKUP(F16,Base!$H$3:$I$7,2,FALSE),"")</f>
        <v/>
      </c>
      <c r="H16" s="17" t="str">
        <f t="shared" si="1"/>
        <v/>
      </c>
      <c r="I16" s="2"/>
    </row>
    <row r="17" spans="1:9" ht="30" customHeight="1" x14ac:dyDescent="0.25">
      <c r="A17" s="4">
        <f t="shared" si="2"/>
        <v>43721</v>
      </c>
      <c r="B17" s="7"/>
      <c r="C17" s="8"/>
      <c r="D17" s="8"/>
      <c r="E17" s="9" t="str">
        <f t="shared" si="0"/>
        <v/>
      </c>
      <c r="F17" s="9"/>
      <c r="G17" s="17" t="str">
        <f>IF(AND(F17&lt;&gt;"",F17&lt;&gt;""),VLOOKUP(F17,Base!$H$3:$I$7,2,FALSE),"")</f>
        <v/>
      </c>
      <c r="H17" s="17" t="str">
        <f t="shared" si="1"/>
        <v/>
      </c>
      <c r="I17" s="2"/>
    </row>
    <row r="18" spans="1:9" ht="30" customHeight="1" x14ac:dyDescent="0.25">
      <c r="A18" s="4">
        <f t="shared" si="2"/>
        <v>43722</v>
      </c>
      <c r="B18" s="7"/>
      <c r="C18" s="8"/>
      <c r="D18" s="8"/>
      <c r="E18" s="9" t="str">
        <f t="shared" si="0"/>
        <v/>
      </c>
      <c r="F18" s="9"/>
      <c r="G18" s="17" t="str">
        <f>IF(AND(F18&lt;&gt;"",F18&lt;&gt;""),VLOOKUP(F18,Base!$H$3:$I$7,2,FALSE),"")</f>
        <v/>
      </c>
      <c r="H18" s="17" t="str">
        <f t="shared" si="1"/>
        <v/>
      </c>
      <c r="I18" s="2"/>
    </row>
    <row r="19" spans="1:9" ht="30" customHeight="1" x14ac:dyDescent="0.25">
      <c r="A19" s="4">
        <f t="shared" si="2"/>
        <v>43723</v>
      </c>
      <c r="B19" s="7"/>
      <c r="C19" s="8"/>
      <c r="D19" s="8"/>
      <c r="E19" s="9" t="str">
        <f t="shared" si="0"/>
        <v/>
      </c>
      <c r="F19" s="9"/>
      <c r="G19" s="17" t="str">
        <f>IF(AND(F19&lt;&gt;"",F19&lt;&gt;""),VLOOKUP(F19,Base!$H$3:$I$7,2,FALSE),"")</f>
        <v/>
      </c>
      <c r="H19" s="17" t="str">
        <f t="shared" si="1"/>
        <v/>
      </c>
      <c r="I19" s="2"/>
    </row>
    <row r="20" spans="1:9" ht="30" customHeight="1" x14ac:dyDescent="0.25">
      <c r="A20" s="4">
        <f t="shared" si="2"/>
        <v>43724</v>
      </c>
      <c r="B20" s="7"/>
      <c r="C20" s="8"/>
      <c r="D20" s="8"/>
      <c r="E20" s="9" t="str">
        <f t="shared" si="0"/>
        <v/>
      </c>
      <c r="F20" s="9"/>
      <c r="G20" s="17" t="str">
        <f>IF(AND(F20&lt;&gt;"",F20&lt;&gt;""),VLOOKUP(F20,Base!$H$3:$I$7,2,FALSE),"")</f>
        <v/>
      </c>
      <c r="H20" s="17" t="str">
        <f t="shared" si="1"/>
        <v/>
      </c>
      <c r="I20" s="2"/>
    </row>
    <row r="21" spans="1:9" ht="30" customHeight="1" x14ac:dyDescent="0.25">
      <c r="A21" s="4">
        <f t="shared" si="2"/>
        <v>43725</v>
      </c>
      <c r="B21" s="7"/>
      <c r="C21" s="8"/>
      <c r="D21" s="8"/>
      <c r="E21" s="9" t="str">
        <f t="shared" si="0"/>
        <v/>
      </c>
      <c r="F21" s="9"/>
      <c r="G21" s="17" t="str">
        <f>IF(AND(F21&lt;&gt;"",F21&lt;&gt;""),VLOOKUP(F21,Base!$H$3:$I$7,2,FALSE),"")</f>
        <v/>
      </c>
      <c r="H21" s="17" t="str">
        <f t="shared" si="1"/>
        <v/>
      </c>
      <c r="I21" s="2"/>
    </row>
    <row r="22" spans="1:9" ht="30" customHeight="1" x14ac:dyDescent="0.25">
      <c r="A22" s="4">
        <f t="shared" si="2"/>
        <v>43726</v>
      </c>
      <c r="B22" s="7"/>
      <c r="C22" s="8"/>
      <c r="D22" s="8"/>
      <c r="E22" s="9" t="str">
        <f t="shared" si="0"/>
        <v/>
      </c>
      <c r="F22" s="9"/>
      <c r="G22" s="17" t="str">
        <f>IF(AND(F22&lt;&gt;"",F22&lt;&gt;""),VLOOKUP(F22,Base!$H$3:$I$7,2,FALSE),"")</f>
        <v/>
      </c>
      <c r="H22" s="17" t="str">
        <f t="shared" si="1"/>
        <v/>
      </c>
      <c r="I22" s="2"/>
    </row>
    <row r="23" spans="1:9" ht="30" customHeight="1" x14ac:dyDescent="0.25">
      <c r="A23" s="4">
        <f t="shared" si="2"/>
        <v>43727</v>
      </c>
      <c r="B23" s="7"/>
      <c r="C23" s="8"/>
      <c r="D23" s="8"/>
      <c r="E23" s="9" t="str">
        <f t="shared" si="0"/>
        <v/>
      </c>
      <c r="F23" s="9"/>
      <c r="G23" s="17" t="str">
        <f>IF(AND(F23&lt;&gt;"",F23&lt;&gt;""),VLOOKUP(F23,Base!$H$3:$I$7,2,FALSE),"")</f>
        <v/>
      </c>
      <c r="H23" s="17" t="str">
        <f t="shared" si="1"/>
        <v/>
      </c>
      <c r="I23" s="2"/>
    </row>
    <row r="24" spans="1:9" ht="30" customHeight="1" x14ac:dyDescent="0.25">
      <c r="A24" s="4">
        <f t="shared" si="2"/>
        <v>43728</v>
      </c>
      <c r="B24" s="7"/>
      <c r="C24" s="8"/>
      <c r="D24" s="8"/>
      <c r="E24" s="9" t="str">
        <f t="shared" si="0"/>
        <v/>
      </c>
      <c r="F24" s="9"/>
      <c r="G24" s="17" t="str">
        <f>IF(AND(F24&lt;&gt;"",F24&lt;&gt;""),VLOOKUP(F24,Base!$H$3:$I$7,2,FALSE),"")</f>
        <v/>
      </c>
      <c r="H24" s="17" t="str">
        <f t="shared" si="1"/>
        <v/>
      </c>
      <c r="I24" s="2"/>
    </row>
    <row r="25" spans="1:9" ht="30" customHeight="1" x14ac:dyDescent="0.25">
      <c r="A25" s="4">
        <f t="shared" si="2"/>
        <v>43729</v>
      </c>
      <c r="B25" s="7"/>
      <c r="C25" s="8"/>
      <c r="D25" s="8"/>
      <c r="E25" s="9" t="str">
        <f t="shared" si="0"/>
        <v/>
      </c>
      <c r="F25" s="9"/>
      <c r="G25" s="17" t="str">
        <f>IF(AND(F25&lt;&gt;"",F25&lt;&gt;""),VLOOKUP(F25,Base!$H$3:$I$7,2,FALSE),"")</f>
        <v/>
      </c>
      <c r="H25" s="17" t="str">
        <f t="shared" si="1"/>
        <v/>
      </c>
      <c r="I25" s="2"/>
    </row>
    <row r="26" spans="1:9" ht="30" customHeight="1" x14ac:dyDescent="0.25">
      <c r="A26" s="4">
        <f t="shared" si="2"/>
        <v>43730</v>
      </c>
      <c r="B26" s="7"/>
      <c r="C26" s="8"/>
      <c r="D26" s="8"/>
      <c r="E26" s="9" t="str">
        <f t="shared" si="0"/>
        <v/>
      </c>
      <c r="F26" s="9"/>
      <c r="G26" s="17" t="str">
        <f>IF(AND(F26&lt;&gt;"",F26&lt;&gt;""),VLOOKUP(F26,Base!$H$3:$I$7,2,FALSE),"")</f>
        <v/>
      </c>
      <c r="H26" s="17" t="str">
        <f t="shared" si="1"/>
        <v/>
      </c>
      <c r="I26" s="2"/>
    </row>
    <row r="27" spans="1:9" ht="30" customHeight="1" x14ac:dyDescent="0.25">
      <c r="A27" s="4">
        <f t="shared" si="2"/>
        <v>43731</v>
      </c>
      <c r="B27" s="7"/>
      <c r="C27" s="8"/>
      <c r="D27" s="8"/>
      <c r="E27" s="9" t="str">
        <f t="shared" si="0"/>
        <v/>
      </c>
      <c r="F27" s="9"/>
      <c r="G27" s="17" t="str">
        <f>IF(AND(F27&lt;&gt;"",F27&lt;&gt;""),VLOOKUP(F27,Base!$H$3:$I$7,2,FALSE),"")</f>
        <v/>
      </c>
      <c r="H27" s="17" t="str">
        <f t="shared" si="1"/>
        <v/>
      </c>
      <c r="I27" s="2"/>
    </row>
    <row r="28" spans="1:9" ht="30" customHeight="1" x14ac:dyDescent="0.25">
      <c r="A28" s="4">
        <f t="shared" si="2"/>
        <v>43732</v>
      </c>
      <c r="B28" s="7"/>
      <c r="C28" s="8"/>
      <c r="D28" s="8"/>
      <c r="E28" s="9" t="str">
        <f t="shared" si="0"/>
        <v/>
      </c>
      <c r="F28" s="9"/>
      <c r="G28" s="17" t="str">
        <f>IF(AND(F28&lt;&gt;"",F28&lt;&gt;""),VLOOKUP(F28,Base!$H$3:$I$7,2,FALSE),"")</f>
        <v/>
      </c>
      <c r="H28" s="17" t="str">
        <f t="shared" si="1"/>
        <v/>
      </c>
      <c r="I28" s="2"/>
    </row>
    <row r="29" spans="1:9" ht="30" customHeight="1" x14ac:dyDescent="0.25">
      <c r="A29" s="4">
        <f>IF(A28="","",IF(MONTH(A28+1)&gt;MONTH(A28),"",A28+1))</f>
        <v>43733</v>
      </c>
      <c r="B29" s="7"/>
      <c r="C29" s="8"/>
      <c r="D29" s="8"/>
      <c r="E29" s="9" t="str">
        <f t="shared" si="0"/>
        <v/>
      </c>
      <c r="F29" s="9"/>
      <c r="G29" s="17" t="str">
        <f>IF(AND(F29&lt;&gt;"",F29&lt;&gt;""),VLOOKUP(F29,Base!$H$3:$I$7,2,FALSE),"")</f>
        <v/>
      </c>
      <c r="H29" s="17" t="str">
        <f t="shared" si="1"/>
        <v/>
      </c>
      <c r="I29" s="2"/>
    </row>
    <row r="30" spans="1:9" ht="30" customHeight="1" x14ac:dyDescent="0.25">
      <c r="A30" s="4">
        <f t="shared" si="2"/>
        <v>43734</v>
      </c>
      <c r="B30" s="7"/>
      <c r="C30" s="8"/>
      <c r="D30" s="8"/>
      <c r="E30" s="9" t="str">
        <f t="shared" si="0"/>
        <v/>
      </c>
      <c r="F30" s="9"/>
      <c r="G30" s="17" t="str">
        <f>IF(AND(F30&lt;&gt;"",F30&lt;&gt;""),VLOOKUP(F30,Base!$H$3:$I$7,2,FALSE),"")</f>
        <v/>
      </c>
      <c r="H30" s="17" t="str">
        <f t="shared" si="1"/>
        <v/>
      </c>
      <c r="I30" s="2"/>
    </row>
    <row r="31" spans="1:9" ht="30" customHeight="1" x14ac:dyDescent="0.25">
      <c r="A31" s="4">
        <f t="shared" si="2"/>
        <v>43735</v>
      </c>
      <c r="B31" s="7"/>
      <c r="C31" s="8"/>
      <c r="D31" s="8"/>
      <c r="E31" s="9" t="str">
        <f t="shared" si="0"/>
        <v/>
      </c>
      <c r="F31" s="9"/>
      <c r="G31" s="17" t="str">
        <f>IF(AND(F31&lt;&gt;"",F31&lt;&gt;""),VLOOKUP(F31,Base!$H$3:$I$7,2,FALSE),"")</f>
        <v/>
      </c>
      <c r="H31" s="17" t="str">
        <f t="shared" si="1"/>
        <v/>
      </c>
      <c r="I31" s="2"/>
    </row>
    <row r="32" spans="1:9" ht="30" customHeight="1" x14ac:dyDescent="0.25">
      <c r="A32" s="4">
        <f t="shared" si="2"/>
        <v>43736</v>
      </c>
      <c r="B32" s="7"/>
      <c r="C32" s="8"/>
      <c r="D32" s="8"/>
      <c r="E32" s="9" t="str">
        <f t="shared" si="0"/>
        <v/>
      </c>
      <c r="F32" s="9"/>
      <c r="G32" s="17" t="str">
        <f>IF(AND(F32&lt;&gt;"",F32&lt;&gt;""),VLOOKUP(F32,Base!$H$3:$I$7,2,FALSE),"")</f>
        <v/>
      </c>
      <c r="H32" s="17" t="str">
        <f t="shared" si="1"/>
        <v/>
      </c>
      <c r="I32" s="2"/>
    </row>
    <row r="33" spans="1:9" ht="30" customHeight="1" x14ac:dyDescent="0.25">
      <c r="A33" s="4">
        <f t="shared" si="2"/>
        <v>43737</v>
      </c>
      <c r="B33" s="7"/>
      <c r="C33" s="8"/>
      <c r="D33" s="8"/>
      <c r="E33" s="9" t="str">
        <f t="shared" si="0"/>
        <v/>
      </c>
      <c r="F33" s="9"/>
      <c r="G33" s="17" t="str">
        <f>IF(AND(F33&lt;&gt;"",F33&lt;&gt;""),VLOOKUP(F33,Base!$H$3:$I$7,2,FALSE),"")</f>
        <v/>
      </c>
      <c r="H33" s="17" t="str">
        <f t="shared" si="1"/>
        <v/>
      </c>
      <c r="I33" s="2"/>
    </row>
    <row r="34" spans="1:9" ht="30" customHeight="1" x14ac:dyDescent="0.25">
      <c r="A34" s="4">
        <f>IF(A33="","",IF(MONTH(A33+1)&gt;MONTH(A33),"",A33+1))</f>
        <v>43738</v>
      </c>
      <c r="B34" s="7"/>
      <c r="C34" s="8"/>
      <c r="D34" s="8"/>
      <c r="E34" s="9" t="str">
        <f t="shared" si="0"/>
        <v/>
      </c>
      <c r="F34" s="9"/>
      <c r="G34" s="17" t="str">
        <f>IF(AND(F34&lt;&gt;"",F34&lt;&gt;""),VLOOKUP(F34,Base!$H$3:$I$7,2,FALSE),"")</f>
        <v/>
      </c>
      <c r="H34" s="17" t="str">
        <f t="shared" si="1"/>
        <v/>
      </c>
      <c r="I34" s="2"/>
    </row>
    <row r="35" spans="1:9" ht="30" customHeight="1" x14ac:dyDescent="0.25">
      <c r="A35" s="4" t="str">
        <f t="shared" si="2"/>
        <v/>
      </c>
      <c r="B35" s="7"/>
      <c r="C35" s="8"/>
      <c r="D35" s="8"/>
      <c r="E35" s="9" t="str">
        <f t="shared" si="0"/>
        <v/>
      </c>
      <c r="F35" s="9"/>
      <c r="G35" s="17" t="str">
        <f>IF(AND(F35&lt;&gt;"",F35&lt;&gt;""),VLOOKUP(F35,Base!$H$3:$I$7,2,FALSE),"")</f>
        <v/>
      </c>
      <c r="H35" s="17" t="str">
        <f t="shared" si="1"/>
        <v/>
      </c>
      <c r="I35" s="2"/>
    </row>
    <row r="37" spans="1:9" x14ac:dyDescent="0.25">
      <c r="E37" s="11"/>
      <c r="F37" s="11"/>
      <c r="G37" s="11"/>
      <c r="H37" s="11"/>
    </row>
  </sheetData>
  <mergeCells count="1">
    <mergeCell ref="C2:D2"/>
  </mergeCells>
  <conditionalFormatting sqref="A5:A35">
    <cfRule type="expression" dxfId="7" priority="1">
      <formula>COUNTIFS(JoursFériés,$A5)</formula>
    </cfRule>
    <cfRule type="expression" dxfId="6" priority="2">
      <formula>WEEKDAY($A5,2)&gt;5</formula>
    </cfRule>
  </conditionalFormatting>
  <dataValidations count="1">
    <dataValidation type="list" allowBlank="1" showInputMessage="1" showErrorMessage="1" sqref="B8:B35" xr:uid="{EB547985-5E4E-49E7-8938-0377409597FF}">
      <formula1>Sites</formula1>
    </dataValidation>
  </dataValidations>
  <pageMargins left="0.39370078740157483" right="0" top="0" bottom="0" header="0.31496062992125984" footer="0.31496062992125984"/>
  <pageSetup paperSize="9" scale="55" orientation="landscape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3" r:id="rId4" name="Button 3">
              <controlPr defaultSize="0" print="0" autoFill="0" autoPict="0" macro="[0]!Effacer">
                <anchor moveWithCells="1" sizeWithCells="1">
                  <from>
                    <xdr:col>9</xdr:col>
                    <xdr:colOff>752475</xdr:colOff>
                    <xdr:row>3</xdr:row>
                    <xdr:rowOff>0</xdr:rowOff>
                  </from>
                  <to>
                    <xdr:col>12</xdr:col>
                    <xdr:colOff>723900</xdr:colOff>
                    <xdr:row>4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4" r:id="rId5" name="Button 4">
              <controlPr defaultSize="0" print="0" autoFill="0" autoPict="0" macro="[0]!enregistrement">
                <anchor moveWithCells="1" sizeWithCells="1">
                  <from>
                    <xdr:col>9</xdr:col>
                    <xdr:colOff>752475</xdr:colOff>
                    <xdr:row>6</xdr:row>
                    <xdr:rowOff>9525</xdr:rowOff>
                  </from>
                  <to>
                    <xdr:col>12</xdr:col>
                    <xdr:colOff>742950</xdr:colOff>
                    <xdr:row>7</xdr:row>
                    <xdr:rowOff>371475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C1D366A8-B619-453C-8C91-3B38F5B4F02B}">
          <x14:formula1>
            <xm:f>Base!$H$3:$H$7</xm:f>
          </x14:formula1>
          <xm:sqref>F5:F35</xm:sqref>
        </x14:dataValidation>
        <x14:dataValidation type="list" allowBlank="1" showInputMessage="1" showErrorMessage="1" xr:uid="{C58B74D3-02AF-4F79-88B9-662A1B4AFF2C}">
          <x14:formula1>
            <xm:f>Base!D3:D15</xm:f>
          </x14:formula1>
          <xm:sqref>B5:B7</xm:sqref>
        </x14:dataValidation>
        <x14:dataValidation type="list" allowBlank="1" showInputMessage="1" showErrorMessage="1" xr:uid="{5A09F5FB-CFF2-4FB0-B069-39461ADAE99E}">
          <x14:formula1>
            <xm:f>Base!F3:F15</xm:f>
          </x14:formula1>
          <xm:sqref>C2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11">
    <pageSetUpPr fitToPage="1"/>
  </sheetPr>
  <dimension ref="A1:I37"/>
  <sheetViews>
    <sheetView showGridLines="0" workbookViewId="0">
      <selection activeCell="C2" sqref="C2:D2"/>
    </sheetView>
  </sheetViews>
  <sheetFormatPr baseColWidth="10" defaultRowHeight="15" x14ac:dyDescent="0.25"/>
  <cols>
    <col min="1" max="1" width="30.7109375" customWidth="1"/>
    <col min="2" max="2" width="35.7109375" customWidth="1"/>
    <col min="3" max="6" width="20.7109375" customWidth="1"/>
    <col min="7" max="8" width="15.7109375" customWidth="1"/>
    <col min="9" max="9" width="50.7109375" customWidth="1"/>
  </cols>
  <sheetData>
    <row r="1" spans="1:9" ht="37.5" x14ac:dyDescent="0.25">
      <c r="B1" s="28" t="str">
        <f>Accueil!E13</f>
        <v>Octobre</v>
      </c>
      <c r="C1" s="13">
        <f>Accueil!E2</f>
        <v>2019</v>
      </c>
      <c r="D1" s="48" t="s">
        <v>48</v>
      </c>
      <c r="E1" s="47" t="str">
        <f>IF(SUM(E5:E35)=0,"",SUM(E5:E35))</f>
        <v/>
      </c>
      <c r="G1" s="49" t="s">
        <v>44</v>
      </c>
      <c r="H1" s="20">
        <f>SUM(H5:H35)</f>
        <v>0</v>
      </c>
      <c r="I1" s="18"/>
    </row>
    <row r="2" spans="1:9" ht="31.5" x14ac:dyDescent="0.25">
      <c r="B2" s="5" t="s">
        <v>19</v>
      </c>
      <c r="C2" s="56"/>
      <c r="D2" s="57"/>
    </row>
    <row r="3" spans="1:9" ht="45.75" customHeight="1" x14ac:dyDescent="0.25"/>
    <row r="4" spans="1:9" ht="30" customHeight="1" x14ac:dyDescent="0.25">
      <c r="A4" s="24" t="s">
        <v>0</v>
      </c>
      <c r="B4" s="24" t="s">
        <v>3</v>
      </c>
      <c r="C4" s="24" t="s">
        <v>1</v>
      </c>
      <c r="D4" s="24" t="s">
        <v>2</v>
      </c>
      <c r="E4" s="27" t="s">
        <v>20</v>
      </c>
      <c r="F4" s="24" t="s">
        <v>39</v>
      </c>
      <c r="G4" s="27" t="s">
        <v>40</v>
      </c>
      <c r="H4" s="27" t="s">
        <v>46</v>
      </c>
      <c r="I4" s="24" t="s">
        <v>18</v>
      </c>
    </row>
    <row r="5" spans="1:9" ht="30" customHeight="1" x14ac:dyDescent="0.25">
      <c r="A5" s="6">
        <f>DATE(Accueil!E2,10,1)</f>
        <v>43739</v>
      </c>
      <c r="B5" s="7"/>
      <c r="C5" s="8"/>
      <c r="D5" s="8"/>
      <c r="E5" s="9" t="str">
        <f>IF(OR(C5="",D5=""),"",MOD(D5-C5,1))</f>
        <v/>
      </c>
      <c r="F5" s="9"/>
      <c r="G5" s="17" t="str">
        <f>IF(AND(F5&lt;&gt;"",F5&lt;&gt;""),VLOOKUP(F5,Base!$H$3:$I$7,2,FALSE),"")</f>
        <v/>
      </c>
      <c r="H5" s="17" t="str">
        <f>IFERROR(E5*G5*24,"")</f>
        <v/>
      </c>
      <c r="I5" s="2"/>
    </row>
    <row r="6" spans="1:9" ht="30" customHeight="1" x14ac:dyDescent="0.25">
      <c r="A6" s="4">
        <f>IF(A5="","",IF(MONTH(A5+1)&gt;MONTH(A5),"",A5+1))</f>
        <v>43740</v>
      </c>
      <c r="B6" s="7"/>
      <c r="C6" s="8"/>
      <c r="D6" s="8"/>
      <c r="E6" s="9" t="str">
        <f t="shared" ref="E6:E35" si="0">IF(OR(C6="",D6=""),"",MOD(D6-C6,1))</f>
        <v/>
      </c>
      <c r="F6" s="9"/>
      <c r="G6" s="17" t="str">
        <f>IF(AND(F6&lt;&gt;"",F6&lt;&gt;""),VLOOKUP(F6,Base!$H$3:$I$7,2,FALSE),"")</f>
        <v/>
      </c>
      <c r="H6" s="17" t="str">
        <f t="shared" ref="H6:H35" si="1">IFERROR(E6*G6*24,"")</f>
        <v/>
      </c>
      <c r="I6" s="2"/>
    </row>
    <row r="7" spans="1:9" ht="30" customHeight="1" x14ac:dyDescent="0.25">
      <c r="A7" s="4">
        <f t="shared" ref="A7:A35" si="2">IF(A6="","",IF(MONTH(A6+1)&gt;MONTH(A6),"",A6+1))</f>
        <v>43741</v>
      </c>
      <c r="B7" s="7"/>
      <c r="C7" s="8"/>
      <c r="D7" s="8"/>
      <c r="E7" s="9" t="str">
        <f t="shared" si="0"/>
        <v/>
      </c>
      <c r="F7" s="9"/>
      <c r="G7" s="17" t="str">
        <f>IF(AND(F7&lt;&gt;"",F7&lt;&gt;""),VLOOKUP(F7,Base!$H$3:$I$7,2,FALSE),"")</f>
        <v/>
      </c>
      <c r="H7" s="17" t="str">
        <f t="shared" si="1"/>
        <v/>
      </c>
      <c r="I7" s="2"/>
    </row>
    <row r="8" spans="1:9" ht="30" customHeight="1" x14ac:dyDescent="0.25">
      <c r="A8" s="4">
        <f t="shared" si="2"/>
        <v>43742</v>
      </c>
      <c r="B8" s="7"/>
      <c r="C8" s="8"/>
      <c r="D8" s="8"/>
      <c r="E8" s="9" t="str">
        <f t="shared" si="0"/>
        <v/>
      </c>
      <c r="F8" s="9"/>
      <c r="G8" s="17" t="str">
        <f>IF(AND(F8&lt;&gt;"",F8&lt;&gt;""),VLOOKUP(F8,Base!$H$3:$I$7,2,FALSE),"")</f>
        <v/>
      </c>
      <c r="H8" s="17" t="str">
        <f t="shared" si="1"/>
        <v/>
      </c>
      <c r="I8" s="2"/>
    </row>
    <row r="9" spans="1:9" ht="30" customHeight="1" x14ac:dyDescent="0.25">
      <c r="A9" s="4">
        <f t="shared" si="2"/>
        <v>43743</v>
      </c>
      <c r="B9" s="7"/>
      <c r="C9" s="8"/>
      <c r="D9" s="8"/>
      <c r="E9" s="9" t="str">
        <f t="shared" si="0"/>
        <v/>
      </c>
      <c r="F9" s="9"/>
      <c r="G9" s="17" t="str">
        <f>IF(AND(F9&lt;&gt;"",F9&lt;&gt;""),VLOOKUP(F9,Base!$H$3:$I$7,2,FALSE),"")</f>
        <v/>
      </c>
      <c r="H9" s="17" t="str">
        <f t="shared" si="1"/>
        <v/>
      </c>
      <c r="I9" s="2"/>
    </row>
    <row r="10" spans="1:9" ht="30" customHeight="1" x14ac:dyDescent="0.25">
      <c r="A10" s="4">
        <f t="shared" si="2"/>
        <v>43744</v>
      </c>
      <c r="B10" s="7"/>
      <c r="C10" s="8"/>
      <c r="D10" s="8"/>
      <c r="E10" s="9" t="str">
        <f t="shared" si="0"/>
        <v/>
      </c>
      <c r="F10" s="9"/>
      <c r="G10" s="17" t="str">
        <f>IF(AND(F10&lt;&gt;"",F10&lt;&gt;""),VLOOKUP(F10,Base!$H$3:$I$7,2,FALSE),"")</f>
        <v/>
      </c>
      <c r="H10" s="17" t="str">
        <f t="shared" si="1"/>
        <v/>
      </c>
      <c r="I10" s="2"/>
    </row>
    <row r="11" spans="1:9" ht="30" customHeight="1" x14ac:dyDescent="0.25">
      <c r="A11" s="4">
        <f t="shared" si="2"/>
        <v>43745</v>
      </c>
      <c r="B11" s="7"/>
      <c r="C11" s="8"/>
      <c r="D11" s="8"/>
      <c r="E11" s="9" t="str">
        <f t="shared" si="0"/>
        <v/>
      </c>
      <c r="F11" s="9"/>
      <c r="G11" s="17" t="str">
        <f>IF(AND(F11&lt;&gt;"",F11&lt;&gt;""),VLOOKUP(F11,Base!$H$3:$I$7,2,FALSE),"")</f>
        <v/>
      </c>
      <c r="H11" s="17" t="str">
        <f t="shared" si="1"/>
        <v/>
      </c>
      <c r="I11" s="2"/>
    </row>
    <row r="12" spans="1:9" ht="30" customHeight="1" x14ac:dyDescent="0.25">
      <c r="A12" s="4">
        <f t="shared" si="2"/>
        <v>43746</v>
      </c>
      <c r="B12" s="7"/>
      <c r="C12" s="8"/>
      <c r="D12" s="8"/>
      <c r="E12" s="9" t="str">
        <f t="shared" si="0"/>
        <v/>
      </c>
      <c r="F12" s="9"/>
      <c r="G12" s="17" t="str">
        <f>IF(AND(F12&lt;&gt;"",F12&lt;&gt;""),VLOOKUP(F12,Base!$H$3:$I$7,2,FALSE),"")</f>
        <v/>
      </c>
      <c r="H12" s="17" t="str">
        <f t="shared" si="1"/>
        <v/>
      </c>
      <c r="I12" s="2"/>
    </row>
    <row r="13" spans="1:9" ht="30" customHeight="1" x14ac:dyDescent="0.25">
      <c r="A13" s="4">
        <f t="shared" si="2"/>
        <v>43747</v>
      </c>
      <c r="B13" s="7"/>
      <c r="C13" s="8"/>
      <c r="D13" s="8"/>
      <c r="E13" s="9" t="str">
        <f t="shared" si="0"/>
        <v/>
      </c>
      <c r="F13" s="9"/>
      <c r="G13" s="17" t="str">
        <f>IF(AND(F13&lt;&gt;"",F13&lt;&gt;""),VLOOKUP(F13,Base!$H$3:$I$7,2,FALSE),"")</f>
        <v/>
      </c>
      <c r="H13" s="17" t="str">
        <f t="shared" si="1"/>
        <v/>
      </c>
      <c r="I13" s="2"/>
    </row>
    <row r="14" spans="1:9" ht="30" customHeight="1" x14ac:dyDescent="0.25">
      <c r="A14" s="4">
        <f t="shared" si="2"/>
        <v>43748</v>
      </c>
      <c r="B14" s="7"/>
      <c r="C14" s="8"/>
      <c r="D14" s="8"/>
      <c r="E14" s="9" t="str">
        <f t="shared" si="0"/>
        <v/>
      </c>
      <c r="F14" s="9"/>
      <c r="G14" s="17" t="str">
        <f>IF(AND(F14&lt;&gt;"",F14&lt;&gt;""),VLOOKUP(F14,Base!$H$3:$I$7,2,FALSE),"")</f>
        <v/>
      </c>
      <c r="H14" s="17" t="str">
        <f t="shared" si="1"/>
        <v/>
      </c>
      <c r="I14" s="2"/>
    </row>
    <row r="15" spans="1:9" ht="30" customHeight="1" x14ac:dyDescent="0.25">
      <c r="A15" s="4">
        <f t="shared" si="2"/>
        <v>43749</v>
      </c>
      <c r="B15" s="7"/>
      <c r="C15" s="8"/>
      <c r="D15" s="8"/>
      <c r="E15" s="9" t="str">
        <f t="shared" si="0"/>
        <v/>
      </c>
      <c r="F15" s="9"/>
      <c r="G15" s="17" t="str">
        <f>IF(AND(F15&lt;&gt;"",F15&lt;&gt;""),VLOOKUP(F15,Base!$H$3:$I$7,2,FALSE),"")</f>
        <v/>
      </c>
      <c r="H15" s="17" t="str">
        <f t="shared" si="1"/>
        <v/>
      </c>
      <c r="I15" s="2"/>
    </row>
    <row r="16" spans="1:9" ht="30" customHeight="1" x14ac:dyDescent="0.25">
      <c r="A16" s="4">
        <f t="shared" si="2"/>
        <v>43750</v>
      </c>
      <c r="B16" s="7"/>
      <c r="C16" s="8"/>
      <c r="D16" s="8"/>
      <c r="E16" s="9" t="str">
        <f t="shared" si="0"/>
        <v/>
      </c>
      <c r="F16" s="9"/>
      <c r="G16" s="17" t="str">
        <f>IF(AND(F16&lt;&gt;"",F16&lt;&gt;""),VLOOKUP(F16,Base!$H$3:$I$7,2,FALSE),"")</f>
        <v/>
      </c>
      <c r="H16" s="17" t="str">
        <f t="shared" si="1"/>
        <v/>
      </c>
      <c r="I16" s="2"/>
    </row>
    <row r="17" spans="1:9" ht="30" customHeight="1" x14ac:dyDescent="0.25">
      <c r="A17" s="4">
        <f t="shared" si="2"/>
        <v>43751</v>
      </c>
      <c r="B17" s="7"/>
      <c r="C17" s="8"/>
      <c r="D17" s="8"/>
      <c r="E17" s="9" t="str">
        <f t="shared" si="0"/>
        <v/>
      </c>
      <c r="F17" s="9"/>
      <c r="G17" s="17" t="str">
        <f>IF(AND(F17&lt;&gt;"",F17&lt;&gt;""),VLOOKUP(F17,Base!$H$3:$I$7,2,FALSE),"")</f>
        <v/>
      </c>
      <c r="H17" s="17" t="str">
        <f t="shared" si="1"/>
        <v/>
      </c>
      <c r="I17" s="2"/>
    </row>
    <row r="18" spans="1:9" ht="30" customHeight="1" x14ac:dyDescent="0.25">
      <c r="A18" s="4">
        <f t="shared" si="2"/>
        <v>43752</v>
      </c>
      <c r="B18" s="7"/>
      <c r="C18" s="8"/>
      <c r="D18" s="8"/>
      <c r="E18" s="9" t="str">
        <f t="shared" si="0"/>
        <v/>
      </c>
      <c r="F18" s="9"/>
      <c r="G18" s="17" t="str">
        <f>IF(AND(F18&lt;&gt;"",F18&lt;&gt;""),VLOOKUP(F18,Base!$H$3:$I$7,2,FALSE),"")</f>
        <v/>
      </c>
      <c r="H18" s="17" t="str">
        <f t="shared" si="1"/>
        <v/>
      </c>
      <c r="I18" s="2"/>
    </row>
    <row r="19" spans="1:9" ht="30" customHeight="1" x14ac:dyDescent="0.25">
      <c r="A19" s="4">
        <f t="shared" si="2"/>
        <v>43753</v>
      </c>
      <c r="B19" s="7"/>
      <c r="C19" s="8"/>
      <c r="D19" s="8"/>
      <c r="E19" s="9" t="str">
        <f t="shared" si="0"/>
        <v/>
      </c>
      <c r="F19" s="9"/>
      <c r="G19" s="17" t="str">
        <f>IF(AND(F19&lt;&gt;"",F19&lt;&gt;""),VLOOKUP(F19,Base!$H$3:$I$7,2,FALSE),"")</f>
        <v/>
      </c>
      <c r="H19" s="17" t="str">
        <f t="shared" si="1"/>
        <v/>
      </c>
      <c r="I19" s="2"/>
    </row>
    <row r="20" spans="1:9" ht="30" customHeight="1" x14ac:dyDescent="0.25">
      <c r="A20" s="4">
        <f t="shared" si="2"/>
        <v>43754</v>
      </c>
      <c r="B20" s="7"/>
      <c r="C20" s="8"/>
      <c r="D20" s="8"/>
      <c r="E20" s="9" t="str">
        <f t="shared" si="0"/>
        <v/>
      </c>
      <c r="F20" s="9"/>
      <c r="G20" s="17" t="str">
        <f>IF(AND(F20&lt;&gt;"",F20&lt;&gt;""),VLOOKUP(F20,Base!$H$3:$I$7,2,FALSE),"")</f>
        <v/>
      </c>
      <c r="H20" s="17" t="str">
        <f t="shared" si="1"/>
        <v/>
      </c>
      <c r="I20" s="2"/>
    </row>
    <row r="21" spans="1:9" ht="30" customHeight="1" x14ac:dyDescent="0.25">
      <c r="A21" s="4">
        <f t="shared" si="2"/>
        <v>43755</v>
      </c>
      <c r="B21" s="7"/>
      <c r="C21" s="8"/>
      <c r="D21" s="8"/>
      <c r="E21" s="9" t="str">
        <f t="shared" si="0"/>
        <v/>
      </c>
      <c r="F21" s="9"/>
      <c r="G21" s="17" t="str">
        <f>IF(AND(F21&lt;&gt;"",F21&lt;&gt;""),VLOOKUP(F21,Base!$H$3:$I$7,2,FALSE),"")</f>
        <v/>
      </c>
      <c r="H21" s="17" t="str">
        <f t="shared" si="1"/>
        <v/>
      </c>
      <c r="I21" s="2"/>
    </row>
    <row r="22" spans="1:9" ht="30" customHeight="1" x14ac:dyDescent="0.25">
      <c r="A22" s="4">
        <f t="shared" si="2"/>
        <v>43756</v>
      </c>
      <c r="B22" s="7"/>
      <c r="C22" s="8"/>
      <c r="D22" s="8"/>
      <c r="E22" s="9" t="str">
        <f t="shared" si="0"/>
        <v/>
      </c>
      <c r="F22" s="9"/>
      <c r="G22" s="17" t="str">
        <f>IF(AND(F22&lt;&gt;"",F22&lt;&gt;""),VLOOKUP(F22,Base!$H$3:$I$7,2,FALSE),"")</f>
        <v/>
      </c>
      <c r="H22" s="17" t="str">
        <f t="shared" si="1"/>
        <v/>
      </c>
      <c r="I22" s="2"/>
    </row>
    <row r="23" spans="1:9" ht="30" customHeight="1" x14ac:dyDescent="0.25">
      <c r="A23" s="4">
        <f t="shared" si="2"/>
        <v>43757</v>
      </c>
      <c r="B23" s="7"/>
      <c r="C23" s="8"/>
      <c r="D23" s="8"/>
      <c r="E23" s="9" t="str">
        <f t="shared" si="0"/>
        <v/>
      </c>
      <c r="F23" s="9"/>
      <c r="G23" s="17" t="str">
        <f>IF(AND(F23&lt;&gt;"",F23&lt;&gt;""),VLOOKUP(F23,Base!$H$3:$I$7,2,FALSE),"")</f>
        <v/>
      </c>
      <c r="H23" s="17" t="str">
        <f t="shared" si="1"/>
        <v/>
      </c>
      <c r="I23" s="2"/>
    </row>
    <row r="24" spans="1:9" ht="30" customHeight="1" x14ac:dyDescent="0.25">
      <c r="A24" s="4">
        <f t="shared" si="2"/>
        <v>43758</v>
      </c>
      <c r="B24" s="7"/>
      <c r="C24" s="8"/>
      <c r="D24" s="8"/>
      <c r="E24" s="9" t="str">
        <f t="shared" si="0"/>
        <v/>
      </c>
      <c r="F24" s="9"/>
      <c r="G24" s="17" t="str">
        <f>IF(AND(F24&lt;&gt;"",F24&lt;&gt;""),VLOOKUP(F24,Base!$H$3:$I$7,2,FALSE),"")</f>
        <v/>
      </c>
      <c r="H24" s="17" t="str">
        <f t="shared" si="1"/>
        <v/>
      </c>
      <c r="I24" s="2"/>
    </row>
    <row r="25" spans="1:9" ht="30" customHeight="1" x14ac:dyDescent="0.25">
      <c r="A25" s="4">
        <f t="shared" si="2"/>
        <v>43759</v>
      </c>
      <c r="B25" s="7"/>
      <c r="C25" s="8"/>
      <c r="D25" s="8"/>
      <c r="E25" s="9" t="str">
        <f t="shared" si="0"/>
        <v/>
      </c>
      <c r="F25" s="9"/>
      <c r="G25" s="17" t="str">
        <f>IF(AND(F25&lt;&gt;"",F25&lt;&gt;""),VLOOKUP(F25,Base!$H$3:$I$7,2,FALSE),"")</f>
        <v/>
      </c>
      <c r="H25" s="17" t="str">
        <f t="shared" si="1"/>
        <v/>
      </c>
      <c r="I25" s="2"/>
    </row>
    <row r="26" spans="1:9" ht="30" customHeight="1" x14ac:dyDescent="0.25">
      <c r="A26" s="4">
        <f t="shared" si="2"/>
        <v>43760</v>
      </c>
      <c r="B26" s="7"/>
      <c r="C26" s="8"/>
      <c r="D26" s="8"/>
      <c r="E26" s="9" t="str">
        <f t="shared" si="0"/>
        <v/>
      </c>
      <c r="F26" s="9"/>
      <c r="G26" s="17" t="str">
        <f>IF(AND(F26&lt;&gt;"",F26&lt;&gt;""),VLOOKUP(F26,Base!$H$3:$I$7,2,FALSE),"")</f>
        <v/>
      </c>
      <c r="H26" s="17" t="str">
        <f t="shared" si="1"/>
        <v/>
      </c>
      <c r="I26" s="2"/>
    </row>
    <row r="27" spans="1:9" ht="30" customHeight="1" x14ac:dyDescent="0.25">
      <c r="A27" s="4">
        <f t="shared" si="2"/>
        <v>43761</v>
      </c>
      <c r="B27" s="7"/>
      <c r="C27" s="8"/>
      <c r="D27" s="8"/>
      <c r="E27" s="9" t="str">
        <f t="shared" si="0"/>
        <v/>
      </c>
      <c r="F27" s="9"/>
      <c r="G27" s="17" t="str">
        <f>IF(AND(F27&lt;&gt;"",F27&lt;&gt;""),VLOOKUP(F27,Base!$H$3:$I$7,2,FALSE),"")</f>
        <v/>
      </c>
      <c r="H27" s="17" t="str">
        <f t="shared" si="1"/>
        <v/>
      </c>
      <c r="I27" s="2"/>
    </row>
    <row r="28" spans="1:9" ht="30" customHeight="1" x14ac:dyDescent="0.25">
      <c r="A28" s="4">
        <f t="shared" si="2"/>
        <v>43762</v>
      </c>
      <c r="B28" s="7"/>
      <c r="C28" s="8"/>
      <c r="D28" s="8"/>
      <c r="E28" s="9" t="str">
        <f t="shared" si="0"/>
        <v/>
      </c>
      <c r="F28" s="9"/>
      <c r="G28" s="17" t="str">
        <f>IF(AND(F28&lt;&gt;"",F28&lt;&gt;""),VLOOKUP(F28,Base!$H$3:$I$7,2,FALSE),"")</f>
        <v/>
      </c>
      <c r="H28" s="17" t="str">
        <f t="shared" si="1"/>
        <v/>
      </c>
      <c r="I28" s="2"/>
    </row>
    <row r="29" spans="1:9" ht="30" customHeight="1" x14ac:dyDescent="0.25">
      <c r="A29" s="4">
        <f>IF(A28="","",IF(MONTH(A28+1)&gt;MONTH(A28),"",A28+1))</f>
        <v>43763</v>
      </c>
      <c r="B29" s="7"/>
      <c r="C29" s="8"/>
      <c r="D29" s="8"/>
      <c r="E29" s="9" t="str">
        <f t="shared" si="0"/>
        <v/>
      </c>
      <c r="F29" s="9"/>
      <c r="G29" s="17" t="str">
        <f>IF(AND(F29&lt;&gt;"",F29&lt;&gt;""),VLOOKUP(F29,Base!$H$3:$I$7,2,FALSE),"")</f>
        <v/>
      </c>
      <c r="H29" s="17" t="str">
        <f t="shared" si="1"/>
        <v/>
      </c>
      <c r="I29" s="2"/>
    </row>
    <row r="30" spans="1:9" ht="30" customHeight="1" x14ac:dyDescent="0.25">
      <c r="A30" s="4">
        <f t="shared" si="2"/>
        <v>43764</v>
      </c>
      <c r="B30" s="7"/>
      <c r="C30" s="8"/>
      <c r="D30" s="8"/>
      <c r="E30" s="9" t="str">
        <f t="shared" si="0"/>
        <v/>
      </c>
      <c r="F30" s="9"/>
      <c r="G30" s="17" t="str">
        <f>IF(AND(F30&lt;&gt;"",F30&lt;&gt;""),VLOOKUP(F30,Base!$H$3:$I$7,2,FALSE),"")</f>
        <v/>
      </c>
      <c r="H30" s="17" t="str">
        <f t="shared" si="1"/>
        <v/>
      </c>
      <c r="I30" s="2"/>
    </row>
    <row r="31" spans="1:9" ht="30" customHeight="1" x14ac:dyDescent="0.25">
      <c r="A31" s="4">
        <f t="shared" si="2"/>
        <v>43765</v>
      </c>
      <c r="B31" s="7"/>
      <c r="C31" s="8"/>
      <c r="D31" s="8"/>
      <c r="E31" s="9" t="str">
        <f t="shared" si="0"/>
        <v/>
      </c>
      <c r="F31" s="9"/>
      <c r="G31" s="17" t="str">
        <f>IF(AND(F31&lt;&gt;"",F31&lt;&gt;""),VLOOKUP(F31,Base!$H$3:$I$7,2,FALSE),"")</f>
        <v/>
      </c>
      <c r="H31" s="17" t="str">
        <f t="shared" si="1"/>
        <v/>
      </c>
      <c r="I31" s="2"/>
    </row>
    <row r="32" spans="1:9" ht="30" customHeight="1" x14ac:dyDescent="0.25">
      <c r="A32" s="4">
        <f t="shared" si="2"/>
        <v>43766</v>
      </c>
      <c r="B32" s="7"/>
      <c r="C32" s="8"/>
      <c r="D32" s="8"/>
      <c r="E32" s="9" t="str">
        <f t="shared" si="0"/>
        <v/>
      </c>
      <c r="F32" s="9"/>
      <c r="G32" s="17" t="str">
        <f>IF(AND(F32&lt;&gt;"",F32&lt;&gt;""),VLOOKUP(F32,Base!$H$3:$I$7,2,FALSE),"")</f>
        <v/>
      </c>
      <c r="H32" s="17" t="str">
        <f t="shared" si="1"/>
        <v/>
      </c>
      <c r="I32" s="2"/>
    </row>
    <row r="33" spans="1:9" ht="30" customHeight="1" x14ac:dyDescent="0.25">
      <c r="A33" s="4">
        <f t="shared" si="2"/>
        <v>43767</v>
      </c>
      <c r="B33" s="7"/>
      <c r="C33" s="8"/>
      <c r="D33" s="8"/>
      <c r="E33" s="9" t="str">
        <f t="shared" si="0"/>
        <v/>
      </c>
      <c r="F33" s="9"/>
      <c r="G33" s="17" t="str">
        <f>IF(AND(F33&lt;&gt;"",F33&lt;&gt;""),VLOOKUP(F33,Base!$H$3:$I$7,2,FALSE),"")</f>
        <v/>
      </c>
      <c r="H33" s="17" t="str">
        <f t="shared" si="1"/>
        <v/>
      </c>
      <c r="I33" s="2"/>
    </row>
    <row r="34" spans="1:9" ht="30" customHeight="1" x14ac:dyDescent="0.25">
      <c r="A34" s="4">
        <f>IF(A33="","",IF(MONTH(A33+1)&gt;MONTH(A33),"",A33+1))</f>
        <v>43768</v>
      </c>
      <c r="B34" s="7"/>
      <c r="C34" s="8"/>
      <c r="D34" s="8"/>
      <c r="E34" s="9" t="str">
        <f t="shared" si="0"/>
        <v/>
      </c>
      <c r="F34" s="9"/>
      <c r="G34" s="17" t="str">
        <f>IF(AND(F34&lt;&gt;"",F34&lt;&gt;""),VLOOKUP(F34,Base!$H$3:$I$7,2,FALSE),"")</f>
        <v/>
      </c>
      <c r="H34" s="17" t="str">
        <f t="shared" si="1"/>
        <v/>
      </c>
      <c r="I34" s="2"/>
    </row>
    <row r="35" spans="1:9" ht="30" customHeight="1" x14ac:dyDescent="0.25">
      <c r="A35" s="4">
        <f t="shared" si="2"/>
        <v>43769</v>
      </c>
      <c r="B35" s="7"/>
      <c r="C35" s="8"/>
      <c r="D35" s="8"/>
      <c r="E35" s="9" t="str">
        <f t="shared" si="0"/>
        <v/>
      </c>
      <c r="F35" s="9"/>
      <c r="G35" s="17" t="str">
        <f>IF(AND(F35&lt;&gt;"",F35&lt;&gt;""),VLOOKUP(F35,Base!$H$3:$I$7,2,FALSE),"")</f>
        <v/>
      </c>
      <c r="H35" s="17" t="str">
        <f t="shared" si="1"/>
        <v/>
      </c>
      <c r="I35" s="2"/>
    </row>
    <row r="37" spans="1:9" x14ac:dyDescent="0.25">
      <c r="E37" s="11"/>
      <c r="F37" s="11"/>
      <c r="G37" s="11"/>
      <c r="H37" s="11"/>
    </row>
  </sheetData>
  <mergeCells count="1">
    <mergeCell ref="C2:D2"/>
  </mergeCells>
  <conditionalFormatting sqref="A5:A35">
    <cfRule type="expression" dxfId="5" priority="1">
      <formula>COUNTIFS(JoursFériés,$A5)</formula>
    </cfRule>
    <cfRule type="expression" dxfId="4" priority="2">
      <formula>WEEKDAY($A5,2)&gt;5</formula>
    </cfRule>
  </conditionalFormatting>
  <dataValidations count="1">
    <dataValidation type="list" allowBlank="1" showInputMessage="1" showErrorMessage="1" sqref="B8:B35" xr:uid="{F1631BCC-F336-41D3-B60C-38F18C8950DF}">
      <formula1>Sites</formula1>
    </dataValidation>
  </dataValidations>
  <pageMargins left="0.39370078740157483" right="0" top="0" bottom="0" header="0.31496062992125984" footer="0.31496062992125984"/>
  <pageSetup paperSize="9" scale="55" orientation="landscape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8" r:id="rId4" name="Button 4">
              <controlPr defaultSize="0" print="0" autoFill="0" autoPict="0" macro="[0]!Effacer">
                <anchor moveWithCells="1" sizeWithCells="1">
                  <from>
                    <xdr:col>10</xdr:col>
                    <xdr:colOff>9525</xdr:colOff>
                    <xdr:row>3</xdr:row>
                    <xdr:rowOff>0</xdr:rowOff>
                  </from>
                  <to>
                    <xdr:col>12</xdr:col>
                    <xdr:colOff>742950</xdr:colOff>
                    <xdr:row>4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9" r:id="rId5" name="Button 5">
              <controlPr defaultSize="0" print="0" autoFill="0" autoPict="0" macro="[0]!enregistrement">
                <anchor moveWithCells="1" sizeWithCells="1">
                  <from>
                    <xdr:col>10</xdr:col>
                    <xdr:colOff>0</xdr:colOff>
                    <xdr:row>6</xdr:row>
                    <xdr:rowOff>0</xdr:rowOff>
                  </from>
                  <to>
                    <xdr:col>12</xdr:col>
                    <xdr:colOff>752475</xdr:colOff>
                    <xdr:row>7</xdr:row>
                    <xdr:rowOff>361950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53D33979-8B0C-4A72-828E-0692A99049BF}">
          <x14:formula1>
            <xm:f>Base!$H$3:$H$7</xm:f>
          </x14:formula1>
          <xm:sqref>F5:F35</xm:sqref>
        </x14:dataValidation>
        <x14:dataValidation type="list" allowBlank="1" showInputMessage="1" showErrorMessage="1" xr:uid="{6EF22630-B7FD-4707-9C41-E7AFAE9EE419}">
          <x14:formula1>
            <xm:f>Base!D3:D15</xm:f>
          </x14:formula1>
          <xm:sqref>B5:B7</xm:sqref>
        </x14:dataValidation>
        <x14:dataValidation type="list" allowBlank="1" showInputMessage="1" showErrorMessage="1" xr:uid="{3451B87E-A958-4257-8E26-E098496A4C75}">
          <x14:formula1>
            <xm:f>Base!F3:F15</xm:f>
          </x14:formula1>
          <xm:sqref>C2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12">
    <pageSetUpPr fitToPage="1"/>
  </sheetPr>
  <dimension ref="A1:I37"/>
  <sheetViews>
    <sheetView showGridLines="0" workbookViewId="0">
      <selection activeCell="C2" sqref="C2:D2"/>
    </sheetView>
  </sheetViews>
  <sheetFormatPr baseColWidth="10" defaultRowHeight="15" x14ac:dyDescent="0.25"/>
  <cols>
    <col min="1" max="1" width="30.7109375" customWidth="1"/>
    <col min="2" max="2" width="35.7109375" customWidth="1"/>
    <col min="3" max="6" width="20.7109375" customWidth="1"/>
    <col min="7" max="8" width="15.7109375" customWidth="1"/>
    <col min="9" max="9" width="50.7109375" customWidth="1"/>
  </cols>
  <sheetData>
    <row r="1" spans="1:9" ht="37.5" x14ac:dyDescent="0.25">
      <c r="B1" s="28" t="str">
        <f>Accueil!E14</f>
        <v>Novembre</v>
      </c>
      <c r="C1" s="13">
        <f>Accueil!E2</f>
        <v>2019</v>
      </c>
      <c r="D1" s="48" t="s">
        <v>48</v>
      </c>
      <c r="E1" s="47" t="str">
        <f>IF(SUM(E5:E35)=0,"",SUM(E5:E35))</f>
        <v/>
      </c>
      <c r="G1" s="49" t="s">
        <v>44</v>
      </c>
      <c r="H1" s="20">
        <f>SUM(H5:H35)</f>
        <v>0</v>
      </c>
      <c r="I1" s="18"/>
    </row>
    <row r="2" spans="1:9" ht="31.5" x14ac:dyDescent="0.25">
      <c r="B2" s="5" t="s">
        <v>19</v>
      </c>
      <c r="C2" s="56"/>
      <c r="D2" s="57"/>
    </row>
    <row r="3" spans="1:9" ht="45.75" customHeight="1" x14ac:dyDescent="0.25"/>
    <row r="4" spans="1:9" ht="30" customHeight="1" x14ac:dyDescent="0.25">
      <c r="A4" s="24" t="s">
        <v>0</v>
      </c>
      <c r="B4" s="24" t="s">
        <v>3</v>
      </c>
      <c r="C4" s="24" t="s">
        <v>1</v>
      </c>
      <c r="D4" s="24" t="s">
        <v>2</v>
      </c>
      <c r="E4" s="27" t="s">
        <v>20</v>
      </c>
      <c r="F4" s="24" t="s">
        <v>39</v>
      </c>
      <c r="G4" s="27" t="s">
        <v>40</v>
      </c>
      <c r="H4" s="27" t="s">
        <v>46</v>
      </c>
      <c r="I4" s="24" t="s">
        <v>18</v>
      </c>
    </row>
    <row r="5" spans="1:9" ht="30" customHeight="1" x14ac:dyDescent="0.25">
      <c r="A5" s="6">
        <f>DATE(Accueil!E2,11,1)</f>
        <v>43770</v>
      </c>
      <c r="B5" s="7"/>
      <c r="C5" s="8"/>
      <c r="D5" s="8"/>
      <c r="E5" s="9" t="str">
        <f>IF(OR(C5="",D5=""),"",MOD(D5-C5,1))</f>
        <v/>
      </c>
      <c r="F5" s="9"/>
      <c r="G5" s="17" t="str">
        <f>IF(AND(F5&lt;&gt;"",F5&lt;&gt;""),VLOOKUP(F5,Base!$H$3:$I$7,2,FALSE),"")</f>
        <v/>
      </c>
      <c r="H5" s="17" t="str">
        <f>IFERROR(E5*G5*24,"")</f>
        <v/>
      </c>
      <c r="I5" s="2"/>
    </row>
    <row r="6" spans="1:9" ht="30" customHeight="1" x14ac:dyDescent="0.25">
      <c r="A6" s="4">
        <f>IF(A5="","",IF(MONTH(A5+1)&gt;MONTH(A5),"",A5+1))</f>
        <v>43771</v>
      </c>
      <c r="B6" s="7"/>
      <c r="C6" s="8"/>
      <c r="D6" s="8"/>
      <c r="E6" s="9" t="str">
        <f t="shared" ref="E6:E35" si="0">IF(OR(C6="",D6=""),"",MOD(D6-C6,1))</f>
        <v/>
      </c>
      <c r="F6" s="9"/>
      <c r="G6" s="17" t="str">
        <f>IF(AND(F6&lt;&gt;"",F6&lt;&gt;""),VLOOKUP(F6,Base!$H$3:$I$7,2,FALSE),"")</f>
        <v/>
      </c>
      <c r="H6" s="17" t="str">
        <f t="shared" ref="H6:H35" si="1">IFERROR(E6*G6*24,"")</f>
        <v/>
      </c>
      <c r="I6" s="2"/>
    </row>
    <row r="7" spans="1:9" ht="30" customHeight="1" x14ac:dyDescent="0.25">
      <c r="A7" s="4">
        <f t="shared" ref="A7:A35" si="2">IF(A6="","",IF(MONTH(A6+1)&gt;MONTH(A6),"",A6+1))</f>
        <v>43772</v>
      </c>
      <c r="B7" s="7"/>
      <c r="C7" s="8"/>
      <c r="D7" s="8"/>
      <c r="E7" s="9" t="str">
        <f t="shared" si="0"/>
        <v/>
      </c>
      <c r="F7" s="9"/>
      <c r="G7" s="17" t="str">
        <f>IF(AND(F7&lt;&gt;"",F7&lt;&gt;""),VLOOKUP(F7,Base!$H$3:$I$7,2,FALSE),"")</f>
        <v/>
      </c>
      <c r="H7" s="17" t="str">
        <f t="shared" si="1"/>
        <v/>
      </c>
      <c r="I7" s="2"/>
    </row>
    <row r="8" spans="1:9" ht="30" customHeight="1" x14ac:dyDescent="0.25">
      <c r="A8" s="4">
        <f t="shared" si="2"/>
        <v>43773</v>
      </c>
      <c r="B8" s="7"/>
      <c r="C8" s="8"/>
      <c r="D8" s="8"/>
      <c r="E8" s="9" t="str">
        <f t="shared" si="0"/>
        <v/>
      </c>
      <c r="F8" s="9"/>
      <c r="G8" s="17" t="str">
        <f>IF(AND(F8&lt;&gt;"",F8&lt;&gt;""),VLOOKUP(F8,Base!$H$3:$I$7,2,FALSE),"")</f>
        <v/>
      </c>
      <c r="H8" s="17" t="str">
        <f t="shared" si="1"/>
        <v/>
      </c>
      <c r="I8" s="2"/>
    </row>
    <row r="9" spans="1:9" ht="30" customHeight="1" x14ac:dyDescent="0.25">
      <c r="A9" s="4">
        <f t="shared" si="2"/>
        <v>43774</v>
      </c>
      <c r="B9" s="7"/>
      <c r="C9" s="8"/>
      <c r="D9" s="8"/>
      <c r="E9" s="9" t="str">
        <f t="shared" si="0"/>
        <v/>
      </c>
      <c r="F9" s="9"/>
      <c r="G9" s="17" t="str">
        <f>IF(AND(F9&lt;&gt;"",F9&lt;&gt;""),VLOOKUP(F9,Base!$H$3:$I$7,2,FALSE),"")</f>
        <v/>
      </c>
      <c r="H9" s="17" t="str">
        <f t="shared" si="1"/>
        <v/>
      </c>
      <c r="I9" s="2"/>
    </row>
    <row r="10" spans="1:9" ht="30" customHeight="1" x14ac:dyDescent="0.25">
      <c r="A10" s="4">
        <f t="shared" si="2"/>
        <v>43775</v>
      </c>
      <c r="B10" s="7"/>
      <c r="C10" s="8"/>
      <c r="D10" s="8"/>
      <c r="E10" s="9" t="str">
        <f t="shared" si="0"/>
        <v/>
      </c>
      <c r="F10" s="9"/>
      <c r="G10" s="17" t="str">
        <f>IF(AND(F10&lt;&gt;"",F10&lt;&gt;""),VLOOKUP(F10,Base!$H$3:$I$7,2,FALSE),"")</f>
        <v/>
      </c>
      <c r="H10" s="17" t="str">
        <f t="shared" si="1"/>
        <v/>
      </c>
      <c r="I10" s="2"/>
    </row>
    <row r="11" spans="1:9" ht="30" customHeight="1" x14ac:dyDescent="0.25">
      <c r="A11" s="4">
        <f t="shared" si="2"/>
        <v>43776</v>
      </c>
      <c r="B11" s="7"/>
      <c r="C11" s="8"/>
      <c r="D11" s="8"/>
      <c r="E11" s="9" t="str">
        <f t="shared" si="0"/>
        <v/>
      </c>
      <c r="F11" s="9"/>
      <c r="G11" s="17" t="str">
        <f>IF(AND(F11&lt;&gt;"",F11&lt;&gt;""),VLOOKUP(F11,Base!$H$3:$I$7,2,FALSE),"")</f>
        <v/>
      </c>
      <c r="H11" s="17" t="str">
        <f t="shared" si="1"/>
        <v/>
      </c>
      <c r="I11" s="2"/>
    </row>
    <row r="12" spans="1:9" ht="30" customHeight="1" x14ac:dyDescent="0.25">
      <c r="A12" s="4">
        <f t="shared" si="2"/>
        <v>43777</v>
      </c>
      <c r="B12" s="7"/>
      <c r="C12" s="8"/>
      <c r="D12" s="8"/>
      <c r="E12" s="9" t="str">
        <f t="shared" si="0"/>
        <v/>
      </c>
      <c r="F12" s="9"/>
      <c r="G12" s="17" t="str">
        <f>IF(AND(F12&lt;&gt;"",F12&lt;&gt;""),VLOOKUP(F12,Base!$H$3:$I$7,2,FALSE),"")</f>
        <v/>
      </c>
      <c r="H12" s="17" t="str">
        <f t="shared" si="1"/>
        <v/>
      </c>
      <c r="I12" s="2"/>
    </row>
    <row r="13" spans="1:9" ht="30" customHeight="1" x14ac:dyDescent="0.25">
      <c r="A13" s="4">
        <f t="shared" si="2"/>
        <v>43778</v>
      </c>
      <c r="B13" s="7"/>
      <c r="C13" s="8"/>
      <c r="D13" s="8"/>
      <c r="E13" s="9" t="str">
        <f t="shared" si="0"/>
        <v/>
      </c>
      <c r="F13" s="9"/>
      <c r="G13" s="17" t="str">
        <f>IF(AND(F13&lt;&gt;"",F13&lt;&gt;""),VLOOKUP(F13,Base!$H$3:$I$7,2,FALSE),"")</f>
        <v/>
      </c>
      <c r="H13" s="17" t="str">
        <f t="shared" si="1"/>
        <v/>
      </c>
      <c r="I13" s="2"/>
    </row>
    <row r="14" spans="1:9" ht="30" customHeight="1" x14ac:dyDescent="0.25">
      <c r="A14" s="4">
        <f t="shared" si="2"/>
        <v>43779</v>
      </c>
      <c r="B14" s="7"/>
      <c r="C14" s="8"/>
      <c r="D14" s="8"/>
      <c r="E14" s="9" t="str">
        <f t="shared" si="0"/>
        <v/>
      </c>
      <c r="F14" s="9"/>
      <c r="G14" s="17" t="str">
        <f>IF(AND(F14&lt;&gt;"",F14&lt;&gt;""),VLOOKUP(F14,Base!$H$3:$I$7,2,FALSE),"")</f>
        <v/>
      </c>
      <c r="H14" s="17" t="str">
        <f t="shared" si="1"/>
        <v/>
      </c>
      <c r="I14" s="2"/>
    </row>
    <row r="15" spans="1:9" ht="30" customHeight="1" x14ac:dyDescent="0.25">
      <c r="A15" s="4">
        <f t="shared" si="2"/>
        <v>43780</v>
      </c>
      <c r="B15" s="7"/>
      <c r="C15" s="8"/>
      <c r="D15" s="8"/>
      <c r="E15" s="9" t="str">
        <f t="shared" si="0"/>
        <v/>
      </c>
      <c r="F15" s="9"/>
      <c r="G15" s="17" t="str">
        <f>IF(AND(F15&lt;&gt;"",F15&lt;&gt;""),VLOOKUP(F15,Base!$H$3:$I$7,2,FALSE),"")</f>
        <v/>
      </c>
      <c r="H15" s="17" t="str">
        <f t="shared" si="1"/>
        <v/>
      </c>
      <c r="I15" s="2"/>
    </row>
    <row r="16" spans="1:9" ht="30" customHeight="1" x14ac:dyDescent="0.25">
      <c r="A16" s="4">
        <f t="shared" si="2"/>
        <v>43781</v>
      </c>
      <c r="B16" s="7"/>
      <c r="C16" s="8"/>
      <c r="D16" s="8"/>
      <c r="E16" s="9" t="str">
        <f t="shared" si="0"/>
        <v/>
      </c>
      <c r="F16" s="9"/>
      <c r="G16" s="17" t="str">
        <f>IF(AND(F16&lt;&gt;"",F16&lt;&gt;""),VLOOKUP(F16,Base!$H$3:$I$7,2,FALSE),"")</f>
        <v/>
      </c>
      <c r="H16" s="17" t="str">
        <f t="shared" si="1"/>
        <v/>
      </c>
      <c r="I16" s="2"/>
    </row>
    <row r="17" spans="1:9" ht="30" customHeight="1" x14ac:dyDescent="0.25">
      <c r="A17" s="4">
        <f t="shared" si="2"/>
        <v>43782</v>
      </c>
      <c r="B17" s="7"/>
      <c r="C17" s="8"/>
      <c r="D17" s="8"/>
      <c r="E17" s="9" t="str">
        <f t="shared" si="0"/>
        <v/>
      </c>
      <c r="F17" s="9"/>
      <c r="G17" s="17" t="str">
        <f>IF(AND(F17&lt;&gt;"",F17&lt;&gt;""),VLOOKUP(F17,Base!$H$3:$I$7,2,FALSE),"")</f>
        <v/>
      </c>
      <c r="H17" s="17" t="str">
        <f t="shared" si="1"/>
        <v/>
      </c>
      <c r="I17" s="2"/>
    </row>
    <row r="18" spans="1:9" ht="30" customHeight="1" x14ac:dyDescent="0.25">
      <c r="A18" s="4">
        <f t="shared" si="2"/>
        <v>43783</v>
      </c>
      <c r="B18" s="7"/>
      <c r="C18" s="8"/>
      <c r="D18" s="8"/>
      <c r="E18" s="9" t="str">
        <f t="shared" si="0"/>
        <v/>
      </c>
      <c r="F18" s="9"/>
      <c r="G18" s="17" t="str">
        <f>IF(AND(F18&lt;&gt;"",F18&lt;&gt;""),VLOOKUP(F18,Base!$H$3:$I$7,2,FALSE),"")</f>
        <v/>
      </c>
      <c r="H18" s="17" t="str">
        <f t="shared" si="1"/>
        <v/>
      </c>
      <c r="I18" s="2"/>
    </row>
    <row r="19" spans="1:9" ht="30" customHeight="1" x14ac:dyDescent="0.25">
      <c r="A19" s="4">
        <f t="shared" si="2"/>
        <v>43784</v>
      </c>
      <c r="B19" s="7"/>
      <c r="C19" s="8"/>
      <c r="D19" s="8"/>
      <c r="E19" s="9" t="str">
        <f t="shared" si="0"/>
        <v/>
      </c>
      <c r="F19" s="9"/>
      <c r="G19" s="17" t="str">
        <f>IF(AND(F19&lt;&gt;"",F19&lt;&gt;""),VLOOKUP(F19,Base!$H$3:$I$7,2,FALSE),"")</f>
        <v/>
      </c>
      <c r="H19" s="17" t="str">
        <f t="shared" si="1"/>
        <v/>
      </c>
      <c r="I19" s="2"/>
    </row>
    <row r="20" spans="1:9" ht="30" customHeight="1" x14ac:dyDescent="0.25">
      <c r="A20" s="4">
        <f t="shared" si="2"/>
        <v>43785</v>
      </c>
      <c r="B20" s="7"/>
      <c r="C20" s="8"/>
      <c r="D20" s="8"/>
      <c r="E20" s="9" t="str">
        <f t="shared" si="0"/>
        <v/>
      </c>
      <c r="F20" s="9"/>
      <c r="G20" s="17" t="str">
        <f>IF(AND(F20&lt;&gt;"",F20&lt;&gt;""),VLOOKUP(F20,Base!$H$3:$I$7,2,FALSE),"")</f>
        <v/>
      </c>
      <c r="H20" s="17" t="str">
        <f t="shared" si="1"/>
        <v/>
      </c>
      <c r="I20" s="2"/>
    </row>
    <row r="21" spans="1:9" ht="30" customHeight="1" x14ac:dyDescent="0.25">
      <c r="A21" s="4">
        <f t="shared" si="2"/>
        <v>43786</v>
      </c>
      <c r="B21" s="7"/>
      <c r="C21" s="8"/>
      <c r="D21" s="8"/>
      <c r="E21" s="9" t="str">
        <f t="shared" si="0"/>
        <v/>
      </c>
      <c r="F21" s="9"/>
      <c r="G21" s="17" t="str">
        <f>IF(AND(F21&lt;&gt;"",F21&lt;&gt;""),VLOOKUP(F21,Base!$H$3:$I$7,2,FALSE),"")</f>
        <v/>
      </c>
      <c r="H21" s="17" t="str">
        <f t="shared" si="1"/>
        <v/>
      </c>
      <c r="I21" s="2"/>
    </row>
    <row r="22" spans="1:9" ht="30" customHeight="1" x14ac:dyDescent="0.25">
      <c r="A22" s="4">
        <f t="shared" si="2"/>
        <v>43787</v>
      </c>
      <c r="B22" s="7"/>
      <c r="C22" s="8"/>
      <c r="D22" s="8"/>
      <c r="E22" s="9" t="str">
        <f t="shared" si="0"/>
        <v/>
      </c>
      <c r="F22" s="9"/>
      <c r="G22" s="17" t="str">
        <f>IF(AND(F22&lt;&gt;"",F22&lt;&gt;""),VLOOKUP(F22,Base!$H$3:$I$7,2,FALSE),"")</f>
        <v/>
      </c>
      <c r="H22" s="17" t="str">
        <f t="shared" si="1"/>
        <v/>
      </c>
      <c r="I22" s="2"/>
    </row>
    <row r="23" spans="1:9" ht="30" customHeight="1" x14ac:dyDescent="0.25">
      <c r="A23" s="4">
        <f t="shared" si="2"/>
        <v>43788</v>
      </c>
      <c r="B23" s="7"/>
      <c r="C23" s="8"/>
      <c r="D23" s="8"/>
      <c r="E23" s="9" t="str">
        <f t="shared" si="0"/>
        <v/>
      </c>
      <c r="F23" s="9"/>
      <c r="G23" s="17" t="str">
        <f>IF(AND(F23&lt;&gt;"",F23&lt;&gt;""),VLOOKUP(F23,Base!$H$3:$I$7,2,FALSE),"")</f>
        <v/>
      </c>
      <c r="H23" s="17" t="str">
        <f t="shared" si="1"/>
        <v/>
      </c>
      <c r="I23" s="2"/>
    </row>
    <row r="24" spans="1:9" ht="30" customHeight="1" x14ac:dyDescent="0.25">
      <c r="A24" s="4">
        <f t="shared" si="2"/>
        <v>43789</v>
      </c>
      <c r="B24" s="7"/>
      <c r="C24" s="8"/>
      <c r="D24" s="8"/>
      <c r="E24" s="9" t="str">
        <f t="shared" si="0"/>
        <v/>
      </c>
      <c r="F24" s="9"/>
      <c r="G24" s="17" t="str">
        <f>IF(AND(F24&lt;&gt;"",F24&lt;&gt;""),VLOOKUP(F24,Base!$H$3:$I$7,2,FALSE),"")</f>
        <v/>
      </c>
      <c r="H24" s="17" t="str">
        <f t="shared" si="1"/>
        <v/>
      </c>
      <c r="I24" s="2"/>
    </row>
    <row r="25" spans="1:9" ht="30" customHeight="1" x14ac:dyDescent="0.25">
      <c r="A25" s="4">
        <f t="shared" si="2"/>
        <v>43790</v>
      </c>
      <c r="B25" s="7"/>
      <c r="C25" s="8"/>
      <c r="D25" s="8"/>
      <c r="E25" s="9" t="str">
        <f t="shared" si="0"/>
        <v/>
      </c>
      <c r="F25" s="9"/>
      <c r="G25" s="17" t="str">
        <f>IF(AND(F25&lt;&gt;"",F25&lt;&gt;""),VLOOKUP(F25,Base!$H$3:$I$7,2,FALSE),"")</f>
        <v/>
      </c>
      <c r="H25" s="17" t="str">
        <f t="shared" si="1"/>
        <v/>
      </c>
      <c r="I25" s="2"/>
    </row>
    <row r="26" spans="1:9" ht="30" customHeight="1" x14ac:dyDescent="0.25">
      <c r="A26" s="4">
        <f t="shared" si="2"/>
        <v>43791</v>
      </c>
      <c r="B26" s="7"/>
      <c r="C26" s="8"/>
      <c r="D26" s="8"/>
      <c r="E26" s="9" t="str">
        <f t="shared" si="0"/>
        <v/>
      </c>
      <c r="F26" s="9"/>
      <c r="G26" s="17" t="str">
        <f>IF(AND(F26&lt;&gt;"",F26&lt;&gt;""),VLOOKUP(F26,Base!$H$3:$I$7,2,FALSE),"")</f>
        <v/>
      </c>
      <c r="H26" s="17" t="str">
        <f t="shared" si="1"/>
        <v/>
      </c>
      <c r="I26" s="2"/>
    </row>
    <row r="27" spans="1:9" ht="30" customHeight="1" x14ac:dyDescent="0.25">
      <c r="A27" s="4">
        <f t="shared" si="2"/>
        <v>43792</v>
      </c>
      <c r="B27" s="7"/>
      <c r="C27" s="8"/>
      <c r="D27" s="8"/>
      <c r="E27" s="9" t="str">
        <f t="shared" si="0"/>
        <v/>
      </c>
      <c r="F27" s="9"/>
      <c r="G27" s="17" t="str">
        <f>IF(AND(F27&lt;&gt;"",F27&lt;&gt;""),VLOOKUP(F27,Base!$H$3:$I$7,2,FALSE),"")</f>
        <v/>
      </c>
      <c r="H27" s="17" t="str">
        <f t="shared" si="1"/>
        <v/>
      </c>
      <c r="I27" s="2"/>
    </row>
    <row r="28" spans="1:9" ht="30" customHeight="1" x14ac:dyDescent="0.25">
      <c r="A28" s="4">
        <f t="shared" si="2"/>
        <v>43793</v>
      </c>
      <c r="B28" s="7"/>
      <c r="C28" s="8"/>
      <c r="D28" s="8"/>
      <c r="E28" s="9" t="str">
        <f t="shared" si="0"/>
        <v/>
      </c>
      <c r="F28" s="9"/>
      <c r="G28" s="17" t="str">
        <f>IF(AND(F28&lt;&gt;"",F28&lt;&gt;""),VLOOKUP(F28,Base!$H$3:$I$7,2,FALSE),"")</f>
        <v/>
      </c>
      <c r="H28" s="17" t="str">
        <f t="shared" si="1"/>
        <v/>
      </c>
      <c r="I28" s="2"/>
    </row>
    <row r="29" spans="1:9" ht="30" customHeight="1" x14ac:dyDescent="0.25">
      <c r="A29" s="4">
        <f>IF(A28="","",IF(MONTH(A28+1)&gt;MONTH(A28),"",A28+1))</f>
        <v>43794</v>
      </c>
      <c r="B29" s="7"/>
      <c r="C29" s="8"/>
      <c r="D29" s="8"/>
      <c r="E29" s="9" t="str">
        <f t="shared" si="0"/>
        <v/>
      </c>
      <c r="F29" s="9"/>
      <c r="G29" s="17" t="str">
        <f>IF(AND(F29&lt;&gt;"",F29&lt;&gt;""),VLOOKUP(F29,Base!$H$3:$I$7,2,FALSE),"")</f>
        <v/>
      </c>
      <c r="H29" s="17" t="str">
        <f t="shared" si="1"/>
        <v/>
      </c>
      <c r="I29" s="2"/>
    </row>
    <row r="30" spans="1:9" ht="30" customHeight="1" x14ac:dyDescent="0.25">
      <c r="A30" s="4">
        <f t="shared" si="2"/>
        <v>43795</v>
      </c>
      <c r="B30" s="7"/>
      <c r="C30" s="8"/>
      <c r="D30" s="8"/>
      <c r="E30" s="9" t="str">
        <f t="shared" si="0"/>
        <v/>
      </c>
      <c r="F30" s="9"/>
      <c r="G30" s="17" t="str">
        <f>IF(AND(F30&lt;&gt;"",F30&lt;&gt;""),VLOOKUP(F30,Base!$H$3:$I$7,2,FALSE),"")</f>
        <v/>
      </c>
      <c r="H30" s="17" t="str">
        <f t="shared" si="1"/>
        <v/>
      </c>
      <c r="I30" s="2"/>
    </row>
    <row r="31" spans="1:9" ht="30" customHeight="1" x14ac:dyDescent="0.25">
      <c r="A31" s="4">
        <f t="shared" si="2"/>
        <v>43796</v>
      </c>
      <c r="B31" s="7"/>
      <c r="C31" s="8"/>
      <c r="D31" s="8"/>
      <c r="E31" s="9" t="str">
        <f t="shared" si="0"/>
        <v/>
      </c>
      <c r="F31" s="9"/>
      <c r="G31" s="17" t="str">
        <f>IF(AND(F31&lt;&gt;"",F31&lt;&gt;""),VLOOKUP(F31,Base!$H$3:$I$7,2,FALSE),"")</f>
        <v/>
      </c>
      <c r="H31" s="17" t="str">
        <f t="shared" si="1"/>
        <v/>
      </c>
      <c r="I31" s="2"/>
    </row>
    <row r="32" spans="1:9" ht="30" customHeight="1" x14ac:dyDescent="0.25">
      <c r="A32" s="4">
        <f t="shared" si="2"/>
        <v>43797</v>
      </c>
      <c r="B32" s="7"/>
      <c r="C32" s="8"/>
      <c r="D32" s="8"/>
      <c r="E32" s="9" t="str">
        <f t="shared" si="0"/>
        <v/>
      </c>
      <c r="F32" s="9"/>
      <c r="G32" s="17" t="str">
        <f>IF(AND(F32&lt;&gt;"",F32&lt;&gt;""),VLOOKUP(F32,Base!$H$3:$I$7,2,FALSE),"")</f>
        <v/>
      </c>
      <c r="H32" s="17" t="str">
        <f t="shared" si="1"/>
        <v/>
      </c>
      <c r="I32" s="2"/>
    </row>
    <row r="33" spans="1:9" ht="30" customHeight="1" x14ac:dyDescent="0.25">
      <c r="A33" s="4">
        <f t="shared" si="2"/>
        <v>43798</v>
      </c>
      <c r="B33" s="7"/>
      <c r="C33" s="8"/>
      <c r="D33" s="8"/>
      <c r="E33" s="9" t="str">
        <f t="shared" si="0"/>
        <v/>
      </c>
      <c r="F33" s="9"/>
      <c r="G33" s="17" t="str">
        <f>IF(AND(F33&lt;&gt;"",F33&lt;&gt;""),VLOOKUP(F33,Base!$H$3:$I$7,2,FALSE),"")</f>
        <v/>
      </c>
      <c r="H33" s="17" t="str">
        <f t="shared" si="1"/>
        <v/>
      </c>
      <c r="I33" s="2"/>
    </row>
    <row r="34" spans="1:9" ht="30" customHeight="1" x14ac:dyDescent="0.25">
      <c r="A34" s="4">
        <f>IF(A33="","",IF(MONTH(A33+1)&gt;MONTH(A33),"",A33+1))</f>
        <v>43799</v>
      </c>
      <c r="B34" s="7"/>
      <c r="C34" s="8"/>
      <c r="D34" s="8"/>
      <c r="E34" s="9" t="str">
        <f t="shared" si="0"/>
        <v/>
      </c>
      <c r="F34" s="9"/>
      <c r="G34" s="17" t="str">
        <f>IF(AND(F34&lt;&gt;"",F34&lt;&gt;""),VLOOKUP(F34,Base!$H$3:$I$7,2,FALSE),"")</f>
        <v/>
      </c>
      <c r="H34" s="17" t="str">
        <f t="shared" si="1"/>
        <v/>
      </c>
      <c r="I34" s="2"/>
    </row>
    <row r="35" spans="1:9" ht="30" customHeight="1" x14ac:dyDescent="0.25">
      <c r="A35" s="4" t="str">
        <f t="shared" si="2"/>
        <v/>
      </c>
      <c r="B35" s="7"/>
      <c r="C35" s="8"/>
      <c r="D35" s="8"/>
      <c r="E35" s="9" t="str">
        <f t="shared" si="0"/>
        <v/>
      </c>
      <c r="F35" s="9"/>
      <c r="G35" s="17" t="str">
        <f>IF(AND(F35&lt;&gt;"",F35&lt;&gt;""),VLOOKUP(F35,Base!$H$3:$I$7,2,FALSE),"")</f>
        <v/>
      </c>
      <c r="H35" s="17" t="str">
        <f t="shared" si="1"/>
        <v/>
      </c>
      <c r="I35" s="2"/>
    </row>
    <row r="37" spans="1:9" x14ac:dyDescent="0.25">
      <c r="E37" s="11"/>
      <c r="F37" s="11"/>
      <c r="G37" s="11"/>
      <c r="H37" s="11"/>
    </row>
  </sheetData>
  <mergeCells count="1">
    <mergeCell ref="C2:D2"/>
  </mergeCells>
  <conditionalFormatting sqref="A5:A35">
    <cfRule type="expression" dxfId="3" priority="1">
      <formula>COUNTIFS(JoursFériés,$A5)</formula>
    </cfRule>
    <cfRule type="expression" dxfId="2" priority="2">
      <formula>WEEKDAY($A5,2)&gt;5</formula>
    </cfRule>
  </conditionalFormatting>
  <dataValidations count="1">
    <dataValidation type="list" allowBlank="1" showInputMessage="1" showErrorMessage="1" sqref="B8:B35" xr:uid="{618BBA65-6E1A-4698-8323-928E0B7B4DB1}">
      <formula1>Sites</formula1>
    </dataValidation>
  </dataValidations>
  <pageMargins left="0.39370078740157483" right="0" top="0" bottom="0" header="0.31496062992125984" footer="0.31496062992125984"/>
  <pageSetup paperSize="9" scale="55" orientation="landscape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92" r:id="rId4" name="Button 4">
              <controlPr defaultSize="0" print="0" autoFill="0" autoPict="0" macro="[0]!Effacer">
                <anchor moveWithCells="1" sizeWithCells="1">
                  <from>
                    <xdr:col>10</xdr:col>
                    <xdr:colOff>9525</xdr:colOff>
                    <xdr:row>3</xdr:row>
                    <xdr:rowOff>9525</xdr:rowOff>
                  </from>
                  <to>
                    <xdr:col>12</xdr:col>
                    <xdr:colOff>742950</xdr:colOff>
                    <xdr:row>4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3" r:id="rId5" name="Button 5">
              <controlPr defaultSize="0" print="0" autoFill="0" autoPict="0" macro="[0]!enregistrement">
                <anchor moveWithCells="1" sizeWithCells="1">
                  <from>
                    <xdr:col>9</xdr:col>
                    <xdr:colOff>752475</xdr:colOff>
                    <xdr:row>6</xdr:row>
                    <xdr:rowOff>0</xdr:rowOff>
                  </from>
                  <to>
                    <xdr:col>12</xdr:col>
                    <xdr:colOff>742950</xdr:colOff>
                    <xdr:row>7</xdr:row>
                    <xdr:rowOff>361950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B4FDC8BD-AF46-47E2-9AE2-974C509F4FDC}">
          <x14:formula1>
            <xm:f>Base!$H$3:$H$7</xm:f>
          </x14:formula1>
          <xm:sqref>F5:F35</xm:sqref>
        </x14:dataValidation>
        <x14:dataValidation type="list" allowBlank="1" showInputMessage="1" showErrorMessage="1" xr:uid="{54E56939-CE10-4741-A13A-0FE18E9CAC5D}">
          <x14:formula1>
            <xm:f>Base!D3:D15</xm:f>
          </x14:formula1>
          <xm:sqref>B5:B7</xm:sqref>
        </x14:dataValidation>
        <x14:dataValidation type="list" allowBlank="1" showInputMessage="1" showErrorMessage="1" xr:uid="{DA718569-3F3A-4655-A1F5-778671977AB0}">
          <x14:formula1>
            <xm:f>Base!F3:F15</xm:f>
          </x14:formula1>
          <xm:sqref>C2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13">
    <pageSetUpPr fitToPage="1"/>
  </sheetPr>
  <dimension ref="A1:I37"/>
  <sheetViews>
    <sheetView showGridLines="0" workbookViewId="0">
      <selection activeCell="C13" sqref="C13"/>
    </sheetView>
  </sheetViews>
  <sheetFormatPr baseColWidth="10" defaultRowHeight="15" x14ac:dyDescent="0.25"/>
  <cols>
    <col min="1" max="1" width="30.7109375" customWidth="1"/>
    <col min="2" max="2" width="35.7109375" customWidth="1"/>
    <col min="3" max="6" width="20.7109375" customWidth="1"/>
    <col min="7" max="8" width="15.7109375" customWidth="1"/>
    <col min="9" max="9" width="50.7109375" customWidth="1"/>
  </cols>
  <sheetData>
    <row r="1" spans="1:9" ht="37.5" x14ac:dyDescent="0.25">
      <c r="B1" s="28" t="str">
        <f>Accueil!E15</f>
        <v>Décembre</v>
      </c>
      <c r="C1" s="13">
        <f>Accueil!E2</f>
        <v>2019</v>
      </c>
      <c r="D1" s="48" t="s">
        <v>48</v>
      </c>
      <c r="E1" s="47" t="str">
        <f>IF(SUM(E5:E35)=0,"",SUM(E5:E35))</f>
        <v/>
      </c>
      <c r="G1" s="49" t="s">
        <v>44</v>
      </c>
      <c r="H1" s="20">
        <f>SUM(H5:H35)</f>
        <v>0</v>
      </c>
      <c r="I1" s="18"/>
    </row>
    <row r="2" spans="1:9" ht="31.5" x14ac:dyDescent="0.25">
      <c r="B2" s="5" t="s">
        <v>19</v>
      </c>
      <c r="C2" s="56"/>
      <c r="D2" s="57"/>
    </row>
    <row r="3" spans="1:9" ht="45.75" customHeight="1" x14ac:dyDescent="0.25"/>
    <row r="4" spans="1:9" ht="30" customHeight="1" x14ac:dyDescent="0.25">
      <c r="A4" s="24" t="s">
        <v>0</v>
      </c>
      <c r="B4" s="24" t="s">
        <v>3</v>
      </c>
      <c r="C4" s="24" t="s">
        <v>1</v>
      </c>
      <c r="D4" s="24" t="s">
        <v>2</v>
      </c>
      <c r="E4" s="27" t="s">
        <v>20</v>
      </c>
      <c r="F4" s="24" t="s">
        <v>39</v>
      </c>
      <c r="G4" s="27" t="s">
        <v>40</v>
      </c>
      <c r="H4" s="27" t="s">
        <v>46</v>
      </c>
      <c r="I4" s="24" t="s">
        <v>18</v>
      </c>
    </row>
    <row r="5" spans="1:9" ht="30" customHeight="1" x14ac:dyDescent="0.25">
      <c r="A5" s="6">
        <f>DATE(Accueil!E2,12,1)</f>
        <v>43800</v>
      </c>
      <c r="B5" s="7"/>
      <c r="C5" s="8"/>
      <c r="D5" s="8"/>
      <c r="E5" s="9" t="str">
        <f>IF(OR(C5="",D5=""),"",MOD(D5-C5,1))</f>
        <v/>
      </c>
      <c r="F5" s="9"/>
      <c r="G5" s="17" t="str">
        <f>IF(AND(F5&lt;&gt;"",F5&lt;&gt;""),VLOOKUP(F5,Base!$H$3:$I$7,2,FALSE),"")</f>
        <v/>
      </c>
      <c r="H5" s="17" t="str">
        <f>IFERROR(E5*G5*24,"")</f>
        <v/>
      </c>
      <c r="I5" s="2"/>
    </row>
    <row r="6" spans="1:9" ht="30" customHeight="1" x14ac:dyDescent="0.25">
      <c r="A6" s="4">
        <f>IF(A5="","",IF(MONTH(A5+1)&gt;MONTH(A5),"",A5+1))</f>
        <v>43801</v>
      </c>
      <c r="B6" s="7"/>
      <c r="C6" s="8"/>
      <c r="D6" s="8"/>
      <c r="E6" s="9" t="str">
        <f t="shared" ref="E6:E35" si="0">IF(OR(C6="",D6=""),"",MOD(D6-C6,1))</f>
        <v/>
      </c>
      <c r="F6" s="9"/>
      <c r="G6" s="17" t="str">
        <f>IF(AND(F6&lt;&gt;"",F6&lt;&gt;""),VLOOKUP(F6,Base!$H$3:$I$7,2,FALSE),"")</f>
        <v/>
      </c>
      <c r="H6" s="17" t="str">
        <f t="shared" ref="H6:H35" si="1">IFERROR(E6*G6*24,"")</f>
        <v/>
      </c>
      <c r="I6" s="2"/>
    </row>
    <row r="7" spans="1:9" ht="30" customHeight="1" x14ac:dyDescent="0.25">
      <c r="A7" s="4">
        <f t="shared" ref="A7:A35" si="2">IF(A6="","",IF(MONTH(A6+1)&gt;MONTH(A6),"",A6+1))</f>
        <v>43802</v>
      </c>
      <c r="B7" s="7"/>
      <c r="C7" s="8"/>
      <c r="D7" s="8"/>
      <c r="E7" s="9" t="str">
        <f t="shared" si="0"/>
        <v/>
      </c>
      <c r="F7" s="9"/>
      <c r="G7" s="17" t="str">
        <f>IF(AND(F7&lt;&gt;"",F7&lt;&gt;""),VLOOKUP(F7,Base!$H$3:$I$7,2,FALSE),"")</f>
        <v/>
      </c>
      <c r="H7" s="17" t="str">
        <f t="shared" si="1"/>
        <v/>
      </c>
      <c r="I7" s="2"/>
    </row>
    <row r="8" spans="1:9" ht="30" customHeight="1" x14ac:dyDescent="0.25">
      <c r="A8" s="4">
        <f t="shared" si="2"/>
        <v>43803</v>
      </c>
      <c r="B8" s="7"/>
      <c r="C8" s="8"/>
      <c r="D8" s="8"/>
      <c r="E8" s="9" t="str">
        <f t="shared" si="0"/>
        <v/>
      </c>
      <c r="F8" s="9"/>
      <c r="G8" s="17" t="str">
        <f>IF(AND(F8&lt;&gt;"",F8&lt;&gt;""),VLOOKUP(F8,Base!$H$3:$I$7,2,FALSE),"")</f>
        <v/>
      </c>
      <c r="H8" s="17" t="str">
        <f t="shared" si="1"/>
        <v/>
      </c>
      <c r="I8" s="2"/>
    </row>
    <row r="9" spans="1:9" ht="30" customHeight="1" x14ac:dyDescent="0.25">
      <c r="A9" s="4">
        <f t="shared" si="2"/>
        <v>43804</v>
      </c>
      <c r="B9" s="7"/>
      <c r="C9" s="8"/>
      <c r="D9" s="8"/>
      <c r="E9" s="9" t="str">
        <f t="shared" si="0"/>
        <v/>
      </c>
      <c r="F9" s="9"/>
      <c r="G9" s="17" t="str">
        <f>IF(AND(F9&lt;&gt;"",F9&lt;&gt;""),VLOOKUP(F9,Base!$H$3:$I$7,2,FALSE),"")</f>
        <v/>
      </c>
      <c r="H9" s="17" t="str">
        <f t="shared" si="1"/>
        <v/>
      </c>
      <c r="I9" s="2"/>
    </row>
    <row r="10" spans="1:9" ht="30" customHeight="1" x14ac:dyDescent="0.25">
      <c r="A10" s="4">
        <f t="shared" si="2"/>
        <v>43805</v>
      </c>
      <c r="B10" s="7"/>
      <c r="C10" s="8"/>
      <c r="D10" s="8"/>
      <c r="E10" s="9" t="str">
        <f t="shared" si="0"/>
        <v/>
      </c>
      <c r="F10" s="9"/>
      <c r="G10" s="17" t="str">
        <f>IF(AND(F10&lt;&gt;"",F10&lt;&gt;""),VLOOKUP(F10,Base!$H$3:$I$7,2,FALSE),"")</f>
        <v/>
      </c>
      <c r="H10" s="17" t="str">
        <f t="shared" si="1"/>
        <v/>
      </c>
      <c r="I10" s="2"/>
    </row>
    <row r="11" spans="1:9" ht="30" customHeight="1" x14ac:dyDescent="0.25">
      <c r="A11" s="4">
        <f t="shared" si="2"/>
        <v>43806</v>
      </c>
      <c r="B11" s="7"/>
      <c r="C11" s="8"/>
      <c r="D11" s="8"/>
      <c r="E11" s="9" t="str">
        <f t="shared" si="0"/>
        <v/>
      </c>
      <c r="F11" s="9"/>
      <c r="G11" s="17" t="str">
        <f>IF(AND(F11&lt;&gt;"",F11&lt;&gt;""),VLOOKUP(F11,Base!$H$3:$I$7,2,FALSE),"")</f>
        <v/>
      </c>
      <c r="H11" s="17" t="str">
        <f t="shared" si="1"/>
        <v/>
      </c>
      <c r="I11" s="2"/>
    </row>
    <row r="12" spans="1:9" ht="30" customHeight="1" x14ac:dyDescent="0.25">
      <c r="A12" s="4">
        <f t="shared" si="2"/>
        <v>43807</v>
      </c>
      <c r="B12" s="7"/>
      <c r="C12" s="8"/>
      <c r="D12" s="8"/>
      <c r="E12" s="9" t="str">
        <f t="shared" si="0"/>
        <v/>
      </c>
      <c r="F12" s="9"/>
      <c r="G12" s="17" t="str">
        <f>IF(AND(F12&lt;&gt;"",F12&lt;&gt;""),VLOOKUP(F12,Base!$H$3:$I$7,2,FALSE),"")</f>
        <v/>
      </c>
      <c r="H12" s="17" t="str">
        <f t="shared" si="1"/>
        <v/>
      </c>
      <c r="I12" s="2"/>
    </row>
    <row r="13" spans="1:9" ht="30" customHeight="1" x14ac:dyDescent="0.25">
      <c r="A13" s="4">
        <f t="shared" si="2"/>
        <v>43808</v>
      </c>
      <c r="B13" s="7"/>
      <c r="C13" s="8"/>
      <c r="D13" s="8"/>
      <c r="E13" s="9" t="str">
        <f t="shared" si="0"/>
        <v/>
      </c>
      <c r="F13" s="9"/>
      <c r="G13" s="17" t="str">
        <f>IF(AND(F13&lt;&gt;"",F13&lt;&gt;""),VLOOKUP(F13,Base!$H$3:$I$7,2,FALSE),"")</f>
        <v/>
      </c>
      <c r="H13" s="17" t="str">
        <f t="shared" si="1"/>
        <v/>
      </c>
      <c r="I13" s="2"/>
    </row>
    <row r="14" spans="1:9" ht="30" customHeight="1" x14ac:dyDescent="0.25">
      <c r="A14" s="4">
        <f t="shared" si="2"/>
        <v>43809</v>
      </c>
      <c r="B14" s="7"/>
      <c r="C14" s="8"/>
      <c r="D14" s="8"/>
      <c r="E14" s="9" t="str">
        <f t="shared" si="0"/>
        <v/>
      </c>
      <c r="F14" s="9"/>
      <c r="G14" s="17" t="str">
        <f>IF(AND(F14&lt;&gt;"",F14&lt;&gt;""),VLOOKUP(F14,Base!$H$3:$I$7,2,FALSE),"")</f>
        <v/>
      </c>
      <c r="H14" s="17" t="str">
        <f t="shared" si="1"/>
        <v/>
      </c>
      <c r="I14" s="2"/>
    </row>
    <row r="15" spans="1:9" ht="30" customHeight="1" x14ac:dyDescent="0.25">
      <c r="A15" s="4">
        <f t="shared" si="2"/>
        <v>43810</v>
      </c>
      <c r="B15" s="7"/>
      <c r="C15" s="8"/>
      <c r="D15" s="8"/>
      <c r="E15" s="9" t="str">
        <f t="shared" si="0"/>
        <v/>
      </c>
      <c r="F15" s="9"/>
      <c r="G15" s="17" t="str">
        <f>IF(AND(F15&lt;&gt;"",F15&lt;&gt;""),VLOOKUP(F15,Base!$H$3:$I$7,2,FALSE),"")</f>
        <v/>
      </c>
      <c r="H15" s="17" t="str">
        <f t="shared" si="1"/>
        <v/>
      </c>
      <c r="I15" s="2"/>
    </row>
    <row r="16" spans="1:9" ht="30" customHeight="1" x14ac:dyDescent="0.25">
      <c r="A16" s="4">
        <f t="shared" si="2"/>
        <v>43811</v>
      </c>
      <c r="B16" s="7"/>
      <c r="C16" s="8"/>
      <c r="D16" s="8"/>
      <c r="E16" s="9" t="str">
        <f t="shared" si="0"/>
        <v/>
      </c>
      <c r="F16" s="9"/>
      <c r="G16" s="17" t="str">
        <f>IF(AND(F16&lt;&gt;"",F16&lt;&gt;""),VLOOKUP(F16,Base!$H$3:$I$7,2,FALSE),"")</f>
        <v/>
      </c>
      <c r="H16" s="17" t="str">
        <f t="shared" si="1"/>
        <v/>
      </c>
      <c r="I16" s="2"/>
    </row>
    <row r="17" spans="1:9" ht="30" customHeight="1" x14ac:dyDescent="0.25">
      <c r="A17" s="4">
        <f t="shared" si="2"/>
        <v>43812</v>
      </c>
      <c r="B17" s="7"/>
      <c r="C17" s="8"/>
      <c r="D17" s="8"/>
      <c r="E17" s="9" t="str">
        <f t="shared" si="0"/>
        <v/>
      </c>
      <c r="F17" s="9"/>
      <c r="G17" s="17" t="str">
        <f>IF(AND(F17&lt;&gt;"",F17&lt;&gt;""),VLOOKUP(F17,Base!$H$3:$I$7,2,FALSE),"")</f>
        <v/>
      </c>
      <c r="H17" s="17" t="str">
        <f t="shared" si="1"/>
        <v/>
      </c>
      <c r="I17" s="2"/>
    </row>
    <row r="18" spans="1:9" ht="30" customHeight="1" x14ac:dyDescent="0.25">
      <c r="A18" s="4">
        <f t="shared" si="2"/>
        <v>43813</v>
      </c>
      <c r="B18" s="7"/>
      <c r="C18" s="8"/>
      <c r="D18" s="8"/>
      <c r="E18" s="9" t="str">
        <f t="shared" si="0"/>
        <v/>
      </c>
      <c r="F18" s="9"/>
      <c r="G18" s="17" t="str">
        <f>IF(AND(F18&lt;&gt;"",F18&lt;&gt;""),VLOOKUP(F18,Base!$H$3:$I$7,2,FALSE),"")</f>
        <v/>
      </c>
      <c r="H18" s="17" t="str">
        <f t="shared" si="1"/>
        <v/>
      </c>
      <c r="I18" s="2"/>
    </row>
    <row r="19" spans="1:9" ht="30" customHeight="1" x14ac:dyDescent="0.25">
      <c r="A19" s="4">
        <f t="shared" si="2"/>
        <v>43814</v>
      </c>
      <c r="B19" s="7"/>
      <c r="C19" s="8"/>
      <c r="D19" s="8"/>
      <c r="E19" s="9" t="str">
        <f t="shared" si="0"/>
        <v/>
      </c>
      <c r="F19" s="9"/>
      <c r="G19" s="17" t="str">
        <f>IF(AND(F19&lt;&gt;"",F19&lt;&gt;""),VLOOKUP(F19,Base!$H$3:$I$7,2,FALSE),"")</f>
        <v/>
      </c>
      <c r="H19" s="17" t="str">
        <f t="shared" si="1"/>
        <v/>
      </c>
      <c r="I19" s="2"/>
    </row>
    <row r="20" spans="1:9" ht="30" customHeight="1" x14ac:dyDescent="0.25">
      <c r="A20" s="4">
        <f t="shared" si="2"/>
        <v>43815</v>
      </c>
      <c r="B20" s="7"/>
      <c r="C20" s="8"/>
      <c r="D20" s="8"/>
      <c r="E20" s="9" t="str">
        <f t="shared" si="0"/>
        <v/>
      </c>
      <c r="F20" s="9"/>
      <c r="G20" s="17" t="str">
        <f>IF(AND(F20&lt;&gt;"",F20&lt;&gt;""),VLOOKUP(F20,Base!$H$3:$I$7,2,FALSE),"")</f>
        <v/>
      </c>
      <c r="H20" s="17" t="str">
        <f t="shared" si="1"/>
        <v/>
      </c>
      <c r="I20" s="2"/>
    </row>
    <row r="21" spans="1:9" ht="30" customHeight="1" x14ac:dyDescent="0.25">
      <c r="A21" s="4">
        <f t="shared" si="2"/>
        <v>43816</v>
      </c>
      <c r="B21" s="7"/>
      <c r="C21" s="8"/>
      <c r="D21" s="8"/>
      <c r="E21" s="9" t="str">
        <f t="shared" si="0"/>
        <v/>
      </c>
      <c r="F21" s="9"/>
      <c r="G21" s="17" t="str">
        <f>IF(AND(F21&lt;&gt;"",F21&lt;&gt;""),VLOOKUP(F21,Base!$H$3:$I$7,2,FALSE),"")</f>
        <v/>
      </c>
      <c r="H21" s="17" t="str">
        <f t="shared" si="1"/>
        <v/>
      </c>
      <c r="I21" s="2"/>
    </row>
    <row r="22" spans="1:9" ht="30" customHeight="1" x14ac:dyDescent="0.25">
      <c r="A22" s="4">
        <f t="shared" si="2"/>
        <v>43817</v>
      </c>
      <c r="B22" s="7"/>
      <c r="C22" s="8"/>
      <c r="D22" s="8"/>
      <c r="E22" s="9" t="str">
        <f t="shared" si="0"/>
        <v/>
      </c>
      <c r="F22" s="9"/>
      <c r="G22" s="17" t="str">
        <f>IF(AND(F22&lt;&gt;"",F22&lt;&gt;""),VLOOKUP(F22,Base!$H$3:$I$7,2,FALSE),"")</f>
        <v/>
      </c>
      <c r="H22" s="17" t="str">
        <f t="shared" si="1"/>
        <v/>
      </c>
      <c r="I22" s="2"/>
    </row>
    <row r="23" spans="1:9" ht="30" customHeight="1" x14ac:dyDescent="0.25">
      <c r="A23" s="4">
        <f t="shared" si="2"/>
        <v>43818</v>
      </c>
      <c r="B23" s="7"/>
      <c r="C23" s="8"/>
      <c r="D23" s="8"/>
      <c r="E23" s="9" t="str">
        <f t="shared" si="0"/>
        <v/>
      </c>
      <c r="F23" s="9"/>
      <c r="G23" s="17" t="str">
        <f>IF(AND(F23&lt;&gt;"",F23&lt;&gt;""),VLOOKUP(F23,Base!$H$3:$I$7,2,FALSE),"")</f>
        <v/>
      </c>
      <c r="H23" s="17" t="str">
        <f t="shared" si="1"/>
        <v/>
      </c>
      <c r="I23" s="2"/>
    </row>
    <row r="24" spans="1:9" ht="30" customHeight="1" x14ac:dyDescent="0.25">
      <c r="A24" s="4">
        <f t="shared" si="2"/>
        <v>43819</v>
      </c>
      <c r="B24" s="7"/>
      <c r="C24" s="8"/>
      <c r="D24" s="8"/>
      <c r="E24" s="9" t="str">
        <f t="shared" si="0"/>
        <v/>
      </c>
      <c r="F24" s="9"/>
      <c r="G24" s="17" t="str">
        <f>IF(AND(F24&lt;&gt;"",F24&lt;&gt;""),VLOOKUP(F24,Base!$H$3:$I$7,2,FALSE),"")</f>
        <v/>
      </c>
      <c r="H24" s="17" t="str">
        <f t="shared" si="1"/>
        <v/>
      </c>
      <c r="I24" s="2"/>
    </row>
    <row r="25" spans="1:9" ht="30" customHeight="1" x14ac:dyDescent="0.25">
      <c r="A25" s="4">
        <f t="shared" si="2"/>
        <v>43820</v>
      </c>
      <c r="B25" s="7"/>
      <c r="C25" s="8"/>
      <c r="D25" s="8"/>
      <c r="E25" s="9" t="str">
        <f t="shared" si="0"/>
        <v/>
      </c>
      <c r="F25" s="9"/>
      <c r="G25" s="17" t="str">
        <f>IF(AND(F25&lt;&gt;"",F25&lt;&gt;""),VLOOKUP(F25,Base!$H$3:$I$7,2,FALSE),"")</f>
        <v/>
      </c>
      <c r="H25" s="17" t="str">
        <f t="shared" si="1"/>
        <v/>
      </c>
      <c r="I25" s="2"/>
    </row>
    <row r="26" spans="1:9" ht="30" customHeight="1" x14ac:dyDescent="0.25">
      <c r="A26" s="4">
        <f t="shared" si="2"/>
        <v>43821</v>
      </c>
      <c r="B26" s="7"/>
      <c r="C26" s="8"/>
      <c r="D26" s="8"/>
      <c r="E26" s="9" t="str">
        <f t="shared" si="0"/>
        <v/>
      </c>
      <c r="F26" s="9"/>
      <c r="G26" s="17" t="str">
        <f>IF(AND(F26&lt;&gt;"",F26&lt;&gt;""),VLOOKUP(F26,Base!$H$3:$I$7,2,FALSE),"")</f>
        <v/>
      </c>
      <c r="H26" s="17" t="str">
        <f t="shared" si="1"/>
        <v/>
      </c>
      <c r="I26" s="2"/>
    </row>
    <row r="27" spans="1:9" ht="30" customHeight="1" x14ac:dyDescent="0.25">
      <c r="A27" s="4">
        <f t="shared" si="2"/>
        <v>43822</v>
      </c>
      <c r="B27" s="7"/>
      <c r="C27" s="8"/>
      <c r="D27" s="8"/>
      <c r="E27" s="9" t="str">
        <f t="shared" si="0"/>
        <v/>
      </c>
      <c r="F27" s="9"/>
      <c r="G27" s="17" t="str">
        <f>IF(AND(F27&lt;&gt;"",F27&lt;&gt;""),VLOOKUP(F27,Base!$H$3:$I$7,2,FALSE),"")</f>
        <v/>
      </c>
      <c r="H27" s="17" t="str">
        <f t="shared" si="1"/>
        <v/>
      </c>
      <c r="I27" s="2"/>
    </row>
    <row r="28" spans="1:9" ht="30" customHeight="1" x14ac:dyDescent="0.25">
      <c r="A28" s="4">
        <f t="shared" si="2"/>
        <v>43823</v>
      </c>
      <c r="B28" s="7"/>
      <c r="C28" s="8"/>
      <c r="D28" s="8"/>
      <c r="E28" s="9" t="str">
        <f t="shared" si="0"/>
        <v/>
      </c>
      <c r="F28" s="9"/>
      <c r="G28" s="17" t="str">
        <f>IF(AND(F28&lt;&gt;"",F28&lt;&gt;""),VLOOKUP(F28,Base!$H$3:$I$7,2,FALSE),"")</f>
        <v/>
      </c>
      <c r="H28" s="17" t="str">
        <f t="shared" si="1"/>
        <v/>
      </c>
      <c r="I28" s="2"/>
    </row>
    <row r="29" spans="1:9" ht="30" customHeight="1" x14ac:dyDescent="0.25">
      <c r="A29" s="4">
        <f>IF(A28="","",IF(MONTH(A28+1)&gt;MONTH(A28),"",A28+1))</f>
        <v>43824</v>
      </c>
      <c r="B29" s="7"/>
      <c r="C29" s="8"/>
      <c r="D29" s="8"/>
      <c r="E29" s="9" t="str">
        <f t="shared" si="0"/>
        <v/>
      </c>
      <c r="F29" s="9"/>
      <c r="G29" s="17" t="str">
        <f>IF(AND(F29&lt;&gt;"",F29&lt;&gt;""),VLOOKUP(F29,Base!$H$3:$I$7,2,FALSE),"")</f>
        <v/>
      </c>
      <c r="H29" s="17" t="str">
        <f t="shared" si="1"/>
        <v/>
      </c>
      <c r="I29" s="2"/>
    </row>
    <row r="30" spans="1:9" ht="30" customHeight="1" x14ac:dyDescent="0.25">
      <c r="A30" s="4">
        <f t="shared" si="2"/>
        <v>43825</v>
      </c>
      <c r="B30" s="7"/>
      <c r="C30" s="8"/>
      <c r="D30" s="8"/>
      <c r="E30" s="9" t="str">
        <f t="shared" si="0"/>
        <v/>
      </c>
      <c r="F30" s="9"/>
      <c r="G30" s="17" t="str">
        <f>IF(AND(F30&lt;&gt;"",F30&lt;&gt;""),VLOOKUP(F30,Base!$H$3:$I$7,2,FALSE),"")</f>
        <v/>
      </c>
      <c r="H30" s="17" t="str">
        <f t="shared" si="1"/>
        <v/>
      </c>
      <c r="I30" s="2"/>
    </row>
    <row r="31" spans="1:9" ht="30" customHeight="1" x14ac:dyDescent="0.25">
      <c r="A31" s="4">
        <f t="shared" si="2"/>
        <v>43826</v>
      </c>
      <c r="B31" s="7"/>
      <c r="C31" s="8"/>
      <c r="D31" s="8"/>
      <c r="E31" s="9" t="str">
        <f t="shared" si="0"/>
        <v/>
      </c>
      <c r="F31" s="9"/>
      <c r="G31" s="17" t="str">
        <f>IF(AND(F31&lt;&gt;"",F31&lt;&gt;""),VLOOKUP(F31,Base!$H$3:$I$7,2,FALSE),"")</f>
        <v/>
      </c>
      <c r="H31" s="17" t="str">
        <f t="shared" si="1"/>
        <v/>
      </c>
      <c r="I31" s="2"/>
    </row>
    <row r="32" spans="1:9" ht="30" customHeight="1" x14ac:dyDescent="0.25">
      <c r="A32" s="4">
        <f t="shared" si="2"/>
        <v>43827</v>
      </c>
      <c r="B32" s="7"/>
      <c r="C32" s="8"/>
      <c r="D32" s="8"/>
      <c r="E32" s="9" t="str">
        <f t="shared" si="0"/>
        <v/>
      </c>
      <c r="F32" s="9"/>
      <c r="G32" s="17" t="str">
        <f>IF(AND(F32&lt;&gt;"",F32&lt;&gt;""),VLOOKUP(F32,Base!$H$3:$I$7,2,FALSE),"")</f>
        <v/>
      </c>
      <c r="H32" s="17" t="str">
        <f t="shared" si="1"/>
        <v/>
      </c>
      <c r="I32" s="2"/>
    </row>
    <row r="33" spans="1:9" ht="30" customHeight="1" x14ac:dyDescent="0.25">
      <c r="A33" s="4">
        <f t="shared" si="2"/>
        <v>43828</v>
      </c>
      <c r="B33" s="7"/>
      <c r="C33" s="8"/>
      <c r="D33" s="8"/>
      <c r="E33" s="9" t="str">
        <f t="shared" si="0"/>
        <v/>
      </c>
      <c r="F33" s="9"/>
      <c r="G33" s="17" t="str">
        <f>IF(AND(F33&lt;&gt;"",F33&lt;&gt;""),VLOOKUP(F33,Base!$H$3:$I$7,2,FALSE),"")</f>
        <v/>
      </c>
      <c r="H33" s="17" t="str">
        <f t="shared" si="1"/>
        <v/>
      </c>
      <c r="I33" s="2"/>
    </row>
    <row r="34" spans="1:9" ht="30" customHeight="1" x14ac:dyDescent="0.25">
      <c r="A34" s="4">
        <f>IF(A33="","",IF(MONTH(A33+1)&gt;MONTH(A33),"",A33+1))</f>
        <v>43829</v>
      </c>
      <c r="B34" s="7"/>
      <c r="C34" s="8"/>
      <c r="D34" s="8"/>
      <c r="E34" s="9" t="str">
        <f t="shared" si="0"/>
        <v/>
      </c>
      <c r="F34" s="9"/>
      <c r="G34" s="17" t="str">
        <f>IF(AND(F34&lt;&gt;"",F34&lt;&gt;""),VLOOKUP(F34,Base!$H$3:$I$7,2,FALSE),"")</f>
        <v/>
      </c>
      <c r="H34" s="17" t="str">
        <f t="shared" si="1"/>
        <v/>
      </c>
      <c r="I34" s="2"/>
    </row>
    <row r="35" spans="1:9" ht="30" customHeight="1" x14ac:dyDescent="0.25">
      <c r="A35" s="4">
        <f t="shared" si="2"/>
        <v>43830</v>
      </c>
      <c r="B35" s="7"/>
      <c r="C35" s="8"/>
      <c r="D35" s="8"/>
      <c r="E35" s="9" t="str">
        <f t="shared" si="0"/>
        <v/>
      </c>
      <c r="F35" s="9"/>
      <c r="G35" s="17" t="str">
        <f>IF(AND(F35&lt;&gt;"",F35&lt;&gt;""),VLOOKUP(F35,Base!$H$3:$I$7,2,FALSE),"")</f>
        <v/>
      </c>
      <c r="H35" s="17" t="str">
        <f t="shared" si="1"/>
        <v/>
      </c>
      <c r="I35" s="2"/>
    </row>
    <row r="37" spans="1:9" x14ac:dyDescent="0.25">
      <c r="E37" s="11"/>
      <c r="F37" s="11"/>
      <c r="G37" s="11"/>
      <c r="H37" s="11"/>
    </row>
  </sheetData>
  <mergeCells count="1">
    <mergeCell ref="C2:D2"/>
  </mergeCells>
  <conditionalFormatting sqref="A5:A35">
    <cfRule type="expression" dxfId="1" priority="1">
      <formula>COUNTIFS(JoursFériés,$A5)</formula>
    </cfRule>
    <cfRule type="expression" dxfId="0" priority="2">
      <formula>WEEKDAY($A5,2)&gt;5</formula>
    </cfRule>
  </conditionalFormatting>
  <dataValidations count="1">
    <dataValidation type="list" allowBlank="1" showInputMessage="1" showErrorMessage="1" sqref="B8:B35" xr:uid="{7BCBC20A-8F7B-46DA-8DD9-F92EE6133E10}">
      <formula1>Sites</formula1>
    </dataValidation>
  </dataValidations>
  <pageMargins left="0.39370078740157483" right="0" top="0" bottom="0" header="0.31496062992125984" footer="0.31496062992125984"/>
  <pageSetup paperSize="9" scale="55" orientation="landscape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17" r:id="rId4" name="Button 5">
              <controlPr defaultSize="0" print="0" autoFill="0" autoPict="0" macro="[0]!Effacer">
                <anchor moveWithCells="1" sizeWithCells="1">
                  <from>
                    <xdr:col>10</xdr:col>
                    <xdr:colOff>0</xdr:colOff>
                    <xdr:row>3</xdr:row>
                    <xdr:rowOff>9525</xdr:rowOff>
                  </from>
                  <to>
                    <xdr:col>12</xdr:col>
                    <xdr:colOff>733425</xdr:colOff>
                    <xdr:row>4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8" r:id="rId5" name="Button 6">
              <controlPr defaultSize="0" print="0" autoFill="0" autoPict="0" macro="[0]!enregistrement">
                <anchor moveWithCells="1" sizeWithCells="1">
                  <from>
                    <xdr:col>10</xdr:col>
                    <xdr:colOff>0</xdr:colOff>
                    <xdr:row>6</xdr:row>
                    <xdr:rowOff>0</xdr:rowOff>
                  </from>
                  <to>
                    <xdr:col>12</xdr:col>
                    <xdr:colOff>752475</xdr:colOff>
                    <xdr:row>7</xdr:row>
                    <xdr:rowOff>361950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AA311FC0-4ED7-4342-A74A-4169E8B7D986}">
          <x14:formula1>
            <xm:f>Base!$H$3:$H$7</xm:f>
          </x14:formula1>
          <xm:sqref>F5:F35</xm:sqref>
        </x14:dataValidation>
        <x14:dataValidation type="list" allowBlank="1" showInputMessage="1" showErrorMessage="1" xr:uid="{D2F8FC67-4010-4C07-8C67-3CD7B4870A58}">
          <x14:formula1>
            <xm:f>Base!D3:D15</xm:f>
          </x14:formula1>
          <xm:sqref>B5:B7</xm:sqref>
        </x14:dataValidation>
        <x14:dataValidation type="list" allowBlank="1" showInputMessage="1" showErrorMessage="1" xr:uid="{2E619CC6-2990-4128-AF5D-C93EA2ED489A}">
          <x14:formula1>
            <xm:f>Base!F3:F15</xm:f>
          </x14:formula1>
          <xm:sqref>C2</xm:sqref>
        </x14:dataValidation>
      </x14:dataValidation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Feuil14"/>
  <dimension ref="A2:I15"/>
  <sheetViews>
    <sheetView workbookViewId="0">
      <selection activeCell="G29" sqref="G29"/>
    </sheetView>
  </sheetViews>
  <sheetFormatPr baseColWidth="10" defaultRowHeight="15" x14ac:dyDescent="0.25"/>
  <cols>
    <col min="1" max="1" width="18.28515625" bestFit="1" customWidth="1"/>
    <col min="2" max="2" width="25.7109375" bestFit="1" customWidth="1"/>
    <col min="4" max="4" width="34.28515625" customWidth="1"/>
    <col min="6" max="6" width="34.140625" customWidth="1"/>
    <col min="8" max="8" width="12.28515625" bestFit="1" customWidth="1"/>
  </cols>
  <sheetData>
    <row r="2" spans="1:9" x14ac:dyDescent="0.25">
      <c r="D2" s="10" t="s">
        <v>3</v>
      </c>
      <c r="F2" s="12" t="s">
        <v>26</v>
      </c>
      <c r="H2" s="15" t="s">
        <v>39</v>
      </c>
      <c r="I2" s="15" t="s">
        <v>40</v>
      </c>
    </row>
    <row r="3" spans="1:9" ht="26.25" x14ac:dyDescent="0.4">
      <c r="A3" s="2" t="s">
        <v>5</v>
      </c>
      <c r="B3" s="3">
        <f>DATE(Accueil!E2,1,1)</f>
        <v>43466</v>
      </c>
      <c r="D3" s="16" t="s">
        <v>51</v>
      </c>
      <c r="F3" s="16" t="s">
        <v>59</v>
      </c>
      <c r="H3" s="15" t="s">
        <v>41</v>
      </c>
      <c r="I3" s="19">
        <v>9</v>
      </c>
    </row>
    <row r="4" spans="1:9" ht="26.25" x14ac:dyDescent="0.4">
      <c r="A4" s="2" t="s">
        <v>6</v>
      </c>
      <c r="B4" s="3">
        <f>FLOOR(DAY(MINUTE(Accueil!E2/38)/2+56)&amp;"/5/"&amp;Accueil!E2,7)-34</f>
        <v>43576</v>
      </c>
      <c r="D4" s="16" t="s">
        <v>52</v>
      </c>
      <c r="F4" s="16" t="s">
        <v>60</v>
      </c>
      <c r="H4" s="15" t="s">
        <v>42</v>
      </c>
      <c r="I4" s="19">
        <v>10</v>
      </c>
    </row>
    <row r="5" spans="1:9" ht="26.25" x14ac:dyDescent="0.4">
      <c r="A5" s="2" t="s">
        <v>7</v>
      </c>
      <c r="B5" s="3">
        <f>B4+1</f>
        <v>43577</v>
      </c>
      <c r="D5" s="16" t="s">
        <v>53</v>
      </c>
      <c r="F5" s="16" t="s">
        <v>61</v>
      </c>
      <c r="H5" s="15" t="s">
        <v>43</v>
      </c>
      <c r="I5" s="19">
        <v>12</v>
      </c>
    </row>
    <row r="6" spans="1:9" ht="26.25" x14ac:dyDescent="0.4">
      <c r="A6" s="2" t="s">
        <v>8</v>
      </c>
      <c r="B6" s="3">
        <f>DATE(Accueil!E2,5,1)</f>
        <v>43586</v>
      </c>
      <c r="D6" s="16" t="s">
        <v>54</v>
      </c>
      <c r="F6" s="16" t="s">
        <v>62</v>
      </c>
      <c r="H6" s="15"/>
      <c r="I6" s="19"/>
    </row>
    <row r="7" spans="1:9" ht="26.25" x14ac:dyDescent="0.4">
      <c r="A7" s="2" t="s">
        <v>9</v>
      </c>
      <c r="B7" s="3">
        <f>DATE(Accueil!D3,5,8)</f>
        <v>129</v>
      </c>
      <c r="D7" s="16" t="s">
        <v>55</v>
      </c>
      <c r="F7" s="16" t="s">
        <v>63</v>
      </c>
      <c r="H7" s="15"/>
      <c r="I7" s="19"/>
    </row>
    <row r="8" spans="1:9" ht="26.25" x14ac:dyDescent="0.4">
      <c r="A8" s="2" t="s">
        <v>10</v>
      </c>
      <c r="B8" s="3">
        <f>B4+39</f>
        <v>43615</v>
      </c>
      <c r="D8" s="16" t="s">
        <v>56</v>
      </c>
      <c r="F8" s="16"/>
    </row>
    <row r="9" spans="1:9" ht="26.25" x14ac:dyDescent="0.4">
      <c r="A9" s="2" t="s">
        <v>11</v>
      </c>
      <c r="B9" s="3">
        <f>B4+49</f>
        <v>43625</v>
      </c>
      <c r="D9" s="16" t="s">
        <v>57</v>
      </c>
      <c r="F9" s="16"/>
    </row>
    <row r="10" spans="1:9" ht="26.25" x14ac:dyDescent="0.4">
      <c r="A10" s="2" t="s">
        <v>12</v>
      </c>
      <c r="B10" s="3">
        <f>B4+50</f>
        <v>43626</v>
      </c>
      <c r="D10" s="16" t="s">
        <v>58</v>
      </c>
      <c r="F10" s="16"/>
    </row>
    <row r="11" spans="1:9" ht="26.25" x14ac:dyDescent="0.4">
      <c r="A11" s="2" t="s">
        <v>13</v>
      </c>
      <c r="B11" s="3">
        <f>DATE(Accueil!E2,7,14)</f>
        <v>43660</v>
      </c>
      <c r="D11" s="16" t="s">
        <v>21</v>
      </c>
      <c r="F11" s="16"/>
    </row>
    <row r="12" spans="1:9" ht="26.25" x14ac:dyDescent="0.4">
      <c r="A12" s="2" t="s">
        <v>14</v>
      </c>
      <c r="B12" s="3">
        <f>DATE(Accueil!E2,8,15)</f>
        <v>43692</v>
      </c>
      <c r="D12" s="16" t="s">
        <v>22</v>
      </c>
      <c r="F12" s="16"/>
    </row>
    <row r="13" spans="1:9" ht="26.25" x14ac:dyDescent="0.4">
      <c r="A13" s="2" t="s">
        <v>15</v>
      </c>
      <c r="B13" s="3">
        <f>DATE(Accueil!E2,11,1)</f>
        <v>43770</v>
      </c>
      <c r="D13" s="16" t="s">
        <v>23</v>
      </c>
      <c r="F13" s="16"/>
    </row>
    <row r="14" spans="1:9" ht="26.25" x14ac:dyDescent="0.4">
      <c r="A14" s="2" t="s">
        <v>16</v>
      </c>
      <c r="B14" s="3">
        <f>DATE(Accueil!E2,11,11)</f>
        <v>43780</v>
      </c>
      <c r="D14" s="16" t="s">
        <v>24</v>
      </c>
      <c r="F14" s="16"/>
    </row>
    <row r="15" spans="1:9" ht="26.25" x14ac:dyDescent="0.4">
      <c r="A15" s="2" t="s">
        <v>17</v>
      </c>
      <c r="B15" s="3">
        <f>DATE(Accueil!E2,12,25)</f>
        <v>43824</v>
      </c>
      <c r="D15" s="16" t="s">
        <v>25</v>
      </c>
      <c r="F15" s="16"/>
    </row>
  </sheetData>
  <sortState ref="D3:D9">
    <sortCondition ref="D3"/>
  </sortState>
  <phoneticPr fontId="1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2</vt:i4>
      </vt:variant>
    </vt:vector>
  </HeadingPairs>
  <TitlesOfParts>
    <vt:vector size="16" baseType="lpstr">
      <vt:lpstr>Accueil</vt:lpstr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  <vt:lpstr>Base</vt:lpstr>
      <vt:lpstr>JoursFériés</vt:lpstr>
      <vt:lpstr>Sites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J.B. TRANCHANT</dc:creator>
  <cp:lastModifiedBy>Doliprane</cp:lastModifiedBy>
  <cp:lastPrinted>2019-07-23T16:20:22Z</cp:lastPrinted>
  <dcterms:created xsi:type="dcterms:W3CDTF">2019-07-15T12:54:54Z</dcterms:created>
  <dcterms:modified xsi:type="dcterms:W3CDTF">2019-10-12T07:13:56Z</dcterms:modified>
</cp:coreProperties>
</file>