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ien\Desktop\"/>
    </mc:Choice>
  </mc:AlternateContent>
  <xr:revisionPtr revIDLastSave="0" documentId="10_ncr:8100000_{5CB89B37-B530-492C-85DB-070973A262D1}" xr6:coauthVersionLast="34" xr6:coauthVersionMax="34" xr10:uidLastSave="{00000000-0000-0000-0000-000000000000}"/>
  <bookViews>
    <workbookView xWindow="0" yWindow="0" windowWidth="23040" windowHeight="8496" xr2:uid="{37A44743-178A-49C6-A197-E46D2E79F3BF}"/>
  </bookViews>
  <sheets>
    <sheet name="Feuil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32" i="1" l="1"/>
  <c r="AF32" i="1"/>
  <c r="AB32" i="1"/>
  <c r="X32" i="1"/>
  <c r="T32" i="1"/>
  <c r="P32" i="1"/>
  <c r="L32" i="1"/>
  <c r="H32" i="1"/>
  <c r="AP29" i="1"/>
  <c r="AJ29" i="1"/>
  <c r="AF29" i="1"/>
  <c r="AB29" i="1"/>
  <c r="X29" i="1"/>
  <c r="T29" i="1"/>
  <c r="P29" i="1"/>
  <c r="L29" i="1"/>
  <c r="H29" i="1"/>
  <c r="AJ26" i="1"/>
  <c r="AF26" i="1"/>
  <c r="AB26" i="1"/>
  <c r="X26" i="1"/>
  <c r="T26" i="1"/>
  <c r="P26" i="1"/>
  <c r="L26" i="1"/>
  <c r="H26" i="1"/>
  <c r="AJ23" i="1"/>
  <c r="AF23" i="1"/>
  <c r="AB23" i="1"/>
  <c r="X23" i="1"/>
  <c r="T23" i="1"/>
  <c r="P23" i="1"/>
  <c r="L23" i="1"/>
  <c r="H23" i="1"/>
  <c r="AJ20" i="1"/>
  <c r="AF20" i="1"/>
  <c r="AB20" i="1"/>
  <c r="X20" i="1"/>
  <c r="T20" i="1"/>
  <c r="P20" i="1"/>
  <c r="L20" i="1"/>
  <c r="H20" i="1"/>
  <c r="AJ17" i="1"/>
  <c r="AF17" i="1"/>
  <c r="AB17" i="1"/>
  <c r="X17" i="1"/>
  <c r="T17" i="1"/>
  <c r="P17" i="1"/>
  <c r="L17" i="1"/>
  <c r="H17" i="1"/>
  <c r="AP27" i="1" s="1"/>
  <c r="AJ14" i="1"/>
  <c r="AI14" i="1"/>
  <c r="AD14" i="1"/>
  <c r="AC14" i="1"/>
  <c r="AB14" i="1"/>
  <c r="AA14" i="1"/>
  <c r="V14" i="1"/>
  <c r="S4" i="1" s="1"/>
  <c r="U14" i="1"/>
  <c r="T14" i="1"/>
  <c r="S14" i="1"/>
  <c r="N14" i="1"/>
  <c r="K4" i="1" s="1"/>
  <c r="M14" i="1"/>
  <c r="L14" i="1"/>
  <c r="K14" i="1"/>
  <c r="AJ12" i="1"/>
  <c r="AD12" i="1"/>
  <c r="AB12" i="1"/>
  <c r="V12" i="1"/>
  <c r="T12" i="1"/>
  <c r="N12" i="1"/>
  <c r="L12" i="1"/>
  <c r="AJ11" i="1"/>
  <c r="AI11" i="1"/>
  <c r="AD11" i="1"/>
  <c r="AC31" i="1" s="1"/>
  <c r="AC11" i="1"/>
  <c r="AB11" i="1"/>
  <c r="AA11" i="1"/>
  <c r="V11" i="1"/>
  <c r="U11" i="1"/>
  <c r="T11" i="1"/>
  <c r="S11" i="1"/>
  <c r="N11" i="1"/>
  <c r="M31" i="1" s="1"/>
  <c r="N31" i="1" s="1"/>
  <c r="M11" i="1"/>
  <c r="L11" i="1"/>
  <c r="K11" i="1"/>
  <c r="AJ10" i="1"/>
  <c r="AI10" i="1"/>
  <c r="AD10" i="1"/>
  <c r="AC28" i="1" s="1"/>
  <c r="AD28" i="1" s="1"/>
  <c r="AC10" i="1"/>
  <c r="AB10" i="1"/>
  <c r="AA10" i="1"/>
  <c r="V10" i="1"/>
  <c r="U10" i="1"/>
  <c r="T10" i="1"/>
  <c r="S10" i="1"/>
  <c r="N10" i="1"/>
  <c r="M28" i="1" s="1"/>
  <c r="N28" i="1" s="1"/>
  <c r="M10" i="1"/>
  <c r="L10" i="1"/>
  <c r="K10" i="1"/>
  <c r="AJ9" i="1"/>
  <c r="AI9" i="1"/>
  <c r="AD9" i="1"/>
  <c r="AC25" i="1" s="1"/>
  <c r="AD25" i="1" s="1"/>
  <c r="AC9" i="1"/>
  <c r="AB9" i="1"/>
  <c r="AA9" i="1"/>
  <c r="V9" i="1"/>
  <c r="U9" i="1"/>
  <c r="T9" i="1"/>
  <c r="S9" i="1"/>
  <c r="U25" i="1" s="1"/>
  <c r="V25" i="1" s="1"/>
  <c r="N9" i="1"/>
  <c r="M25" i="1" s="1"/>
  <c r="N25" i="1" s="1"/>
  <c r="M9" i="1"/>
  <c r="L9" i="1"/>
  <c r="K9" i="1"/>
  <c r="AJ8" i="1"/>
  <c r="AI8" i="1"/>
  <c r="AD8" i="1"/>
  <c r="AC22" i="1" s="1"/>
  <c r="AD22" i="1" s="1"/>
  <c r="AC8" i="1"/>
  <c r="AB8" i="1"/>
  <c r="AA8" i="1"/>
  <c r="V8" i="1"/>
  <c r="U22" i="1" s="1"/>
  <c r="V22" i="1" s="1"/>
  <c r="U8" i="1"/>
  <c r="T8" i="1"/>
  <c r="S8" i="1"/>
  <c r="N8" i="1"/>
  <c r="M22" i="1" s="1"/>
  <c r="N22" i="1" s="1"/>
  <c r="M8" i="1"/>
  <c r="L8" i="1"/>
  <c r="K8" i="1"/>
  <c r="AJ7" i="1"/>
  <c r="AI7" i="1"/>
  <c r="AD7" i="1"/>
  <c r="AC7" i="1"/>
  <c r="AB7" i="1"/>
  <c r="AA7" i="1"/>
  <c r="AC19" i="1" s="1"/>
  <c r="AD19" i="1" s="1"/>
  <c r="V7" i="1"/>
  <c r="U19" i="1" s="1"/>
  <c r="V19" i="1" s="1"/>
  <c r="U7" i="1"/>
  <c r="T7" i="1"/>
  <c r="S7" i="1"/>
  <c r="N7" i="1"/>
  <c r="M7" i="1"/>
  <c r="L7" i="1"/>
  <c r="K7" i="1"/>
  <c r="M19" i="1" s="1"/>
  <c r="N19" i="1" s="1"/>
  <c r="AJ6" i="1"/>
  <c r="AI6" i="1"/>
  <c r="AD6" i="1"/>
  <c r="AC16" i="1" s="1"/>
  <c r="AD16" i="1" s="1"/>
  <c r="AC6" i="1"/>
  <c r="AB6" i="1"/>
  <c r="AA6" i="1"/>
  <c r="V6" i="1"/>
  <c r="U16" i="1" s="1"/>
  <c r="V16" i="1" s="1"/>
  <c r="U6" i="1"/>
  <c r="T6" i="1"/>
  <c r="S6" i="1"/>
  <c r="N6" i="1"/>
  <c r="M16" i="1" s="1"/>
  <c r="N16" i="1" s="1"/>
  <c r="M6" i="1"/>
  <c r="L6" i="1"/>
  <c r="K6" i="1"/>
  <c r="AI4" i="1"/>
  <c r="AA4" i="1"/>
  <c r="AP21" i="1" l="1"/>
  <c r="AP22" i="1"/>
  <c r="AP18" i="1"/>
  <c r="AP31" i="1"/>
  <c r="U28" i="1"/>
  <c r="V28" i="1" s="1"/>
  <c r="AD31" i="1"/>
  <c r="U31" i="1"/>
  <c r="V31" i="1" s="1"/>
  <c r="AP23" i="1"/>
  <c r="AP16" i="1"/>
  <c r="AP24" i="1"/>
  <c r="AP26" i="1"/>
  <c r="AP17" i="1"/>
  <c r="AP19" i="1"/>
  <c r="AP25" i="1"/>
  <c r="AP20" i="1"/>
</calcChain>
</file>

<file path=xl/sharedStrings.xml><?xml version="1.0" encoding="utf-8"?>
<sst xmlns="http://schemas.openxmlformats.org/spreadsheetml/2006/main" count="171" uniqueCount="70">
  <si>
    <t>LEÇON 1</t>
  </si>
  <si>
    <t>LEÇON 3</t>
  </si>
  <si>
    <t>LEÇON 4</t>
  </si>
  <si>
    <t>Evolution IdF</t>
  </si>
  <si>
    <t>Evolution charge</t>
  </si>
  <si>
    <t>Nb 100</t>
  </si>
  <si>
    <t>Nb 10</t>
  </si>
  <si>
    <t>Nb 1</t>
  </si>
  <si>
    <t>Nb 0</t>
  </si>
  <si>
    <t>ATELIER 1</t>
  </si>
  <si>
    <t>ATELIER 2</t>
  </si>
  <si>
    <t>ATELIER 3</t>
  </si>
  <si>
    <t>ATELIER 4</t>
  </si>
  <si>
    <t>ATELIER 5</t>
  </si>
  <si>
    <t>ATELIER 6</t>
  </si>
  <si>
    <t>http://www.autoeurope.fr/car.cfm</t>
  </si>
  <si>
    <t>Points marqués</t>
  </si>
  <si>
    <t>Nb ateliers réalisés</t>
  </si>
  <si>
    <t>N° ATELIER:</t>
  </si>
  <si>
    <t>charge</t>
  </si>
  <si>
    <t>CONSEILS REALISATEUR:</t>
  </si>
  <si>
    <t>REGARD DU PARTENAIRE SUR: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</si>
  <si>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</si>
  <si>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</si>
  <si>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</si>
  <si>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</si>
  <si>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</si>
  <si>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</si>
  <si>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</si>
  <si>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</si>
  <si>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</si>
  <si>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jambes</t>
  </si>
  <si>
    <t>Demi-squat</t>
  </si>
  <si>
    <t>kg</t>
  </si>
  <si>
    <t xml:space="preserve"> Fente avant </t>
  </si>
  <si>
    <t>Sumo</t>
  </si>
  <si>
    <t>bras</t>
  </si>
  <si>
    <t xml:space="preserve">Flexion avant-bras </t>
  </si>
  <si>
    <t>niveau atteint</t>
  </si>
  <si>
    <t>Relevé de bras</t>
  </si>
  <si>
    <t>dos fragilisé</t>
  </si>
  <si>
    <t>• S’entraîner sans barre.</t>
  </si>
  <si>
    <t>&gt; Placement du bassin / du dos
&gt; L’amplitude du mouvement</t>
  </si>
  <si>
    <t>Flexion des poignets</t>
  </si>
  <si>
    <t>semi préservé</t>
  </si>
  <si>
    <t>· Mémoriser les postures, rester gainer.</t>
  </si>
  <si>
    <t>&gt; Placement au départ (critères)
&gt; Compensations
&gt; Expiration à l’effort.</t>
  </si>
  <si>
    <t>dos</t>
  </si>
  <si>
    <t>Scie</t>
  </si>
  <si>
    <t>dos préservé</t>
  </si>
  <si>
    <t>• Intégrer un rythme.</t>
  </si>
  <si>
    <t>&gt; Placement au départ 
&gt; Pas de compensations
&gt; Rythme dès début</t>
  </si>
  <si>
    <t xml:space="preserve">Rowing </t>
  </si>
  <si>
    <t>placement dos construit</t>
  </si>
  <si>
    <t>• Trouver la charge optimale pour compenser sur dernières repétitions.</t>
  </si>
  <si>
    <t>&gt; Expiration à l’effort.
&gt; perte rythme sur la fin
&gt; cadence régulière</t>
  </si>
  <si>
    <t>Tirage horizontal</t>
  </si>
  <si>
    <t xml:space="preserve"> compensé</t>
  </si>
  <si>
    <t>• Bravo, charges optimales trouvées!!</t>
  </si>
  <si>
    <t>&gt; perte rythme sur la fin
&gt; compensation toute fin série</t>
  </si>
  <si>
    <t>tronc</t>
  </si>
  <si>
    <t>Développé couché</t>
  </si>
  <si>
    <t>Butterfly</t>
  </si>
  <si>
    <t>Pull over</t>
  </si>
  <si>
    <t xml:space="preserve">• S’entraîner sans barre.
• Repérer le changement de ressenti.
</t>
  </si>
  <si>
    <r>
      <t>·</t>
    </r>
    <r>
      <rPr>
        <sz val="14"/>
        <color theme="1"/>
        <rFont val="Times New Roman"/>
        <family val="1"/>
      </rPr>
      <t xml:space="preserve">Expirer à l’effort.
· Mémoriser les postures de réalisations, rester gainer.
</t>
    </r>
    <r>
      <rPr>
        <sz val="14"/>
        <color theme="1"/>
        <rFont val="Times New Roman"/>
        <family val="1"/>
      </rPr>
      <t xml:space="preserve">
</t>
    </r>
  </si>
  <si>
    <t>• Expirer à l’effort.
•  Mémoriser les postures de réalisations, rester gainer.
• Différencier rythme flexion / extension</t>
  </si>
  <si>
    <t>• Recherche la charge limite pour un maintien du rythme et de la cadence sur les ¾ de la série.</t>
  </si>
  <si>
    <t>• Recherche la charge limite pour un maintien de la posture sur les ¾ de la série</t>
  </si>
  <si>
    <t>PARTENAIRE ETOILE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</si>
</sst>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4"/>
      <color theme="1"/>
      <name val="Symbol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hidden="1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vertical="center" wrapText="1"/>
      <protection hidden="1"/>
    </xf>
    <xf numFmtId="0" fontId="1" fillId="0" borderId="0" xfId="0" applyFont="1" applyFill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Protection="1">
      <protection hidden="1"/>
    </xf>
    <xf numFmtId="0" fontId="5" fillId="3" borderId="0" xfId="0" applyFont="1" applyFill="1" applyBorder="1" applyAlignment="1" applyProtection="1">
      <alignment vertical="center" wrapText="1"/>
      <protection hidden="1"/>
    </xf>
    <xf numFmtId="0" fontId="5" fillId="3" borderId="2" xfId="0" applyFont="1" applyFill="1" applyBorder="1" applyAlignment="1" applyProtection="1">
      <alignment vertical="center" wrapText="1"/>
      <protection hidden="1"/>
    </xf>
    <xf numFmtId="0" fontId="0" fillId="0" borderId="0" xfId="0" applyFont="1" applyProtection="1">
      <protection hidden="1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1" xfId="0" applyFont="1" applyBorder="1" applyProtection="1">
      <protection hidden="1"/>
    </xf>
    <xf numFmtId="0" fontId="6" fillId="0" borderId="6" xfId="0" applyFont="1" applyBorder="1" applyAlignment="1" applyProtection="1">
      <alignment horizontal="center" wrapText="1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8" fillId="0" borderId="8" xfId="0" applyFont="1" applyBorder="1" applyAlignment="1" applyProtection="1">
      <alignment horizont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wrapText="1"/>
      <protection hidden="1"/>
    </xf>
    <xf numFmtId="0" fontId="0" fillId="0" borderId="1" xfId="0" applyFont="1" applyBorder="1" applyAlignment="1" applyProtection="1">
      <alignment horizontal="center" vertical="center"/>
      <protection hidden="1"/>
    </xf>
    <xf numFmtId="0" fontId="1" fillId="0" borderId="0" xfId="0" applyFont="1" applyBorder="1" applyProtection="1">
      <protection hidden="1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hidden="1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11" fillId="3" borderId="15" xfId="0" applyFont="1" applyFill="1" applyBorder="1" applyAlignment="1" applyProtection="1">
      <alignment vertical="center"/>
      <protection hidden="1"/>
    </xf>
    <xf numFmtId="0" fontId="0" fillId="0" borderId="13" xfId="0" applyFont="1" applyBorder="1" applyAlignment="1" applyProtection="1">
      <alignment horizontal="center"/>
      <protection locked="0"/>
    </xf>
    <xf numFmtId="0" fontId="1" fillId="0" borderId="16" xfId="0" applyFont="1" applyBorder="1" applyProtection="1">
      <protection locked="0"/>
    </xf>
    <xf numFmtId="0" fontId="1" fillId="0" borderId="17" xfId="0" applyFont="1" applyBorder="1" applyProtection="1"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11" fillId="3" borderId="18" xfId="0" applyFont="1" applyFill="1" applyBorder="1" applyAlignment="1" applyProtection="1">
      <alignment horizontal="center" vertical="center"/>
      <protection hidden="1"/>
    </xf>
    <xf numFmtId="0" fontId="1" fillId="0" borderId="10" xfId="0" applyFont="1" applyBorder="1" applyProtection="1">
      <protection locked="0"/>
    </xf>
    <xf numFmtId="0" fontId="1" fillId="0" borderId="8" xfId="0" applyFont="1" applyBorder="1" applyProtection="1">
      <protection locked="0"/>
    </xf>
    <xf numFmtId="0" fontId="7" fillId="0" borderId="19" xfId="0" applyFont="1" applyBorder="1" applyAlignment="1" applyProtection="1">
      <alignment horizontal="center" vertical="center"/>
      <protection locked="0"/>
    </xf>
    <xf numFmtId="0" fontId="11" fillId="3" borderId="21" xfId="0" applyFont="1" applyFill="1" applyBorder="1" applyAlignment="1" applyProtection="1">
      <alignment vertical="center"/>
      <protection hidden="1"/>
    </xf>
    <xf numFmtId="0" fontId="1" fillId="0" borderId="0" xfId="0" applyFont="1" applyAlignment="1" applyProtection="1">
      <alignment vertical="center" wrapText="1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left" vertical="center" wrapText="1" indent="1"/>
    </xf>
    <xf numFmtId="0" fontId="7" fillId="0" borderId="2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0" fontId="1" fillId="0" borderId="24" xfId="0" applyFont="1" applyBorder="1" applyProtection="1">
      <protection locked="0"/>
    </xf>
    <xf numFmtId="0" fontId="1" fillId="0" borderId="25" xfId="0" applyFont="1" applyBorder="1" applyProtection="1">
      <protection locked="0"/>
    </xf>
    <xf numFmtId="0" fontId="14" fillId="0" borderId="0" xfId="0" applyFont="1" applyAlignment="1">
      <alignment horizontal="left" vertical="center" wrapText="1" indent="1"/>
    </xf>
    <xf numFmtId="0" fontId="13" fillId="0" borderId="0" xfId="0" applyFont="1" applyAlignment="1">
      <alignment vertical="center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9" fillId="3" borderId="14" xfId="0" applyFont="1" applyFill="1" applyBorder="1" applyAlignment="1" applyProtection="1">
      <alignment horizontal="center" vertical="center" wrapText="1"/>
      <protection locked="0"/>
    </xf>
    <xf numFmtId="0" fontId="9" fillId="3" borderId="3" xfId="0" applyFont="1" applyFill="1" applyBorder="1" applyAlignment="1" applyProtection="1">
      <alignment horizontal="center" vertical="center" wrapText="1"/>
      <protection locked="0"/>
    </xf>
    <xf numFmtId="0" fontId="9" fillId="3" borderId="20" xfId="0" applyFont="1" applyFill="1" applyBorder="1" applyAlignment="1" applyProtection="1">
      <alignment horizontal="center" vertical="center" wrapText="1"/>
      <protection locked="0"/>
    </xf>
    <xf numFmtId="0" fontId="5" fillId="3" borderId="14" xfId="0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0" fontId="5" fillId="3" borderId="20" xfId="0" applyFont="1" applyFill="1" applyBorder="1" applyAlignment="1" applyProtection="1">
      <alignment horizontal="left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0" fontId="9" fillId="3" borderId="3" xfId="0" applyFont="1" applyFill="1" applyBorder="1" applyAlignment="1" applyProtection="1">
      <alignment horizontal="center" vertical="distributed" wrapText="1"/>
      <protection locked="0"/>
    </xf>
    <xf numFmtId="0" fontId="5" fillId="0" borderId="0" xfId="0" applyFont="1" applyBorder="1" applyAlignment="1" applyProtection="1">
      <alignment horizontal="center" vertical="center"/>
      <protection hidden="1"/>
    </xf>
    <xf numFmtId="0" fontId="3" fillId="2" borderId="0" xfId="0" applyFont="1" applyFill="1" applyBorder="1" applyAlignment="1" applyProtection="1">
      <alignment horizontal="center" vertical="center" wrapText="1"/>
      <protection hidden="1"/>
    </xf>
    <xf numFmtId="0" fontId="5" fillId="3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354"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ont>
        <b/>
        <i val="0"/>
        <color theme="1"/>
      </font>
      <fill>
        <patternFill patternType="solid">
          <fgColor theme="0"/>
          <bgColor theme="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ont>
        <b/>
        <i val="0"/>
        <color theme="1"/>
      </font>
      <fill>
        <patternFill patternType="solid">
          <fgColor theme="0"/>
          <bgColor theme="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ont>
        <b/>
        <i val="0"/>
        <color theme="1"/>
      </font>
      <fill>
        <patternFill patternType="solid">
          <fgColor theme="0"/>
          <bgColor theme="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theme="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ont>
        <b/>
        <i val="0"/>
      </font>
      <fill>
        <patternFill>
          <bgColor theme="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ont>
        <b/>
        <i val="0"/>
        <color theme="1"/>
      </font>
      <fill>
        <patternFill patternType="solid">
          <fgColor theme="0"/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213360</xdr:colOff>
      <xdr:row>27</xdr:row>
      <xdr:rowOff>0</xdr:rowOff>
    </xdr:from>
    <xdr:ext cx="220980" cy="277400"/>
    <xdr:sp macro="" textlink="">
      <xdr:nvSpPr>
        <xdr:cNvPr id="2" name="Zone de texte 2">
          <a:extLst>
            <a:ext uri="{FF2B5EF4-FFF2-40B4-BE49-F238E27FC236}">
              <a16:creationId xmlns:a16="http://schemas.microsoft.com/office/drawing/2014/main" id="{F0BC0497-950A-431F-BA12-BCC03A27B94C}"/>
            </a:ext>
          </a:extLst>
        </xdr:cNvPr>
        <xdr:cNvSpPr txBox="1">
          <a:spLocks noChangeArrowheads="1"/>
        </xdr:cNvSpPr>
      </xdr:nvSpPr>
      <xdr:spPr bwMode="auto">
        <a:xfrm>
          <a:off x="32590740" y="13502640"/>
          <a:ext cx="220980" cy="277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</xdr:txBody>
    </xdr:sp>
    <xdr:clientData/>
  </xdr:oneCellAnchor>
  <xdr:oneCellAnchor>
    <xdr:from>
      <xdr:col>33</xdr:col>
      <xdr:colOff>213360</xdr:colOff>
      <xdr:row>27</xdr:row>
      <xdr:rowOff>0</xdr:rowOff>
    </xdr:from>
    <xdr:ext cx="220980" cy="277400"/>
    <xdr:sp macro="" textlink="">
      <xdr:nvSpPr>
        <xdr:cNvPr id="3" name="Zone de texte 2">
          <a:extLst>
            <a:ext uri="{FF2B5EF4-FFF2-40B4-BE49-F238E27FC236}">
              <a16:creationId xmlns:a16="http://schemas.microsoft.com/office/drawing/2014/main" id="{28D96B4D-48C8-4415-B5A6-4AE6CA7262D2}"/>
            </a:ext>
          </a:extLst>
        </xdr:cNvPr>
        <xdr:cNvSpPr txBox="1">
          <a:spLocks noChangeArrowheads="1"/>
        </xdr:cNvSpPr>
      </xdr:nvSpPr>
      <xdr:spPr bwMode="auto">
        <a:xfrm>
          <a:off x="56913780" y="13502640"/>
          <a:ext cx="220980" cy="277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</xdr:txBody>
    </xdr:sp>
    <xdr:clientData/>
  </xdr:oneCellAnchor>
  <xdr:twoCellAnchor>
    <xdr:from>
      <xdr:col>23</xdr:col>
      <xdr:colOff>1071472</xdr:colOff>
      <xdr:row>20</xdr:row>
      <xdr:rowOff>357644</xdr:rowOff>
    </xdr:from>
    <xdr:to>
      <xdr:col>39</xdr:col>
      <xdr:colOff>201451</xdr:colOff>
      <xdr:row>25</xdr:row>
      <xdr:rowOff>10218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6CF8EE04-E3C3-4463-9CD1-4A7508A30DE8}"/>
            </a:ext>
          </a:extLst>
        </xdr:cNvPr>
        <xdr:cNvSpPr txBox="1"/>
      </xdr:nvSpPr>
      <xdr:spPr>
        <a:xfrm>
          <a:off x="42516652" y="10339844"/>
          <a:ext cx="18842919" cy="2113834"/>
        </a:xfrm>
        <a:prstGeom prst="rect">
          <a:avLst/>
        </a:prstGeom>
        <a:solidFill>
          <a:srgbClr val="66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Bonsoir,</a:t>
          </a:r>
        </a:p>
        <a:p>
          <a:endParaRPr lang="fr-FR" sz="1400"/>
        </a:p>
        <a:p>
          <a:r>
            <a:rPr lang="fr-FR" sz="1400"/>
            <a:t>Je</a:t>
          </a:r>
          <a:r>
            <a:rPr lang="fr-FR" sz="1400" baseline="0"/>
            <a:t> cherche à reporter les valeurs rouges dans leur ordre d'apparition dans le tableau de synthèse de droite.</a:t>
          </a:r>
        </a:p>
        <a:p>
          <a:endParaRPr lang="fr-FR" sz="1400" baseline="0"/>
        </a:p>
        <a:p>
          <a:r>
            <a:rPr lang="fr-FR" sz="1400" baseline="0"/>
            <a:t>ex: la 1ère valeur du demi-squat est 12 (à inscrire en L1) la 2ème est 30 (à inscrire en L2) et ainsi de suite 3ème, 4ème..</a:t>
          </a:r>
        </a:p>
        <a:p>
          <a:endParaRPr lang="fr-FR" sz="1400" baseline="0"/>
        </a:p>
        <a:p>
          <a:r>
            <a:rPr lang="fr-FR" sz="1400" baseline="0"/>
            <a:t>Est ce possible sans VBA s'il vous plait?</a:t>
          </a:r>
        </a:p>
        <a:p>
          <a:endParaRPr lang="fr-FR" sz="1400" baseline="0"/>
        </a:p>
        <a:p>
          <a:r>
            <a:rPr lang="fr-FR" sz="1400" baseline="0"/>
            <a:t>D'avance, merci beaucoup!</a:t>
          </a:r>
        </a:p>
      </xdr:txBody>
    </xdr:sp>
    <xdr:clientData/>
  </xdr:twoCellAnchor>
  <xdr:twoCellAnchor>
    <xdr:from>
      <xdr:col>27</xdr:col>
      <xdr:colOff>78827</xdr:colOff>
      <xdr:row>15</xdr:row>
      <xdr:rowOff>118241</xdr:rowOff>
    </xdr:from>
    <xdr:to>
      <xdr:col>27</xdr:col>
      <xdr:colOff>538655</xdr:colOff>
      <xdr:row>17</xdr:row>
      <xdr:rowOff>170793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316AEFEC-4CB2-4449-BCBE-0CDAFC5E94F0}"/>
            </a:ext>
          </a:extLst>
        </xdr:cNvPr>
        <xdr:cNvSpPr/>
      </xdr:nvSpPr>
      <xdr:spPr>
        <a:xfrm>
          <a:off x="46073147" y="8416421"/>
          <a:ext cx="459828" cy="66977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27</xdr:col>
      <xdr:colOff>472965</xdr:colOff>
      <xdr:row>14</xdr:row>
      <xdr:rowOff>261797</xdr:rowOff>
    </xdr:from>
    <xdr:to>
      <xdr:col>41</xdr:col>
      <xdr:colOff>131379</xdr:colOff>
      <xdr:row>15</xdr:row>
      <xdr:rowOff>249621</xdr:rowOff>
    </xdr:to>
    <xdr:sp macro="" textlink="">
      <xdr:nvSpPr>
        <xdr:cNvPr id="6" name="Forme libre : forme 5">
          <a:extLst>
            <a:ext uri="{FF2B5EF4-FFF2-40B4-BE49-F238E27FC236}">
              <a16:creationId xmlns:a16="http://schemas.microsoft.com/office/drawing/2014/main" id="{281ED07B-B1F8-4A04-B2C2-9969F9E7FC8E}"/>
            </a:ext>
          </a:extLst>
        </xdr:cNvPr>
        <xdr:cNvSpPr/>
      </xdr:nvSpPr>
      <xdr:spPr>
        <a:xfrm>
          <a:off x="46467285" y="8232317"/>
          <a:ext cx="16849134" cy="315484"/>
        </a:xfrm>
        <a:custGeom>
          <a:avLst/>
          <a:gdLst>
            <a:gd name="connsiteX0" fmla="*/ 0 w 8920655"/>
            <a:gd name="connsiteY0" fmla="*/ 316272 h 316272"/>
            <a:gd name="connsiteX1" fmla="*/ 5255173 w 8920655"/>
            <a:gd name="connsiteY1" fmla="*/ 961 h 316272"/>
            <a:gd name="connsiteX2" fmla="*/ 8920655 w 8920655"/>
            <a:gd name="connsiteY2" fmla="*/ 211168 h 316272"/>
            <a:gd name="connsiteX3" fmla="*/ 8920655 w 8920655"/>
            <a:gd name="connsiteY3" fmla="*/ 211168 h 31627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8920655" h="316272">
              <a:moveTo>
                <a:pt x="0" y="316272"/>
              </a:moveTo>
              <a:cubicBezTo>
                <a:pt x="1884198" y="167375"/>
                <a:pt x="3768397" y="18478"/>
                <a:pt x="5255173" y="961"/>
              </a:cubicBezTo>
              <a:cubicBezTo>
                <a:pt x="6741949" y="-16556"/>
                <a:pt x="8920655" y="211168"/>
                <a:pt x="8920655" y="211168"/>
              </a:cubicBezTo>
              <a:lnTo>
                <a:pt x="8920655" y="211168"/>
              </a:lnTo>
            </a:path>
          </a:pathLst>
        </a:custGeom>
        <a:ln w="9525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35</xdr:col>
      <xdr:colOff>78827</xdr:colOff>
      <xdr:row>15</xdr:row>
      <xdr:rowOff>131379</xdr:rowOff>
    </xdr:from>
    <xdr:to>
      <xdr:col>35</xdr:col>
      <xdr:colOff>538655</xdr:colOff>
      <xdr:row>17</xdr:row>
      <xdr:rowOff>183931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0DF14B51-8DFA-4DF6-8361-9F971009E199}"/>
            </a:ext>
          </a:extLst>
        </xdr:cNvPr>
        <xdr:cNvSpPr/>
      </xdr:nvSpPr>
      <xdr:spPr>
        <a:xfrm>
          <a:off x="58234667" y="8429559"/>
          <a:ext cx="459828" cy="669772"/>
        </a:xfrm>
        <a:prstGeom prst="ellipse">
          <a:avLst/>
        </a:prstGeom>
        <a:noFill/>
        <a:ln>
          <a:solidFill>
            <a:srgbClr val="9999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35</xdr:col>
      <xdr:colOff>551793</xdr:colOff>
      <xdr:row>14</xdr:row>
      <xdr:rowOff>315310</xdr:rowOff>
    </xdr:from>
    <xdr:to>
      <xdr:col>42</xdr:col>
      <xdr:colOff>210208</xdr:colOff>
      <xdr:row>15</xdr:row>
      <xdr:rowOff>249621</xdr:rowOff>
    </xdr:to>
    <xdr:sp macro="" textlink="">
      <xdr:nvSpPr>
        <xdr:cNvPr id="8" name="Forme libre : forme 7">
          <a:extLst>
            <a:ext uri="{FF2B5EF4-FFF2-40B4-BE49-F238E27FC236}">
              <a16:creationId xmlns:a16="http://schemas.microsoft.com/office/drawing/2014/main" id="{BC4B61E5-0775-46BE-BDB9-BD9E05DED1E1}"/>
            </a:ext>
          </a:extLst>
        </xdr:cNvPr>
        <xdr:cNvSpPr/>
      </xdr:nvSpPr>
      <xdr:spPr>
        <a:xfrm>
          <a:off x="58707633" y="8285830"/>
          <a:ext cx="5480095" cy="261971"/>
        </a:xfrm>
        <a:custGeom>
          <a:avLst/>
          <a:gdLst>
            <a:gd name="connsiteX0" fmla="*/ 0 w 8920655"/>
            <a:gd name="connsiteY0" fmla="*/ 316272 h 316272"/>
            <a:gd name="connsiteX1" fmla="*/ 5255173 w 8920655"/>
            <a:gd name="connsiteY1" fmla="*/ 961 h 316272"/>
            <a:gd name="connsiteX2" fmla="*/ 8920655 w 8920655"/>
            <a:gd name="connsiteY2" fmla="*/ 211168 h 316272"/>
            <a:gd name="connsiteX3" fmla="*/ 8920655 w 8920655"/>
            <a:gd name="connsiteY3" fmla="*/ 211168 h 31627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8920655" h="316272">
              <a:moveTo>
                <a:pt x="0" y="316272"/>
              </a:moveTo>
              <a:cubicBezTo>
                <a:pt x="1884198" y="167375"/>
                <a:pt x="3768397" y="18478"/>
                <a:pt x="5255173" y="961"/>
              </a:cubicBezTo>
              <a:cubicBezTo>
                <a:pt x="6741949" y="-16556"/>
                <a:pt x="8920655" y="211168"/>
                <a:pt x="8920655" y="211168"/>
              </a:cubicBezTo>
              <a:lnTo>
                <a:pt x="8920655" y="211168"/>
              </a:lnTo>
            </a:path>
          </a:pathLst>
        </a:custGeom>
        <a:ln w="9525" cap="flat" cmpd="sng" algn="ctr">
          <a:solidFill>
            <a:srgbClr val="9999FF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B1EB9-16FB-4023-A62E-1A4857A9A0F4}">
  <dimension ref="A1:AY40"/>
  <sheetViews>
    <sheetView tabSelected="1" topLeftCell="P15" zoomScale="59" zoomScaleNormal="59" workbookViewId="0">
      <selection activeCell="W50" sqref="W50"/>
    </sheetView>
  </sheetViews>
  <sheetFormatPr baseColWidth="10" defaultRowHeight="14.4" outlineLevelRow="1" outlineLevelCol="1" x14ac:dyDescent="0.3"/>
  <cols>
    <col min="1" max="1" width="10.44140625" style="1" bestFit="1" customWidth="1"/>
    <col min="2" max="2" width="11.6640625" style="1" customWidth="1"/>
    <col min="3" max="3" width="19.44140625" style="1" bestFit="1" customWidth="1"/>
    <col min="4" max="4" width="77.5546875" style="1" hidden="1" customWidth="1" outlineLevel="1"/>
    <col min="5" max="5" width="68.77734375" style="1" hidden="1" customWidth="1" outlineLevel="1"/>
    <col min="6" max="6" width="52.44140625" style="1" hidden="1" customWidth="1" outlineLevel="1"/>
    <col min="7" max="7" width="9.5546875" style="1" hidden="1" customWidth="1" outlineLevel="1"/>
    <col min="8" max="8" width="28" style="2" customWidth="1" collapsed="1"/>
    <col min="9" max="9" width="17.109375" style="1" hidden="1" customWidth="1" outlineLevel="1"/>
    <col min="10" max="10" width="8.21875" style="1" hidden="1" customWidth="1" outlineLevel="1"/>
    <col min="11" max="11" width="13" style="1" customWidth="1" collapsed="1"/>
    <col min="12" max="12" width="9.109375" style="1" customWidth="1"/>
    <col min="13" max="13" width="44.33203125" style="1" hidden="1" customWidth="1" outlineLevel="1"/>
    <col min="14" max="14" width="46" style="1" hidden="1" customWidth="1" outlineLevel="1"/>
    <col min="15" max="15" width="11.5546875" style="1" collapsed="1"/>
    <col min="16" max="16" width="27.77734375" style="2" customWidth="1" collapsed="1"/>
    <col min="17" max="17" width="17.109375" style="1" hidden="1" customWidth="1" outlineLevel="1"/>
    <col min="18" max="18" width="8.21875" style="1" hidden="1" customWidth="1" outlineLevel="1"/>
    <col min="19" max="19" width="13" style="1" customWidth="1" collapsed="1"/>
    <col min="20" max="20" width="9.109375" style="1" customWidth="1"/>
    <col min="21" max="21" width="44.33203125" style="1" hidden="1" customWidth="1" outlineLevel="1"/>
    <col min="22" max="22" width="46" style="1" hidden="1" customWidth="1" outlineLevel="1"/>
    <col min="23" max="23" width="11.5546875" style="1" collapsed="1"/>
    <col min="24" max="24" width="28" style="2" customWidth="1" collapsed="1"/>
    <col min="25" max="25" width="17.109375" style="1" hidden="1" customWidth="1" outlineLevel="1"/>
    <col min="26" max="26" width="8.21875" style="1" hidden="1" customWidth="1" outlineLevel="1"/>
    <col min="27" max="27" width="13" style="1" customWidth="1" collapsed="1"/>
    <col min="28" max="28" width="9.109375" style="1" customWidth="1"/>
    <col min="29" max="29" width="44.33203125" style="1" hidden="1" customWidth="1" outlineLevel="1"/>
    <col min="30" max="30" width="46" style="1" hidden="1" customWidth="1" outlineLevel="1"/>
    <col min="31" max="31" width="11.5546875" style="1" collapsed="1"/>
    <col min="32" max="32" width="28" style="2" customWidth="1" collapsed="1"/>
    <col min="33" max="33" width="17.109375" style="1" hidden="1" customWidth="1" outlineLevel="1"/>
    <col min="34" max="34" width="8.21875" style="1" hidden="1" customWidth="1" outlineLevel="1"/>
    <col min="35" max="35" width="13" style="1" customWidth="1" collapsed="1"/>
    <col min="36" max="36" width="9.109375" style="1" customWidth="1"/>
    <col min="37" max="39" width="11.5546875" style="1"/>
    <col min="40" max="40" width="4.5546875" style="1" bestFit="1" customWidth="1"/>
    <col min="41" max="41" width="25" style="1" bestFit="1" customWidth="1"/>
    <col min="42" max="16384" width="11.5546875" style="1"/>
  </cols>
  <sheetData>
    <row r="1" spans="1:51" ht="57" customHeight="1" x14ac:dyDescent="0.3"/>
    <row r="2" spans="1:51" s="3" customFormat="1" ht="41.4" customHeight="1" x14ac:dyDescent="0.3">
      <c r="H2" s="4" t="s">
        <v>0</v>
      </c>
      <c r="I2" s="5"/>
      <c r="J2" s="5"/>
      <c r="K2" s="72"/>
      <c r="L2" s="72"/>
      <c r="M2" s="6"/>
      <c r="N2" s="6"/>
      <c r="P2" s="4" t="s">
        <v>0</v>
      </c>
      <c r="Q2" s="5"/>
      <c r="R2" s="5"/>
      <c r="S2" s="72"/>
      <c r="T2" s="72"/>
      <c r="U2" s="6"/>
      <c r="V2" s="6"/>
      <c r="X2" s="4" t="s">
        <v>1</v>
      </c>
      <c r="Y2" s="5"/>
      <c r="Z2" s="5"/>
      <c r="AA2" s="72"/>
      <c r="AB2" s="72"/>
      <c r="AC2" s="6"/>
      <c r="AD2" s="6"/>
      <c r="AF2" s="4" t="s">
        <v>2</v>
      </c>
      <c r="AG2" s="5"/>
      <c r="AH2" s="5"/>
      <c r="AI2" s="72"/>
      <c r="AJ2" s="72"/>
    </row>
    <row r="3" spans="1:51" s="7" customFormat="1" ht="15.6" x14ac:dyDescent="0.3">
      <c r="H3" s="8"/>
      <c r="I3" s="5"/>
      <c r="J3" s="5"/>
      <c r="K3" s="9"/>
      <c r="L3" s="9"/>
      <c r="M3" s="10"/>
      <c r="N3" s="10"/>
      <c r="P3" s="8"/>
      <c r="Q3" s="5"/>
      <c r="R3" s="5"/>
      <c r="S3" s="9"/>
      <c r="T3" s="9"/>
      <c r="U3" s="10"/>
      <c r="V3" s="10"/>
      <c r="X3" s="8"/>
      <c r="Y3" s="5"/>
      <c r="Z3" s="5"/>
      <c r="AA3" s="9"/>
      <c r="AB3" s="9"/>
      <c r="AC3" s="10"/>
      <c r="AD3" s="10"/>
      <c r="AF3" s="8"/>
      <c r="AG3" s="5"/>
      <c r="AH3" s="5"/>
      <c r="AI3" s="9"/>
      <c r="AJ3" s="9"/>
    </row>
    <row r="4" spans="1:51" s="11" customFormat="1" ht="55.2" customHeight="1" x14ac:dyDescent="0.3">
      <c r="H4" s="5"/>
      <c r="I4" s="5"/>
      <c r="J4" s="5"/>
      <c r="K4" s="73" t="str">
        <f>IF(N12=0,"",IF(AND((N14+M14)&gt;(L14+K14),N14=K14,M14&gt;L14),$D$22,IF(AND((N14+M14)&gt;(M14+K14),N14&gt;M14),$D$20,IF(AND((N14+M14)&gt;(L14+K14),N14=L14,N14=K14),$D$22,IF(AND((N14+M14)&gt;(L14+K14),M14&gt;N14),$D$21,IF(AND((M14+L14+K14)&gt;(N14+M14),M14&gt;L14,M14&gt;K14),$D$22,IF(AND((L14+M14+N14)&gt;N12,L14&gt;M14,L14&gt;N14),$D$23,IF(AND((K14+L14)&gt;(M14+N14),K14=L14),$D$24,IF(AND((K14+L14)&gt;(M14+N14),K14&gt;L14),$D$24,IF(AND((K14+L14)&gt;(M14+N14),K14&lt;L14),$D$23,IF(AND(N14=M14,N14=L14),$D$22,IF(AND(N14=M14,M14=L14,L14=K14),$D$22,IF(AND((N14+M14)=(L14+K14),M14=L14),D22,IF(AND((L14+K14)=(M14+N14),L14&gt;M14,L14&gt;N14),$D$23,$D$20))))))))))))))</f>
        <v>dos préservé</v>
      </c>
      <c r="L4" s="73"/>
      <c r="M4" s="12"/>
      <c r="N4" s="13"/>
      <c r="P4" s="5"/>
      <c r="Q4" s="5"/>
      <c r="R4" s="5"/>
      <c r="S4" s="73" t="str">
        <f>IF(V12=0,"",IF(AND((V14+U14)&gt;(T14+S14),V14=S14,U14&gt;T14),$D$22,IF(AND((V14+U14)&gt;(U14+S14),V14&gt;U14),$D$20,IF(AND((V14+U14)&gt;(T14+S14),V14=T14,V14=S14),$D$22,IF(AND((V14+U14)&gt;(T14+S14),U14&gt;V14),$D$21,IF(AND((U14+T14+S14)&gt;(V14+U14),U14&gt;T14,U14&gt;S14),$D$22,IF(AND((T14+U14+V14)&gt;V12,T14&gt;U14,T14&gt;V14),$D$23,IF(AND((S14+T14)&gt;(U14+V14),S14=T14),$D$24,IF(AND((S14+T14)&gt;(U14+V14),S14&gt;T14),$D$24,IF(AND((S14+T14)&gt;(U14+V14),S14&lt;T14),$D$23,IF(AND(V14=U14,V14=T14),$D$22,IF(AND(V14=U14,U14=T14,T14=S14),$D$22,IF(AND((V14+U14)=(T14+S14),U14=T14),L22,IF(AND((T14+S14)=(U14+V14),T14&gt;U14,T14&gt;V14),$D$23,$D$20))))))))))))))</f>
        <v>placement dos construit</v>
      </c>
      <c r="T4" s="73"/>
      <c r="U4" s="12"/>
      <c r="V4" s="13"/>
      <c r="X4" s="5"/>
      <c r="Y4" s="5"/>
      <c r="Z4" s="5"/>
      <c r="AA4" s="73" t="str">
        <f>IF(AD12=0,"",IF(AND((AD14+AC14)&gt;(AB14+AA14),AD14=AA14,AC14&gt;AB14),$D$22,IF(AND((AD14+AC14)&gt;(AC14+AA14),AD14&gt;AC14),$D$20,IF(AND((AD14+AC14)&gt;(AB14+AA14),AD14=AB14,AD14=AA14),$D$22,IF(AND((AD14+AC14)&gt;(AB14+AA14),AC14&gt;AD14),$D$21,IF(AND((AC14+AB14+AA14)&gt;(AD14+AC14),AC14&gt;AB14,AC14&gt;AA14),$D$22,IF(AND((AB14+AC14+AD14)&gt;AD12,AB14&gt;AC14,AB14&gt;AD14),$D$23,IF(AND((AA14+AB14)&gt;(AC14+AD14),AA14=AB14),$D$24,IF(AND((AA14+AB14)&gt;(AC14+AD14),AA14&gt;AB14),$D$24,IF(AND((AA14+AB14)&gt;(AC14+AD14),AA14&lt;AB14),$D$23,IF(AND(AD14=AC14,AD14=AB14),$D$22,IF(AND(AD14=AC14,AC14=AB14,AB14=AA14),$D$22,IF(AND((AD14+AC14)=(AB14+AA14),AC14=AB14),T22,IF(AND((AB14+AA14)=(AC14+AD14),AB14&gt;AC14,AB14&gt;AD14),$D$23,$D$20))))))))))))))</f>
        <v>dos préservé</v>
      </c>
      <c r="AB4" s="73"/>
      <c r="AC4" s="12"/>
      <c r="AD4" s="13"/>
      <c r="AF4" s="5"/>
      <c r="AG4" s="5"/>
      <c r="AH4" s="5"/>
      <c r="AI4" s="73" t="e">
        <f>IF(#REF!=0,"",IF(AND((#REF!+AK14)&gt;(AJ14+AI14),#REF!=AI14,AK14&gt;AJ14),$D$22,IF(AND((#REF!+AK14)&gt;(AK14+AI14),#REF!&gt;AK14),$D$20,IF(AND((#REF!+AK14)&gt;(AJ14+AI14),#REF!=AJ14,#REF!=AI14),$D$22,IF(AND((#REF!+AK14)&gt;(AJ14+AI14),AK14&gt;#REF!),$D$21,IF(AND((AK14+AJ14+AI14)&gt;(#REF!+AK14),AK14&gt;AJ14,AK14&gt;AI14),$D$22,IF(AND((AJ14+AK14+#REF!)&gt;#REF!,AJ14&gt;AK14,AJ14&gt;#REF!),$D$23,IF(AND((AI14+AJ14)&gt;(AK14+#REF!),AI14=AJ14),$D$24,IF(AND((AI14+AJ14)&gt;(AK14+#REF!),AI14&gt;AJ14),$D$24,IF(AND((AI14+AJ14)&gt;(AK14+#REF!),AI14&lt;AJ14),$D$23,IF(AND(#REF!=AK14,#REF!=AJ14),$D$22,IF(AND(#REF!=AK14,AK14=AJ14,AJ14=AI14),$D$22,IF(AND((#REF!+AK14)=(AJ14+AI14),AK14=AJ14),AB22,IF(AND((AJ14+AI14)=(AK14+#REF!),AJ14&gt;AK14,AJ14&gt;#REF!),$D$23,$D$20))))))))))))))</f>
        <v>#REF!</v>
      </c>
      <c r="AJ4" s="73"/>
      <c r="AP4" s="14" t="s">
        <v>3</v>
      </c>
      <c r="AY4" s="14" t="s">
        <v>4</v>
      </c>
    </row>
    <row r="5" spans="1:51" s="11" customFormat="1" ht="55.2" hidden="1" customHeight="1" outlineLevel="1" x14ac:dyDescent="0.3">
      <c r="H5" s="15"/>
      <c r="I5" s="15"/>
      <c r="J5" s="15"/>
      <c r="K5" s="16" t="s">
        <v>5</v>
      </c>
      <c r="L5" s="16" t="s">
        <v>6</v>
      </c>
      <c r="M5" s="16" t="s">
        <v>7</v>
      </c>
      <c r="N5" s="17" t="s">
        <v>8</v>
      </c>
      <c r="P5" s="15"/>
      <c r="Q5" s="15"/>
      <c r="R5" s="15"/>
      <c r="S5" s="16" t="s">
        <v>5</v>
      </c>
      <c r="T5" s="16" t="s">
        <v>6</v>
      </c>
      <c r="U5" s="16" t="s">
        <v>7</v>
      </c>
      <c r="V5" s="17" t="s">
        <v>8</v>
      </c>
      <c r="X5" s="15"/>
      <c r="Y5" s="15"/>
      <c r="Z5" s="15"/>
      <c r="AA5" s="16" t="s">
        <v>5</v>
      </c>
      <c r="AB5" s="16" t="s">
        <v>6</v>
      </c>
      <c r="AC5" s="16" t="s">
        <v>7</v>
      </c>
      <c r="AD5" s="17" t="s">
        <v>8</v>
      </c>
      <c r="AF5" s="15"/>
      <c r="AG5" s="15"/>
      <c r="AH5" s="15"/>
      <c r="AI5" s="16" t="s">
        <v>5</v>
      </c>
      <c r="AJ5" s="16" t="s">
        <v>6</v>
      </c>
    </row>
    <row r="6" spans="1:51" s="11" customFormat="1" ht="55.2" hidden="1" customHeight="1" outlineLevel="1" x14ac:dyDescent="0.3">
      <c r="H6" s="15" t="s">
        <v>9</v>
      </c>
      <c r="I6" s="15"/>
      <c r="J6" s="15"/>
      <c r="K6" s="18">
        <f>COUNTIF(K16:K18,100)</f>
        <v>0</v>
      </c>
      <c r="L6" s="18">
        <f>COUNTIF(K16:K18,10)</f>
        <v>1</v>
      </c>
      <c r="M6" s="18">
        <f>COUNTIF(K16:K18,1)</f>
        <v>2</v>
      </c>
      <c r="N6" s="18">
        <f>COUNTIF(K16:K18,0)</f>
        <v>0</v>
      </c>
      <c r="P6" s="15" t="s">
        <v>9</v>
      </c>
      <c r="Q6" s="15"/>
      <c r="R6" s="15"/>
      <c r="S6" s="18">
        <f>COUNTIF(S16:S18,100)</f>
        <v>0</v>
      </c>
      <c r="T6" s="18">
        <f>COUNTIF(S16:S18,10)</f>
        <v>3</v>
      </c>
      <c r="U6" s="18">
        <f>COUNTIF(S16:S18,1)</f>
        <v>0</v>
      </c>
      <c r="V6" s="18">
        <f>COUNTIF(S16:S18,0)</f>
        <v>0</v>
      </c>
      <c r="X6" s="15" t="s">
        <v>9</v>
      </c>
      <c r="Y6" s="15"/>
      <c r="Z6" s="15"/>
      <c r="AA6" s="18">
        <f>COUNTIF(AA16:AA18,100)</f>
        <v>0</v>
      </c>
      <c r="AB6" s="18">
        <f>COUNTIF(AA16:AA18,10)</f>
        <v>1</v>
      </c>
      <c r="AC6" s="18">
        <f>COUNTIF(AA16:AA18,1)</f>
        <v>2</v>
      </c>
      <c r="AD6" s="18">
        <f>COUNTIF(AA16:AA18,0)</f>
        <v>0</v>
      </c>
      <c r="AF6" s="15" t="s">
        <v>9</v>
      </c>
      <c r="AG6" s="15"/>
      <c r="AH6" s="15"/>
      <c r="AI6" s="18">
        <f>COUNTIF(AI16:AI18,100)</f>
        <v>0</v>
      </c>
      <c r="AJ6" s="18">
        <f>COUNTIF(AI16:AI18,10)</f>
        <v>3</v>
      </c>
    </row>
    <row r="7" spans="1:51" s="11" customFormat="1" ht="55.2" hidden="1" customHeight="1" outlineLevel="1" x14ac:dyDescent="0.3">
      <c r="H7" s="15" t="s">
        <v>10</v>
      </c>
      <c r="I7" s="15"/>
      <c r="J7" s="15"/>
      <c r="K7" s="18">
        <f>COUNTIF(K19:K21,100)</f>
        <v>0</v>
      </c>
      <c r="L7" s="18">
        <f>COUNTIF(K19:K21,10)</f>
        <v>2</v>
      </c>
      <c r="M7" s="18">
        <f>COUNTIF(K19:K21,1)</f>
        <v>1</v>
      </c>
      <c r="N7" s="18">
        <f>COUNTIF(K19:K21,0)</f>
        <v>0</v>
      </c>
      <c r="P7" s="15" t="s">
        <v>10</v>
      </c>
      <c r="Q7" s="15"/>
      <c r="R7" s="15"/>
      <c r="S7" s="18">
        <f>COUNTIF(S19:S21,100)</f>
        <v>2</v>
      </c>
      <c r="T7" s="18">
        <f>COUNTIF(S19:S21,10)</f>
        <v>1</v>
      </c>
      <c r="U7" s="18">
        <f>COUNTIF(S19:S21,1)</f>
        <v>0</v>
      </c>
      <c r="V7" s="18">
        <f>COUNTIF(S19:S21,0)</f>
        <v>0</v>
      </c>
      <c r="X7" s="15" t="s">
        <v>10</v>
      </c>
      <c r="Y7" s="15"/>
      <c r="Z7" s="15"/>
      <c r="AA7" s="18">
        <f>COUNTIF(AA19:AA21,100)</f>
        <v>0</v>
      </c>
      <c r="AB7" s="18">
        <f>COUNTIF(AA19:AA21,10)</f>
        <v>2</v>
      </c>
      <c r="AC7" s="18">
        <f>COUNTIF(AA19:AA21,1)</f>
        <v>1</v>
      </c>
      <c r="AD7" s="18">
        <f>COUNTIF(AA19:AA21,0)</f>
        <v>0</v>
      </c>
      <c r="AF7" s="15" t="s">
        <v>10</v>
      </c>
      <c r="AG7" s="15"/>
      <c r="AH7" s="15"/>
      <c r="AI7" s="18">
        <f>COUNTIF(AI19:AI21,100)</f>
        <v>2</v>
      </c>
      <c r="AJ7" s="18">
        <f>COUNTIF(AI19:AI21,10)</f>
        <v>1</v>
      </c>
    </row>
    <row r="8" spans="1:51" s="11" customFormat="1" ht="55.2" hidden="1" customHeight="1" outlineLevel="1" x14ac:dyDescent="0.3">
      <c r="H8" s="15" t="s">
        <v>11</v>
      </c>
      <c r="I8" s="15"/>
      <c r="J8" s="15"/>
      <c r="K8" s="18">
        <f>COUNTIF(K22:K24,100)</f>
        <v>1</v>
      </c>
      <c r="L8" s="18">
        <f>COUNTIF(K22:K24,10)</f>
        <v>2</v>
      </c>
      <c r="M8" s="18">
        <f>COUNTIF(K22:K24,1)</f>
        <v>0</v>
      </c>
      <c r="N8" s="18">
        <f>COUNTIF(K22:K24,0)</f>
        <v>0</v>
      </c>
      <c r="P8" s="15" t="s">
        <v>11</v>
      </c>
      <c r="Q8" s="15"/>
      <c r="R8" s="15"/>
      <c r="S8" s="18">
        <f>COUNTIF(S22:S24,100)</f>
        <v>1</v>
      </c>
      <c r="T8" s="18">
        <f>COUNTIF(S22:S24,10)</f>
        <v>2</v>
      </c>
      <c r="U8" s="18">
        <f>COUNTIF(S22:S24,1)</f>
        <v>0</v>
      </c>
      <c r="V8" s="18">
        <f>COUNTIF(S22:S24,0)</f>
        <v>0</v>
      </c>
      <c r="X8" s="15" t="s">
        <v>11</v>
      </c>
      <c r="Y8" s="15"/>
      <c r="Z8" s="15"/>
      <c r="AA8" s="18">
        <f>COUNTIF(AA22:AA24,100)</f>
        <v>1</v>
      </c>
      <c r="AB8" s="18">
        <f>COUNTIF(AA22:AA24,10)</f>
        <v>2</v>
      </c>
      <c r="AC8" s="18">
        <f>COUNTIF(AA22:AA24,1)</f>
        <v>0</v>
      </c>
      <c r="AD8" s="18">
        <f>COUNTIF(AA22:AA24,0)</f>
        <v>0</v>
      </c>
      <c r="AF8" s="15" t="s">
        <v>11</v>
      </c>
      <c r="AG8" s="15"/>
      <c r="AH8" s="15"/>
      <c r="AI8" s="18">
        <f>COUNTIF(AI22:AI24,100)</f>
        <v>1</v>
      </c>
      <c r="AJ8" s="18">
        <f>COUNTIF(AI22:AI24,10)</f>
        <v>2</v>
      </c>
    </row>
    <row r="9" spans="1:51" s="11" customFormat="1" ht="55.2" hidden="1" customHeight="1" outlineLevel="1" x14ac:dyDescent="0.3">
      <c r="H9" s="15" t="s">
        <v>12</v>
      </c>
      <c r="I9" s="15"/>
      <c r="J9" s="15"/>
      <c r="K9" s="19">
        <f>COUNTIF(K25:K27,100)</f>
        <v>0</v>
      </c>
      <c r="L9" s="18">
        <f>COUNTIF(K25:K27,10)</f>
        <v>0</v>
      </c>
      <c r="M9" s="18">
        <f>COUNTIF(K25:K27,1)</f>
        <v>3</v>
      </c>
      <c r="N9" s="18">
        <f>COUNTIF(K25:K27,0)</f>
        <v>0</v>
      </c>
      <c r="P9" s="15" t="s">
        <v>12</v>
      </c>
      <c r="Q9" s="15"/>
      <c r="R9" s="15"/>
      <c r="S9" s="19">
        <f>COUNTIF(S25:S27,100)</f>
        <v>2</v>
      </c>
      <c r="T9" s="18">
        <f>COUNTIF(S25:S27,10)</f>
        <v>1</v>
      </c>
      <c r="U9" s="18">
        <f>COUNTIF(S25:S27,1)</f>
        <v>0</v>
      </c>
      <c r="V9" s="18">
        <f>COUNTIF(S25:S27,0)</f>
        <v>0</v>
      </c>
      <c r="X9" s="15" t="s">
        <v>12</v>
      </c>
      <c r="Y9" s="15"/>
      <c r="Z9" s="15"/>
      <c r="AA9" s="19">
        <f>COUNTIF(AA25:AA27,100)</f>
        <v>0</v>
      </c>
      <c r="AB9" s="18">
        <f>COUNTIF(AA25:AA27,10)</f>
        <v>0</v>
      </c>
      <c r="AC9" s="18">
        <f>COUNTIF(AA25:AA27,1)</f>
        <v>3</v>
      </c>
      <c r="AD9" s="18">
        <f>COUNTIF(AA25:AA27,0)</f>
        <v>0</v>
      </c>
      <c r="AF9" s="15" t="s">
        <v>12</v>
      </c>
      <c r="AG9" s="15"/>
      <c r="AH9" s="15"/>
      <c r="AI9" s="19">
        <f>COUNTIF(AI25:AI27,100)</f>
        <v>2</v>
      </c>
      <c r="AJ9" s="18">
        <f>COUNTIF(AI25:AI27,10)</f>
        <v>1</v>
      </c>
    </row>
    <row r="10" spans="1:51" s="11" customFormat="1" ht="55.2" hidden="1" customHeight="1" outlineLevel="1" x14ac:dyDescent="0.3">
      <c r="H10" s="15" t="s">
        <v>13</v>
      </c>
      <c r="I10" s="15"/>
      <c r="J10" s="15"/>
      <c r="K10" s="18">
        <f>COUNTIF(K28:K30,100)</f>
        <v>0</v>
      </c>
      <c r="L10" s="18">
        <f>COUNTIF(K28:K30,10)</f>
        <v>0</v>
      </c>
      <c r="M10" s="18">
        <f>COUNTIF(K28:K30,1)</f>
        <v>2</v>
      </c>
      <c r="N10" s="18">
        <f>COUNTIF(K28:K30,0)</f>
        <v>1</v>
      </c>
      <c r="P10" s="15" t="s">
        <v>13</v>
      </c>
      <c r="Q10" s="15"/>
      <c r="R10" s="15"/>
      <c r="S10" s="18">
        <f>COUNTIF(S28:S30,100)</f>
        <v>3</v>
      </c>
      <c r="T10" s="18">
        <f>COUNTIF(S28:S30,10)</f>
        <v>0</v>
      </c>
      <c r="U10" s="18">
        <f>COUNTIF(S28:S30,1)</f>
        <v>0</v>
      </c>
      <c r="V10" s="18">
        <f>COUNTIF(S28:S30,0)</f>
        <v>0</v>
      </c>
      <c r="X10" s="15" t="s">
        <v>13</v>
      </c>
      <c r="Y10" s="15"/>
      <c r="Z10" s="15"/>
      <c r="AA10" s="18">
        <f>COUNTIF(AA28:AA30,100)</f>
        <v>0</v>
      </c>
      <c r="AB10" s="18">
        <f>COUNTIF(AA28:AA30,10)</f>
        <v>0</v>
      </c>
      <c r="AC10" s="18">
        <f>COUNTIF(AA28:AA30,1)</f>
        <v>2</v>
      </c>
      <c r="AD10" s="18">
        <f>COUNTIF(AA28:AA30,0)</f>
        <v>1</v>
      </c>
      <c r="AF10" s="15" t="s">
        <v>13</v>
      </c>
      <c r="AG10" s="15"/>
      <c r="AH10" s="15"/>
      <c r="AI10" s="18">
        <f>COUNTIF(AI28:AI30,100)</f>
        <v>3</v>
      </c>
      <c r="AJ10" s="18">
        <f>COUNTIF(AI28:AI30,10)</f>
        <v>0</v>
      </c>
    </row>
    <row r="11" spans="1:51" s="11" customFormat="1" ht="55.2" hidden="1" customHeight="1" outlineLevel="1" x14ac:dyDescent="0.3">
      <c r="H11" s="15" t="s">
        <v>14</v>
      </c>
      <c r="I11" s="15"/>
      <c r="J11" s="15"/>
      <c r="K11" s="18">
        <f>COUNTIF(K31:K33,100)</f>
        <v>0</v>
      </c>
      <c r="L11" s="18">
        <f>COUNTIF(K31:K33,10)</f>
        <v>1</v>
      </c>
      <c r="M11" s="18">
        <f>COUNTIF(K31:K33,1)</f>
        <v>2</v>
      </c>
      <c r="N11" s="18">
        <f>COUNTIF(K31:K33,0)</f>
        <v>0</v>
      </c>
      <c r="P11" s="15" t="s">
        <v>14</v>
      </c>
      <c r="Q11" s="15"/>
      <c r="R11" s="15"/>
      <c r="S11" s="18">
        <f>COUNTIF(S31:S33,100)</f>
        <v>0</v>
      </c>
      <c r="T11" s="18">
        <f>COUNTIF(S31:S33,10)</f>
        <v>2</v>
      </c>
      <c r="U11" s="18">
        <f>COUNTIF(S31:S33,1)</f>
        <v>1</v>
      </c>
      <c r="V11" s="18">
        <f>COUNTIF(S31:S33,0)</f>
        <v>0</v>
      </c>
      <c r="X11" s="15" t="s">
        <v>14</v>
      </c>
      <c r="Y11" s="15"/>
      <c r="Z11" s="15"/>
      <c r="AA11" s="18">
        <f>COUNTIF(AA31:AA33,100)</f>
        <v>0</v>
      </c>
      <c r="AB11" s="18">
        <f>COUNTIF(AA31:AA33,10)</f>
        <v>1</v>
      </c>
      <c r="AC11" s="18">
        <f>COUNTIF(AA31:AA33,1)</f>
        <v>2</v>
      </c>
      <c r="AD11" s="18">
        <f>COUNTIF(AA31:AA33,0)</f>
        <v>0</v>
      </c>
      <c r="AF11" s="15" t="s">
        <v>14</v>
      </c>
      <c r="AG11" s="15"/>
      <c r="AH11" s="15"/>
      <c r="AI11" s="18">
        <f>COUNTIF(AI31:AI33,100)</f>
        <v>0</v>
      </c>
      <c r="AJ11" s="18">
        <f>COUNTIF(AI31:AI33,10)</f>
        <v>2</v>
      </c>
    </row>
    <row r="12" spans="1:51" s="11" customFormat="1" ht="36" hidden="1" customHeight="1" outlineLevel="1" thickBot="1" x14ac:dyDescent="0.4">
      <c r="D12" s="11" t="s">
        <v>15</v>
      </c>
      <c r="H12" s="20"/>
      <c r="I12" s="21"/>
      <c r="J12" s="21"/>
      <c r="K12" s="22" t="s">
        <v>16</v>
      </c>
      <c r="L12" s="23">
        <f>SUM(K16:K27)</f>
        <v>156</v>
      </c>
      <c r="M12" s="24" t="s">
        <v>17</v>
      </c>
      <c r="N12" s="25">
        <f>COUNT(K16:K27)</f>
        <v>12</v>
      </c>
      <c r="P12" s="20"/>
      <c r="Q12" s="21"/>
      <c r="R12" s="21"/>
      <c r="S12" s="22" t="s">
        <v>16</v>
      </c>
      <c r="T12" s="23">
        <f>SUM(S16:S33)</f>
        <v>891</v>
      </c>
      <c r="U12" s="24" t="s">
        <v>17</v>
      </c>
      <c r="V12" s="25">
        <f>COUNT(S16:S27)</f>
        <v>12</v>
      </c>
      <c r="X12" s="20"/>
      <c r="Y12" s="21"/>
      <c r="Z12" s="21"/>
      <c r="AA12" s="22" t="s">
        <v>16</v>
      </c>
      <c r="AB12" s="23">
        <f>SUM(AA16:AA27)</f>
        <v>156</v>
      </c>
      <c r="AC12" s="24" t="s">
        <v>17</v>
      </c>
      <c r="AD12" s="25">
        <f>COUNT(AA16:AA27)</f>
        <v>12</v>
      </c>
      <c r="AF12" s="20"/>
      <c r="AG12" s="21"/>
      <c r="AH12" s="21"/>
      <c r="AI12" s="22" t="s">
        <v>16</v>
      </c>
      <c r="AJ12" s="23">
        <f>SUM(AI16:AI33)</f>
        <v>891</v>
      </c>
    </row>
    <row r="13" spans="1:51" s="11" customFormat="1" ht="18" hidden="1" customHeight="1" outlineLevel="1" thickTop="1" x14ac:dyDescent="0.3">
      <c r="H13" s="20"/>
      <c r="I13" s="21"/>
      <c r="J13" s="21"/>
      <c r="K13" s="16" t="s">
        <v>5</v>
      </c>
      <c r="L13" s="16" t="s">
        <v>6</v>
      </c>
      <c r="M13" s="16" t="s">
        <v>7</v>
      </c>
      <c r="N13" s="17" t="s">
        <v>8</v>
      </c>
      <c r="P13" s="20"/>
      <c r="Q13" s="21"/>
      <c r="R13" s="21"/>
      <c r="S13" s="16" t="s">
        <v>5</v>
      </c>
      <c r="T13" s="16" t="s">
        <v>6</v>
      </c>
      <c r="U13" s="16" t="s">
        <v>7</v>
      </c>
      <c r="V13" s="17" t="s">
        <v>8</v>
      </c>
      <c r="X13" s="20"/>
      <c r="Y13" s="21"/>
      <c r="Z13" s="21"/>
      <c r="AA13" s="16" t="s">
        <v>5</v>
      </c>
      <c r="AB13" s="16" t="s">
        <v>6</v>
      </c>
      <c r="AC13" s="16" t="s">
        <v>7</v>
      </c>
      <c r="AD13" s="17" t="s">
        <v>8</v>
      </c>
      <c r="AF13" s="20"/>
      <c r="AG13" s="21"/>
      <c r="AH13" s="21"/>
      <c r="AI13" s="16" t="s">
        <v>5</v>
      </c>
      <c r="AJ13" s="16" t="s">
        <v>6</v>
      </c>
    </row>
    <row r="14" spans="1:51" s="11" customFormat="1" ht="18" hidden="1" customHeight="1" outlineLevel="1" x14ac:dyDescent="0.35">
      <c r="H14" s="20"/>
      <c r="I14" s="21"/>
      <c r="J14" s="21"/>
      <c r="K14" s="26">
        <f>COUNTIF(K16:K33,100)</f>
        <v>1</v>
      </c>
      <c r="L14" s="26">
        <f>COUNTIF(K16:K33,10)</f>
        <v>6</v>
      </c>
      <c r="M14" s="26">
        <f>COUNTIF(K16:K33,1)</f>
        <v>10</v>
      </c>
      <c r="N14" s="26">
        <f>COUNTIF(K16:K33,0)</f>
        <v>1</v>
      </c>
      <c r="P14" s="20"/>
      <c r="Q14" s="21"/>
      <c r="R14" s="21"/>
      <c r="S14" s="26">
        <f>COUNTIF(S16:S33,100)</f>
        <v>8</v>
      </c>
      <c r="T14" s="26">
        <f>COUNTIF(S16:S33,10)</f>
        <v>9</v>
      </c>
      <c r="U14" s="26">
        <f>COUNTIF(S16:S33,1)</f>
        <v>1</v>
      </c>
      <c r="V14" s="26">
        <f>COUNTIF(S16:S33,0)</f>
        <v>0</v>
      </c>
      <c r="X14" s="20"/>
      <c r="Y14" s="21"/>
      <c r="Z14" s="21"/>
      <c r="AA14" s="26">
        <f>COUNTIF(AA16:AA33,100)</f>
        <v>1</v>
      </c>
      <c r="AB14" s="26">
        <f>COUNTIF(AA16:AA33,10)</f>
        <v>6</v>
      </c>
      <c r="AC14" s="26">
        <f>COUNTIF(AA16:AA33,1)</f>
        <v>10</v>
      </c>
      <c r="AD14" s="26">
        <f>COUNTIF(AA16:AA33,0)</f>
        <v>1</v>
      </c>
      <c r="AF14" s="20"/>
      <c r="AG14" s="21"/>
      <c r="AH14" s="21"/>
      <c r="AI14" s="26">
        <f>COUNTIF(AI16:AI33,100)</f>
        <v>8</v>
      </c>
      <c r="AJ14" s="26">
        <f>COUNTIF(AI16:AI33,10)</f>
        <v>9</v>
      </c>
    </row>
    <row r="15" spans="1:51" s="11" customFormat="1" ht="25.8" customHeight="1" collapsed="1" thickBot="1" x14ac:dyDescent="0.35">
      <c r="H15" s="27" t="s">
        <v>18</v>
      </c>
      <c r="I15" s="71" t="s">
        <v>19</v>
      </c>
      <c r="J15" s="71"/>
      <c r="K15" s="28"/>
      <c r="L15" s="28"/>
      <c r="M15" s="29" t="s">
        <v>20</v>
      </c>
      <c r="N15" s="29" t="s">
        <v>21</v>
      </c>
      <c r="P15" s="27" t="s">
        <v>18</v>
      </c>
      <c r="Q15" s="71" t="s">
        <v>19</v>
      </c>
      <c r="R15" s="71"/>
      <c r="S15" s="28"/>
      <c r="T15" s="28"/>
      <c r="U15" s="29" t="s">
        <v>20</v>
      </c>
      <c r="V15" s="29" t="s">
        <v>21</v>
      </c>
      <c r="X15" s="27" t="s">
        <v>18</v>
      </c>
      <c r="Y15" s="71" t="s">
        <v>19</v>
      </c>
      <c r="Z15" s="71"/>
      <c r="AA15" s="28"/>
      <c r="AB15" s="28"/>
      <c r="AC15" s="29" t="s">
        <v>20</v>
      </c>
      <c r="AD15" s="29" t="s">
        <v>21</v>
      </c>
      <c r="AF15" s="27" t="s">
        <v>18</v>
      </c>
      <c r="AG15" s="71" t="s">
        <v>19</v>
      </c>
      <c r="AH15" s="71"/>
      <c r="AI15" s="28"/>
      <c r="AJ15" s="28"/>
      <c r="AP15" s="30" t="s">
        <v>22</v>
      </c>
      <c r="AQ15" s="30" t="s">
        <v>23</v>
      </c>
      <c r="AR15" s="30" t="s">
        <v>24</v>
      </c>
      <c r="AS15" s="30" t="s">
        <v>25</v>
      </c>
      <c r="AT15" s="30" t="s">
        <v>26</v>
      </c>
      <c r="AU15" s="30" t="s">
        <v>27</v>
      </c>
      <c r="AV15" s="30" t="s">
        <v>28</v>
      </c>
      <c r="AW15" s="30" t="s">
        <v>29</v>
      </c>
      <c r="AX15" s="30" t="s">
        <v>30</v>
      </c>
    </row>
    <row r="16" spans="1:51" ht="24" customHeight="1" thickTop="1" thickBot="1" x14ac:dyDescent="0.35">
      <c r="A16" s="69" t="s">
        <v>31</v>
      </c>
      <c r="B16" s="31">
        <v>1</v>
      </c>
      <c r="C16" s="32" t="s">
        <v>32</v>
      </c>
      <c r="D16" s="33"/>
      <c r="E16" s="33"/>
      <c r="F16" s="33"/>
      <c r="G16" s="33"/>
      <c r="H16" s="34">
        <v>8</v>
      </c>
      <c r="I16" s="35"/>
      <c r="J16" s="63" t="s">
        <v>33</v>
      </c>
      <c r="K16" s="35">
        <v>1</v>
      </c>
      <c r="L16" s="36"/>
      <c r="M16" s="66" t="str">
        <f>IF(K16="","",IF(AND((N6+M6)&gt;(L6+K6),N6=K6,M6&gt;L6),$E$22,IF(AND((N6+M6)&gt;(L6+K6),N6&gt;M6),$E$20,IF(AND((N6+M6)&gt;(L6+K6),N6=L6,N6=K6),$E$22,IF(AND((N6+M6)&gt;(L6+K6),M6&gt;N6),$E$21,IF(AND((M6+L6+K6)&gt;(N6+M6),M6&gt;L6,M6&gt;K6),$E$22,IF(AND((L6+M6+N6)&gt;N12,L6&gt;M6,L6&gt;N6),$E$23,IF(AND((K6+L6)&gt;(M6+N6),K6=L6),$E$24,IF(AND((K6+L6)&gt;(M6+N6),K6&gt;L6),$E$24,IF(AND((K6+L6)&gt;(M6+N6),K6&lt;L6),$E$23,IF(AND(N6=M6,N6=L6),$E$22,IF(AND(N6=M6,M6=L6,L6=K6),$E$22,IF(AND((N6+M6)=(L6+K6),M6=L6),$E$22,IF(AND((L6+K6)=(M6+N6),L6&gt;M6,L6&gt;N6),$E$23,$E$20))))))))))))))</f>
        <v>• Intégrer un rythme.</v>
      </c>
      <c r="N16" s="66" t="str">
        <f>IF(M16=$E$20,$F$20,IF(M16=$E$21,$F$21,IF(M16=$E$22,$F$22,IF(M16=$E$23,$F$23,IF(M16=$E$24,$F$24,"")))))</f>
        <v>&gt; Placement au départ 
&gt; Pas de compensations
&gt; Rythme dès début</v>
      </c>
      <c r="P16" s="34">
        <v>2</v>
      </c>
      <c r="Q16" s="35"/>
      <c r="R16" s="63" t="s">
        <v>33</v>
      </c>
      <c r="S16" s="35">
        <v>10</v>
      </c>
      <c r="T16" s="36"/>
      <c r="U16" s="66" t="str">
        <f>IF(S16="","",IF(AND((V6+U6)&gt;(T6+S6),V6=S6,U6&gt;T6),$E$22,IF(AND((V6+U6)&gt;(T6+S6),V6&gt;U6),$E$20,IF(AND((V6+U6)&gt;(T6+S6),V6=T6,V6=S6),$E$22,IF(AND((V6+U6)&gt;(T6+S6),U6&gt;V6),$E$21,IF(AND((U6+T6+S6)&gt;(V6+U6),U6&gt;T6,U6&gt;S6),$E$22,IF(AND((T6+U6+V6)&gt;V12,T6&gt;U6,T6&gt;V6),$E$23,IF(AND((S6+T6)&gt;(U6+V6),S6=T6),$E$24,IF(AND((S6+T6)&gt;(U6+V6),S6&gt;T6),$E$24,IF(AND((S6+T6)&gt;(U6+V6),S6&lt;T6),$E$23,IF(AND(V6=U6,V6=T6),$E$22,IF(AND(V6=U6,U6=T6,T6=S6),$E$22,IF(AND((V6+U6)=(T6+S6),U6=T6),$E$22,IF(AND((T6+S6)=(U6+V6),T6&gt;U6,T6&gt;V6),$E$23,$E$20))))))))))))))</f>
        <v>• Trouver la charge optimale pour compenser sur dernières repétitions.</v>
      </c>
      <c r="V16" s="66" t="str">
        <f>IF(U16=$E$20,$F$20,IF(U16=$E$21,$F$21,IF(U16=$E$22,$F$22,IF(U16=$E$23,$F$23,IF(U16=$E$24,$F$24,"")))))</f>
        <v>&gt; Expiration à l’effort.
&gt; perte rythme sur la fin
&gt; cadence régulière</v>
      </c>
      <c r="X16" s="34">
        <v>1</v>
      </c>
      <c r="Y16" s="35"/>
      <c r="Z16" s="63" t="s">
        <v>33</v>
      </c>
      <c r="AA16" s="35">
        <v>1</v>
      </c>
      <c r="AB16" s="36"/>
      <c r="AC16" s="66" t="str">
        <f>IF(AA16="","",IF(AND((AD6+AC6)&gt;(AB6+AA6),AD6=AA6,AC6&gt;AB6),$E$22,IF(AND((AD6+AC6)&gt;(AB6+AA6),AD6&gt;AC6),$E$20,IF(AND((AD6+AC6)&gt;(AB6+AA6),AD6=AB6,AD6=AA6),$E$22,IF(AND((AD6+AC6)&gt;(AB6+AA6),AC6&gt;AD6),$E$21,IF(AND((AC6+AB6+AA6)&gt;(AD6+AC6),AC6&gt;AB6,AC6&gt;AA6),$E$22,IF(AND((AB6+AC6+AD6)&gt;AD12,AB6&gt;AC6,AB6&gt;AD6),$E$23,IF(AND((AA6+AB6)&gt;(AC6+AD6),AA6=AB6),$E$24,IF(AND((AA6+AB6)&gt;(AC6+AD6),AA6&gt;AB6),$E$24,IF(AND((AA6+AB6)&gt;(AC6+AD6),AA6&lt;AB6),$E$23,IF(AND(AD6=AC6,AD6=AB6),$E$22,IF(AND(AD6=AC6,AC6=AB6,AB6=AA6),$E$22,IF(AND((AD6+AC6)=(AB6+AA6),AC6=AB6),$E$22,IF(AND((AB6+AA6)=(AC6+AD6),AB6&gt;AC6,AB6&gt;AD6),$E$23,$E$20))))))))))))))</f>
        <v>• Intégrer un rythme.</v>
      </c>
      <c r="AD16" s="66" t="str">
        <f>IF(AC16=$E$20,$F$20,IF(AC16=$E$21,$F$21,IF(AC16=$E$22,$F$22,IF(AC16=$E$23,$F$23,IF(AC16=$E$24,$F$24,"")))))</f>
        <v>&gt; Placement au départ 
&gt; Pas de compensations
&gt; Rythme dès début</v>
      </c>
      <c r="AF16" s="34">
        <v>1</v>
      </c>
      <c r="AG16" s="35"/>
      <c r="AH16" s="63" t="s">
        <v>33</v>
      </c>
      <c r="AI16" s="35">
        <v>10</v>
      </c>
      <c r="AJ16" s="36"/>
      <c r="AM16" s="69" t="s">
        <v>31</v>
      </c>
      <c r="AN16" s="31">
        <v>1</v>
      </c>
      <c r="AO16" s="32" t="s">
        <v>32</v>
      </c>
      <c r="AP16" s="37" t="e">
        <f>IF(ISNA(VLOOKUP(AO16,$H$16:$L$33,5,0)),VLOOKUP(AO16,$P$16:$T$33,5,0),IF(ISNA(VLOOKUP(AO16,$P$16:$T$33,5,0)),VLOOKUP(AO16,$X$16:$AB$33,5,0),IF(ISNA(VLOOKUP(AO16,$X$16:$AB$33,5,0)),VLOOKUP(AO16,$H$16:$L$33,5,0))))</f>
        <v>#N/A</v>
      </c>
      <c r="AQ16" s="38"/>
      <c r="AR16" s="38"/>
      <c r="AS16" s="38"/>
      <c r="AT16" s="38"/>
      <c r="AU16" s="38"/>
      <c r="AV16" s="38"/>
      <c r="AW16" s="38"/>
      <c r="AX16" s="39"/>
    </row>
    <row r="17" spans="1:50" ht="24.6" thickTop="1" thickBot="1" x14ac:dyDescent="0.35">
      <c r="A17" s="69"/>
      <c r="B17" s="31">
        <v>2</v>
      </c>
      <c r="C17" s="32" t="s">
        <v>34</v>
      </c>
      <c r="D17" s="33"/>
      <c r="E17" s="33"/>
      <c r="F17" s="33"/>
      <c r="G17" s="33"/>
      <c r="H17" s="70" t="str">
        <f>IF(H16="","",VLOOKUP(H16,$B$16:$C$27,2))</f>
        <v xml:space="preserve">Rowing </v>
      </c>
      <c r="I17" s="40"/>
      <c r="J17" s="64"/>
      <c r="K17" s="40">
        <v>10</v>
      </c>
      <c r="L17" s="41">
        <f>IF(K16="","",SUM(K16:K18))</f>
        <v>12</v>
      </c>
      <c r="M17" s="67"/>
      <c r="N17" s="67"/>
      <c r="P17" s="70" t="str">
        <f>IF(P16="","",VLOOKUP(P16,$B$16:$C$27,2))</f>
        <v xml:space="preserve"> Fente avant </v>
      </c>
      <c r="Q17" s="40"/>
      <c r="R17" s="64"/>
      <c r="S17" s="40">
        <v>10</v>
      </c>
      <c r="T17" s="41">
        <f>IF(S16="","",SUM(S16:S18))</f>
        <v>30</v>
      </c>
      <c r="U17" s="67"/>
      <c r="V17" s="67"/>
      <c r="X17" s="70" t="str">
        <f>IF(X16="","",VLOOKUP(X16,$B$16:$C$27,2))</f>
        <v>Demi-squat</v>
      </c>
      <c r="Y17" s="40"/>
      <c r="Z17" s="64"/>
      <c r="AA17" s="40">
        <v>10</v>
      </c>
      <c r="AB17" s="41">
        <f>IF(AA16="","",SUM(AA16:AA18))</f>
        <v>12</v>
      </c>
      <c r="AC17" s="67"/>
      <c r="AD17" s="67"/>
      <c r="AF17" s="70" t="str">
        <f>IF(AF16="","",VLOOKUP(AF16,$B$16:$C$27,2))</f>
        <v>Demi-squat</v>
      </c>
      <c r="AG17" s="40"/>
      <c r="AH17" s="64"/>
      <c r="AI17" s="40">
        <v>10</v>
      </c>
      <c r="AJ17" s="41">
        <f>IF(AI16="","",SUM(AI16:AI18))</f>
        <v>30</v>
      </c>
      <c r="AM17" s="69"/>
      <c r="AN17" s="31">
        <v>2</v>
      </c>
      <c r="AO17" s="32" t="s">
        <v>34</v>
      </c>
      <c r="AP17" s="37">
        <f t="shared" ref="AP17:AP27" si="0">IF(ISNA(VLOOKUP(AO17,$H$16:$L$33,5,0)),VLOOKUP(AO17,$P$16:$T$33,5,0),IF(ISNA(VLOOKUP(AO17,$P$16:$T$33,5,0)),VLOOKUP(AO17,$X$16:$AB$33,5,0),IF(ISNA(VLOOKUP(AO17,$X$16:$AB$33,5,0)),VLOOKUP(AO17,$H$16:$L$33,5,0))))</f>
        <v>30</v>
      </c>
      <c r="AQ17" s="42"/>
      <c r="AR17" s="42"/>
      <c r="AS17" s="42"/>
      <c r="AT17" s="42"/>
      <c r="AU17" s="42"/>
      <c r="AV17" s="42"/>
      <c r="AW17" s="42"/>
      <c r="AX17" s="43"/>
    </row>
    <row r="18" spans="1:50" ht="24.6" thickTop="1" thickBot="1" x14ac:dyDescent="0.35">
      <c r="A18" s="69"/>
      <c r="B18" s="31">
        <v>3</v>
      </c>
      <c r="C18" s="32" t="s">
        <v>35</v>
      </c>
      <c r="D18" s="33"/>
      <c r="E18" s="33"/>
      <c r="F18" s="33"/>
      <c r="G18" s="33"/>
      <c r="H18" s="70"/>
      <c r="I18" s="44"/>
      <c r="J18" s="65"/>
      <c r="K18" s="44">
        <v>1</v>
      </c>
      <c r="L18" s="45"/>
      <c r="M18" s="67"/>
      <c r="N18" s="67"/>
      <c r="P18" s="70"/>
      <c r="Q18" s="44"/>
      <c r="R18" s="65"/>
      <c r="S18" s="44">
        <v>10</v>
      </c>
      <c r="T18" s="45"/>
      <c r="U18" s="67"/>
      <c r="V18" s="67"/>
      <c r="X18" s="70"/>
      <c r="Y18" s="44"/>
      <c r="Z18" s="65"/>
      <c r="AA18" s="44">
        <v>1</v>
      </c>
      <c r="AB18" s="45"/>
      <c r="AC18" s="67"/>
      <c r="AD18" s="67"/>
      <c r="AF18" s="70"/>
      <c r="AG18" s="44"/>
      <c r="AH18" s="65"/>
      <c r="AI18" s="44">
        <v>10</v>
      </c>
      <c r="AJ18" s="45"/>
      <c r="AM18" s="69"/>
      <c r="AN18" s="31">
        <v>3</v>
      </c>
      <c r="AO18" s="32" t="s">
        <v>35</v>
      </c>
      <c r="AP18" s="37">
        <f t="shared" si="0"/>
        <v>210</v>
      </c>
      <c r="AQ18" s="42"/>
      <c r="AR18" s="42"/>
      <c r="AS18" s="42"/>
      <c r="AT18" s="42"/>
      <c r="AU18" s="42"/>
      <c r="AV18" s="42"/>
      <c r="AW18" s="42"/>
      <c r="AX18" s="43"/>
    </row>
    <row r="19" spans="1:50" ht="29.4" customHeight="1" thickTop="1" thickBot="1" x14ac:dyDescent="0.35">
      <c r="A19" s="69" t="s">
        <v>36</v>
      </c>
      <c r="B19" s="31">
        <v>4</v>
      </c>
      <c r="C19" s="32" t="s">
        <v>37</v>
      </c>
      <c r="D19" s="46" t="s">
        <v>38</v>
      </c>
      <c r="E19" s="46"/>
      <c r="F19" s="46"/>
      <c r="H19" s="47">
        <v>9</v>
      </c>
      <c r="I19" s="35"/>
      <c r="J19" s="63" t="s">
        <v>33</v>
      </c>
      <c r="K19" s="48">
        <v>1</v>
      </c>
      <c r="L19" s="36"/>
      <c r="M19" s="66" t="str">
        <f>IF(K19="","",IF(AND((N7+M7)&gt;(L7+K7),N7=K7,M7&gt;L7),$E$22,IF(AND((N7+M7)&gt;(K7+K7),N7&gt;M7),$E$20,IF(AND((N7+M7)&gt;(L7+K7),N7=L7,N7=K7),$E$22,IF(AND((N7+M7)&gt;(L7+K7),M7&gt;N7),$E$21,IF(AND((M7+L7+K7)&gt;(N7+M7),M7&gt;L7,M7&gt;K7),$E$22,IF(AND((L7+M7+N7)&gt;N12,L7&gt;M7,L7&gt;N7),$E$23,IF(AND((K7+L7)&gt;(M7+N7),K7=L7),$E$24,IF(AND((K7+L7)&gt;(M7+N7),K7&gt;L7),$E$24,IF(AND((K7+L7)&gt;(M7+N7),K7&lt;L7),$E$23,IF(AND(N7=M7,N7=L7),$E$22,IF(AND(N7=M7,M7=L7,L7=K7),$E$22,IF(AND((N7+M7)=(L7+K7),M7=L7),$E$22,IF(AND((L7+K7)=(M7+N7),L7&gt;M7,L7&gt;N7),$E$23,$E$20))))))))))))))</f>
        <v>• Trouver la charge optimale pour compenser sur dernières repétitions.</v>
      </c>
      <c r="N19" s="66" t="str">
        <f>IF(M19=$E$20,$F$20,IF(M19=$E$21,$F$21,IF(M19=$E$22,$F$22,IF(M19=$E$23,$F$23,IF(M19=$E$24,$F$24,"")))))</f>
        <v>&gt; Expiration à l’effort.
&gt; perte rythme sur la fin
&gt; cadence régulière</v>
      </c>
      <c r="P19" s="47">
        <v>9</v>
      </c>
      <c r="Q19" s="35"/>
      <c r="R19" s="63" t="s">
        <v>33</v>
      </c>
      <c r="S19" s="48">
        <v>10</v>
      </c>
      <c r="T19" s="36"/>
      <c r="U19" s="66" t="str">
        <f>IF(S19="","",IF(AND((V7+U7)&gt;(T7+S7),V7=S7,U7&gt;T7),$E$22,IF(AND((V7+U7)&gt;(S7+S7),V7&gt;U7),$E$20,IF(AND((V7+U7)&gt;(T7+S7),V7=T7,V7=S7),$E$22,IF(AND((V7+U7)&gt;(T7+S7),U7&gt;V7),$E$21,IF(AND((U7+T7+S7)&gt;(V7+U7),U7&gt;T7,U7&gt;S7),$E$22,IF(AND((T7+U7+V7)&gt;V12,T7&gt;U7,T7&gt;V7),$E$23,IF(AND((S7+T7)&gt;(U7+V7),S7=T7),$E$24,IF(AND((S7+T7)&gt;(U7+V7),S7&gt;T7),$E$24,IF(AND((S7+T7)&gt;(U7+V7),S7&lt;T7),$E$23,IF(AND(V7=U7,V7=T7),$E$22,IF(AND(V7=U7,U7=T7,T7=S7),$E$22,IF(AND((V7+U7)=(T7+S7),U7=T7),$E$22,IF(AND((T7+S7)=(U7+V7),T7&gt;U7,T7&gt;V7),$E$23,$E$20))))))))))))))</f>
        <v>• Bravo, charges optimales trouvées!!</v>
      </c>
      <c r="V19" s="66" t="str">
        <f>IF(U19=$E$20,$F$20,IF(U19=$E$21,$F$21,IF(U19=$E$22,$F$22,IF(U19=$E$23,$F$23,IF(U19=$E$24,$F$24,"")))))</f>
        <v>&gt; perte rythme sur la fin
&gt; compensation toute fin série</v>
      </c>
      <c r="X19" s="47">
        <v>2</v>
      </c>
      <c r="Y19" s="35"/>
      <c r="Z19" s="63" t="s">
        <v>33</v>
      </c>
      <c r="AA19" s="48">
        <v>1</v>
      </c>
      <c r="AB19" s="36"/>
      <c r="AC19" s="66" t="str">
        <f>IF(AA19="","",IF(AND((AD7+AC7)&gt;(AB7+AA7),AD7=AA7,AC7&gt;AB7),$E$22,IF(AND((AD7+AC7)&gt;(AA7+AA7),AD7&gt;AC7),$E$20,IF(AND((AD7+AC7)&gt;(AB7+AA7),AD7=AB7,AD7=AA7),$E$22,IF(AND((AD7+AC7)&gt;(AB7+AA7),AC7&gt;AD7),$E$21,IF(AND((AC7+AB7+AA7)&gt;(AD7+AC7),AC7&gt;AB7,AC7&gt;AA7),$E$22,IF(AND((AB7+AC7+AD7)&gt;AD12,AB7&gt;AC7,AB7&gt;AD7),$E$23,IF(AND((AA7+AB7)&gt;(AC7+AD7),AA7=AB7),$E$24,IF(AND((AA7+AB7)&gt;(AC7+AD7),AA7&gt;AB7),$E$24,IF(AND((AA7+AB7)&gt;(AC7+AD7),AA7&lt;AB7),$E$23,IF(AND(AD7=AC7,AD7=AB7),$E$22,IF(AND(AD7=AC7,AC7=AB7,AB7=AA7),$E$22,IF(AND((AD7+AC7)=(AB7+AA7),AC7=AB7),$E$22,IF(AND((AB7+AA7)=(AC7+AD7),AB7&gt;AC7,AB7&gt;AD7),$E$23,$E$20))))))))))))))</f>
        <v>• Trouver la charge optimale pour compenser sur dernières repétitions.</v>
      </c>
      <c r="AD19" s="66" t="str">
        <f>IF(AC19=$E$20,$F$20,IF(AC19=$E$21,$F$21,IF(AC19=$E$22,$F$22,IF(AC19=$E$23,$F$23,IF(AC19=$E$24,$F$24,"")))))</f>
        <v>&gt; Expiration à l’effort.
&gt; perte rythme sur la fin
&gt; cadence régulière</v>
      </c>
      <c r="AF19" s="47">
        <v>2</v>
      </c>
      <c r="AG19" s="35"/>
      <c r="AH19" s="63" t="s">
        <v>33</v>
      </c>
      <c r="AI19" s="48">
        <v>10</v>
      </c>
      <c r="AJ19" s="36"/>
      <c r="AM19" s="69" t="s">
        <v>36</v>
      </c>
      <c r="AN19" s="31">
        <v>4</v>
      </c>
      <c r="AO19" s="32" t="s">
        <v>37</v>
      </c>
      <c r="AP19" s="37">
        <f t="shared" si="0"/>
        <v>120</v>
      </c>
      <c r="AQ19" s="42"/>
      <c r="AR19" s="42"/>
      <c r="AS19" s="42"/>
      <c r="AT19" s="42"/>
      <c r="AU19" s="42"/>
      <c r="AV19" s="42"/>
      <c r="AW19" s="42"/>
      <c r="AX19" s="43"/>
    </row>
    <row r="20" spans="1:50" ht="30" thickTop="1" thickBot="1" x14ac:dyDescent="0.35">
      <c r="A20" s="69"/>
      <c r="B20" s="31">
        <v>5</v>
      </c>
      <c r="C20" s="32" t="s">
        <v>39</v>
      </c>
      <c r="D20" s="49" t="s">
        <v>40</v>
      </c>
      <c r="E20" s="50" t="s">
        <v>41</v>
      </c>
      <c r="F20" s="51" t="s">
        <v>42</v>
      </c>
      <c r="H20" s="64" t="str">
        <f>IF(H19="","",VLOOKUP(H19,$B$16:$C$27,2))</f>
        <v>Tirage horizontal</v>
      </c>
      <c r="I20" s="40"/>
      <c r="J20" s="64"/>
      <c r="K20" s="40">
        <v>10</v>
      </c>
      <c r="L20" s="41">
        <f>IF(K19="","",SUM(K19:K21))</f>
        <v>21</v>
      </c>
      <c r="M20" s="67"/>
      <c r="N20" s="67"/>
      <c r="P20" s="64" t="str">
        <f>IF(P19="","",VLOOKUP(P19,$B$16:$C$27,2))</f>
        <v>Tirage horizontal</v>
      </c>
      <c r="Q20" s="40"/>
      <c r="R20" s="64"/>
      <c r="S20" s="40">
        <v>100</v>
      </c>
      <c r="T20" s="41">
        <f>IF(S19="","",SUM(S19:S21))</f>
        <v>210</v>
      </c>
      <c r="U20" s="67"/>
      <c r="V20" s="67"/>
      <c r="X20" s="64" t="str">
        <f>IF(X19="","",VLOOKUP(X19,$B$16:$C$27,2))</f>
        <v xml:space="preserve"> Fente avant </v>
      </c>
      <c r="Y20" s="40"/>
      <c r="Z20" s="64"/>
      <c r="AA20" s="40">
        <v>10</v>
      </c>
      <c r="AB20" s="41">
        <f>IF(AA19="","",SUM(AA19:AA21))</f>
        <v>21</v>
      </c>
      <c r="AC20" s="67"/>
      <c r="AD20" s="67"/>
      <c r="AF20" s="64" t="str">
        <f>IF(AF19="","",VLOOKUP(AF19,$B$16:$C$27,2))</f>
        <v xml:space="preserve"> Fente avant </v>
      </c>
      <c r="AG20" s="40"/>
      <c r="AH20" s="64"/>
      <c r="AI20" s="40">
        <v>100</v>
      </c>
      <c r="AJ20" s="41">
        <f>IF(AI19="","",SUM(AI19:AI21))</f>
        <v>210</v>
      </c>
      <c r="AM20" s="69"/>
      <c r="AN20" s="31">
        <v>5</v>
      </c>
      <c r="AO20" s="32" t="s">
        <v>39</v>
      </c>
      <c r="AP20" s="37" t="e">
        <f t="shared" si="0"/>
        <v>#N/A</v>
      </c>
      <c r="AQ20" s="42"/>
      <c r="AR20" s="42"/>
      <c r="AS20" s="42"/>
      <c r="AT20" s="42"/>
      <c r="AU20" s="42"/>
      <c r="AV20" s="42"/>
      <c r="AW20" s="42"/>
      <c r="AX20" s="43"/>
    </row>
    <row r="21" spans="1:50" ht="44.4" thickTop="1" thickBot="1" x14ac:dyDescent="0.35">
      <c r="A21" s="69"/>
      <c r="B21" s="31">
        <v>6</v>
      </c>
      <c r="C21" s="32" t="s">
        <v>43</v>
      </c>
      <c r="D21" s="51" t="s">
        <v>44</v>
      </c>
      <c r="E21" s="52" t="s">
        <v>45</v>
      </c>
      <c r="F21" s="51" t="s">
        <v>46</v>
      </c>
      <c r="H21" s="64"/>
      <c r="I21" s="44"/>
      <c r="J21" s="65"/>
      <c r="K21" s="53">
        <v>10</v>
      </c>
      <c r="L21" s="45"/>
      <c r="M21" s="67"/>
      <c r="N21" s="67"/>
      <c r="P21" s="64"/>
      <c r="Q21" s="44"/>
      <c r="R21" s="65"/>
      <c r="S21" s="53">
        <v>100</v>
      </c>
      <c r="T21" s="45"/>
      <c r="U21" s="67"/>
      <c r="V21" s="67"/>
      <c r="X21" s="64"/>
      <c r="Y21" s="44"/>
      <c r="Z21" s="65"/>
      <c r="AA21" s="53">
        <v>10</v>
      </c>
      <c r="AB21" s="45"/>
      <c r="AC21" s="67"/>
      <c r="AD21" s="67"/>
      <c r="AF21" s="64"/>
      <c r="AG21" s="44"/>
      <c r="AH21" s="65"/>
      <c r="AI21" s="53">
        <v>100</v>
      </c>
      <c r="AJ21" s="45"/>
      <c r="AM21" s="69"/>
      <c r="AN21" s="31">
        <v>6</v>
      </c>
      <c r="AO21" s="32" t="s">
        <v>43</v>
      </c>
      <c r="AP21" s="37" t="e">
        <f t="shared" si="0"/>
        <v>#N/A</v>
      </c>
      <c r="AQ21" s="42"/>
      <c r="AR21" s="42"/>
      <c r="AS21" s="42"/>
      <c r="AT21" s="42"/>
      <c r="AU21" s="42"/>
      <c r="AV21" s="42"/>
      <c r="AW21" s="42"/>
      <c r="AX21" s="43"/>
    </row>
    <row r="22" spans="1:50" ht="30" customHeight="1" thickTop="1" thickBot="1" x14ac:dyDescent="0.35">
      <c r="A22" s="69" t="s">
        <v>47</v>
      </c>
      <c r="B22" s="31">
        <v>7</v>
      </c>
      <c r="C22" s="32" t="s">
        <v>48</v>
      </c>
      <c r="D22" s="49" t="s">
        <v>49</v>
      </c>
      <c r="E22" s="51" t="s">
        <v>50</v>
      </c>
      <c r="F22" s="51" t="s">
        <v>51</v>
      </c>
      <c r="H22" s="47">
        <v>4</v>
      </c>
      <c r="I22" s="35"/>
      <c r="J22" s="63" t="s">
        <v>33</v>
      </c>
      <c r="K22" s="35">
        <v>10</v>
      </c>
      <c r="L22" s="36"/>
      <c r="M22" s="66" t="str">
        <f>IF(K22="","",IF(AND((N8+M8)&gt;(L8+K8),N8=K8,M8&gt;L8),$E$22,IF(AND((N8+M8)&gt;(K8+K8),N8&gt;M8),$E$20,IF(AND((N8+M8)&gt;(L8+K8),N8=L8,N8=K8),$E$22,IF(AND((N8+M8)&gt;(L8+K8),M8&gt;N8),$E$21,IF(AND((M8+L8+K8)&gt;(N8+M8),M8&gt;L8,M8&gt;K8),$E$22,IF(AND((L8+M8+N8)&gt;N12,L8&gt;M8,L8&gt;N8),$E$23,IF(AND((K8+L8)&gt;(M8+N8),K8=L8),$E$24,IF(AND((K8+L8)&gt;(M8+N8),K8&gt;L8),$E$24,IF(AND((K8+L8)&gt;(M8+N8),K8&lt;L8),$E$23,IF(AND(N8=M8,N8=L8),$E$22,IF(AND(N8=M8,M8=L8,L8=K8),$E$22,IF(AND((N8+M8)=(L8+K8),M8=L8),$E$22,IF(AND((L8+K8)=(M8+N8),L8&gt;M8,L8&gt;N8),$E$23,$E$20))))))))))))))</f>
        <v>• Trouver la charge optimale pour compenser sur dernières repétitions.</v>
      </c>
      <c r="N22" s="67" t="str">
        <f>IF(M22=$E$20,$F$20,IF(M22=$E$21,$F$21,IF(M22=$E$22,$F$22,IF(M22=$E$23,$F$23,IF(M22=$E$24,$F$24,"")))))</f>
        <v>&gt; Expiration à l’effort.
&gt; perte rythme sur la fin
&gt; cadence régulière</v>
      </c>
      <c r="P22" s="47">
        <v>11</v>
      </c>
      <c r="Q22" s="35"/>
      <c r="R22" s="63" t="s">
        <v>33</v>
      </c>
      <c r="S22" s="35">
        <v>10</v>
      </c>
      <c r="T22" s="36"/>
      <c r="U22" s="66" t="str">
        <f>IF(S22="","",IF(AND((V8+U8)&gt;(T8+S8),V8=S8,U8&gt;T8),$E$22,IF(AND((V8+U8)&gt;(S8+S8),V8&gt;U8),$E$20,IF(AND((V8+U8)&gt;(T8+S8),V8=T8,V8=S8),$E$22,IF(AND((V8+U8)&gt;(T8+S8),U8&gt;V8),$E$21,IF(AND((U8+T8+S8)&gt;(V8+U8),U8&gt;T8,U8&gt;S8),$E$22,IF(AND((T8+U8+V8)&gt;V12,T8&gt;U8,T8&gt;V8),$E$23,IF(AND((S8+T8)&gt;(U8+V8),S8=T8),$E$24,IF(AND((S8+T8)&gt;(U8+V8),S8&gt;T8),$E$24,IF(AND((S8+T8)&gt;(U8+V8),S8&lt;T8),$E$23,IF(AND(V8=U8,V8=T8),$E$22,IF(AND(V8=U8,U8=T8,T8=S8),$E$22,IF(AND((V8+U8)=(T8+S8),U8=T8),$E$22,IF(AND((T8+S8)=(U8+V8),T8&gt;U8,T8&gt;V8),$E$23,$E$20))))))))))))))</f>
        <v>• Trouver la charge optimale pour compenser sur dernières repétitions.</v>
      </c>
      <c r="V22" s="67" t="str">
        <f>IF(U22=$E$20,$F$20,IF(U22=$E$21,$F$21,IF(U22=$E$22,$F$22,IF(U22=$E$23,$F$23,IF(U22=$E$24,$F$24,"")))))</f>
        <v>&gt; Expiration à l’effort.
&gt; perte rythme sur la fin
&gt; cadence régulière</v>
      </c>
      <c r="X22" s="47">
        <v>3</v>
      </c>
      <c r="Y22" s="35"/>
      <c r="Z22" s="63" t="s">
        <v>33</v>
      </c>
      <c r="AA22" s="35">
        <v>10</v>
      </c>
      <c r="AB22" s="36"/>
      <c r="AC22" s="66" t="str">
        <f>IF(AA22="","",IF(AND((AD8+AC8)&gt;(AB8+AA8),AD8=AA8,AC8&gt;AB8),$E$22,IF(AND((AD8+AC8)&gt;(AA8+AA8),AD8&gt;AC8),$E$20,IF(AND((AD8+AC8)&gt;(AB8+AA8),AD8=AB8,AD8=AA8),$E$22,IF(AND((AD8+AC8)&gt;(AB8+AA8),AC8&gt;AD8),$E$21,IF(AND((AC8+AB8+AA8)&gt;(AD8+AC8),AC8&gt;AB8,AC8&gt;AA8),$E$22,IF(AND((AB8+AC8+AD8)&gt;AD12,AB8&gt;AC8,AB8&gt;AD8),$E$23,IF(AND((AA8+AB8)&gt;(AC8+AD8),AA8=AB8),$E$24,IF(AND((AA8+AB8)&gt;(AC8+AD8),AA8&gt;AB8),$E$24,IF(AND((AA8+AB8)&gt;(AC8+AD8),AA8&lt;AB8),$E$23,IF(AND(AD8=AC8,AD8=AB8),$E$22,IF(AND(AD8=AC8,AC8=AB8,AB8=AA8),$E$22,IF(AND((AD8+AC8)=(AB8+AA8),AC8=AB8),$E$22,IF(AND((AB8+AA8)=(AC8+AD8),AB8&gt;AC8,AB8&gt;AD8),$E$23,$E$20))))))))))))))</f>
        <v>• Trouver la charge optimale pour compenser sur dernières repétitions.</v>
      </c>
      <c r="AD22" s="67" t="str">
        <f>IF(AC22=$E$20,$F$20,IF(AC22=$E$21,$F$21,IF(AC22=$E$22,$F$22,IF(AC22=$E$23,$F$23,IF(AC22=$E$24,$F$24,"")))))</f>
        <v>&gt; Expiration à l’effort.
&gt; perte rythme sur la fin
&gt; cadence régulière</v>
      </c>
      <c r="AF22" s="47">
        <v>4</v>
      </c>
      <c r="AG22" s="35"/>
      <c r="AH22" s="63" t="s">
        <v>33</v>
      </c>
      <c r="AI22" s="35">
        <v>10</v>
      </c>
      <c r="AJ22" s="36"/>
      <c r="AM22" s="69" t="s">
        <v>47</v>
      </c>
      <c r="AN22" s="31">
        <v>7</v>
      </c>
      <c r="AO22" s="32" t="s">
        <v>48</v>
      </c>
      <c r="AP22" s="37">
        <f t="shared" si="0"/>
        <v>12</v>
      </c>
      <c r="AQ22" s="42"/>
      <c r="AR22" s="42"/>
      <c r="AS22" s="42"/>
      <c r="AT22" s="42"/>
      <c r="AU22" s="42"/>
      <c r="AV22" s="42"/>
      <c r="AW22" s="42"/>
      <c r="AX22" s="43"/>
    </row>
    <row r="23" spans="1:50" ht="44.4" customHeight="1" thickTop="1" thickBot="1" x14ac:dyDescent="0.35">
      <c r="A23" s="69"/>
      <c r="B23" s="31">
        <v>8</v>
      </c>
      <c r="C23" s="32" t="s">
        <v>52</v>
      </c>
      <c r="D23" s="54" t="s">
        <v>53</v>
      </c>
      <c r="E23" s="55" t="s">
        <v>54</v>
      </c>
      <c r="F23" s="54" t="s">
        <v>55</v>
      </c>
      <c r="H23" s="64" t="str">
        <f>IF(H22="","",VLOOKUP(H22,$B$16:$C$27,2))</f>
        <v xml:space="preserve">Flexion avant-bras </v>
      </c>
      <c r="I23" s="40"/>
      <c r="J23" s="64"/>
      <c r="K23" s="40">
        <v>10</v>
      </c>
      <c r="L23" s="41">
        <f>IF(K22="","",SUM(K22:K24))</f>
        <v>120</v>
      </c>
      <c r="M23" s="67"/>
      <c r="N23" s="67"/>
      <c r="P23" s="64" t="str">
        <f>IF(P22="","",VLOOKUP(P22,$B$16:$C$27,2))</f>
        <v>Butterfly</v>
      </c>
      <c r="Q23" s="40"/>
      <c r="R23" s="64"/>
      <c r="S23" s="40">
        <v>10</v>
      </c>
      <c r="T23" s="41">
        <f>IF(S22="","",SUM(S22:S24))</f>
        <v>120</v>
      </c>
      <c r="U23" s="67"/>
      <c r="V23" s="67"/>
      <c r="X23" s="64" t="str">
        <f>IF(X22="","",VLOOKUP(X22,$B$16:$C$27,2))</f>
        <v>Sumo</v>
      </c>
      <c r="Y23" s="40"/>
      <c r="Z23" s="64"/>
      <c r="AA23" s="40">
        <v>10</v>
      </c>
      <c r="AB23" s="41">
        <f>IF(AA22="","",SUM(AA22:AA24))</f>
        <v>120</v>
      </c>
      <c r="AC23" s="67"/>
      <c r="AD23" s="67"/>
      <c r="AF23" s="64" t="str">
        <f>IF(AF22="","",VLOOKUP(AF22,$B$16:$C$27,2))</f>
        <v xml:space="preserve">Flexion avant-bras </v>
      </c>
      <c r="AG23" s="40"/>
      <c r="AH23" s="64"/>
      <c r="AI23" s="40">
        <v>10</v>
      </c>
      <c r="AJ23" s="41">
        <f>IF(AI22="","",SUM(AI22:AI24))</f>
        <v>120</v>
      </c>
      <c r="AM23" s="69"/>
      <c r="AN23" s="31">
        <v>8</v>
      </c>
      <c r="AO23" s="32" t="s">
        <v>52</v>
      </c>
      <c r="AP23" s="37">
        <f t="shared" si="0"/>
        <v>12</v>
      </c>
      <c r="AQ23" s="42"/>
      <c r="AR23" s="42"/>
      <c r="AS23" s="42"/>
      <c r="AT23" s="42"/>
      <c r="AU23" s="42"/>
      <c r="AV23" s="42"/>
      <c r="AW23" s="42"/>
      <c r="AX23" s="43"/>
    </row>
    <row r="24" spans="1:50" ht="39" customHeight="1" thickTop="1" thickBot="1" x14ac:dyDescent="0.35">
      <c r="A24" s="69"/>
      <c r="B24" s="31">
        <v>9</v>
      </c>
      <c r="C24" s="32" t="s">
        <v>56</v>
      </c>
      <c r="D24" s="51" t="s">
        <v>57</v>
      </c>
      <c r="E24" s="56" t="s">
        <v>58</v>
      </c>
      <c r="F24" s="54" t="s">
        <v>59</v>
      </c>
      <c r="H24" s="64"/>
      <c r="I24" s="44"/>
      <c r="J24" s="65"/>
      <c r="K24" s="44">
        <v>100</v>
      </c>
      <c r="L24" s="45"/>
      <c r="M24" s="67"/>
      <c r="N24" s="67"/>
      <c r="P24" s="64"/>
      <c r="Q24" s="44"/>
      <c r="R24" s="65"/>
      <c r="S24" s="44">
        <v>100</v>
      </c>
      <c r="T24" s="45"/>
      <c r="U24" s="67"/>
      <c r="V24" s="67"/>
      <c r="X24" s="64"/>
      <c r="Y24" s="44"/>
      <c r="Z24" s="65"/>
      <c r="AA24" s="44">
        <v>100</v>
      </c>
      <c r="AB24" s="45"/>
      <c r="AC24" s="67"/>
      <c r="AD24" s="67"/>
      <c r="AF24" s="64"/>
      <c r="AG24" s="44"/>
      <c r="AH24" s="65"/>
      <c r="AI24" s="44">
        <v>100</v>
      </c>
      <c r="AJ24" s="45"/>
      <c r="AM24" s="69"/>
      <c r="AN24" s="31">
        <v>9</v>
      </c>
      <c r="AO24" s="32" t="s">
        <v>56</v>
      </c>
      <c r="AP24" s="37">
        <f t="shared" si="0"/>
        <v>21</v>
      </c>
      <c r="AQ24" s="42"/>
      <c r="AR24" s="42"/>
      <c r="AS24" s="42"/>
      <c r="AT24" s="42"/>
      <c r="AU24" s="42"/>
      <c r="AV24" s="42"/>
      <c r="AW24" s="42"/>
      <c r="AX24" s="43"/>
    </row>
    <row r="25" spans="1:50" ht="36" customHeight="1" thickTop="1" thickBot="1" x14ac:dyDescent="0.35">
      <c r="A25" s="69" t="s">
        <v>60</v>
      </c>
      <c r="B25" s="31">
        <v>10</v>
      </c>
      <c r="C25" s="32" t="s">
        <v>61</v>
      </c>
      <c r="D25" s="51" t="s">
        <v>57</v>
      </c>
      <c r="E25" s="49"/>
      <c r="H25" s="47">
        <v>6</v>
      </c>
      <c r="I25" s="35"/>
      <c r="J25" s="63" t="s">
        <v>33</v>
      </c>
      <c r="K25" s="48">
        <v>1</v>
      </c>
      <c r="L25" s="36"/>
      <c r="M25" s="66" t="str">
        <f>IF(K25="","",IF(AND((N9+M9)&gt;(L9+K9),N9=K9,M9&gt;L9),$E$22,IF(AND((N9+M9)&gt;(K9+K9),N9&gt;M9),$E$20,IF(AND((N9+M9)&gt;(L9+K9),N9=L9,N9=K9),$E$22,IF(AND((N9+M9)&gt;(L9+K9),M9&gt;N9),$E$21,IF(AND((M9+L9+K9)&gt;(N9+M9),M9&gt;L9,M9&gt;K9),$E$22,IF(AND((L9+M9+N9)&gt;N12,L9&gt;M9,L9&gt;N9),$E$23,IF(AND((K9+L9)&gt;(M9+N9),K9=L9),$E$24,IF(AND((K9+L9)&gt;(M9+N9),K9&gt;L9),$E$24,IF(AND((K9+L9)&gt;(M9+N9),K9&lt;L9),$E$23,IF(AND(N9=M9,N9=L9),$E$22,IF(AND(N9=M9,M9=L9,L9=K9),$E$22,IF(AND((N9+M9)=(L9+K9),M9=L9),$E$22,IF(AND((L9+K9)=(M9+N9),L9&gt;M9,L9&gt;N9),$E$23,$E$20))))))))))))))</f>
        <v>• Intégrer un rythme.</v>
      </c>
      <c r="N25" s="67" t="str">
        <f>IF(M25=$E$20,$F$20,IF(M25=$E$21,$F$21,IF(M25=$E$22,$F$22,IF(M25=$E$23,$F$23,IF(M25=$E$24,$F$24,"")))))</f>
        <v>&gt; Placement au départ 
&gt; Pas de compensations
&gt; Rythme dès début</v>
      </c>
      <c r="P25" s="47">
        <v>3</v>
      </c>
      <c r="Q25" s="35"/>
      <c r="R25" s="63" t="s">
        <v>33</v>
      </c>
      <c r="S25" s="48">
        <v>10</v>
      </c>
      <c r="T25" s="36"/>
      <c r="U25" s="66" t="str">
        <f>IF(S25="","",IF(AND((V9+U9)&gt;(T9+S9),V9=S9,U9&gt;T9),$E$22,IF(AND((V9+U9)&gt;(S9+S9),V9&gt;U9),$E$20,IF(AND((V9+U9)&gt;(T9+S9),V9=T9,V9=S9),$E$22,IF(AND((V9+U9)&gt;(T9+S9),U9&gt;V9),$E$21,IF(AND((U9+T9+S9)&gt;(V9+U9),U9&gt;T9,U9&gt;S9),$E$22,IF(AND((T9+U9+V9)&gt;V12,T9&gt;U9,T9&gt;V9),$E$23,IF(AND((S9+T9)&gt;(U9+V9),S9=T9),$E$24,IF(AND((S9+T9)&gt;(U9+V9),S9&gt;T9),$E$24,IF(AND((S9+T9)&gt;(U9+V9),S9&lt;T9),$E$23,IF(AND(V9=U9,V9=T9),$E$22,IF(AND(V9=U9,U9=T9,T9=S9),$E$22,IF(AND((V9+U9)=(T9+S9),U9=T9),$E$22,IF(AND((T9+S9)=(U9+V9),T9&gt;U9,T9&gt;V9),$E$23,$E$20))))))))))))))</f>
        <v>• Bravo, charges optimales trouvées!!</v>
      </c>
      <c r="V25" s="67" t="str">
        <f>IF(U25=$E$20,$F$20,IF(U25=$E$21,$F$21,IF(U25=$E$22,$F$22,IF(U25=$E$23,$F$23,IF(U25=$E$24,$F$24,"")))))</f>
        <v>&gt; perte rythme sur la fin
&gt; compensation toute fin série</v>
      </c>
      <c r="X25" s="47">
        <v>1</v>
      </c>
      <c r="Y25" s="35"/>
      <c r="Z25" s="63" t="s">
        <v>33</v>
      </c>
      <c r="AA25" s="48">
        <v>1</v>
      </c>
      <c r="AB25" s="36"/>
      <c r="AC25" s="66" t="str">
        <f>IF(AA25="","",IF(AND((AD9+AC9)&gt;(AB9+AA9),AD9=AA9,AC9&gt;AB9),$E$22,IF(AND((AD9+AC9)&gt;(AA9+AA9),AD9&gt;AC9),$E$20,IF(AND((AD9+AC9)&gt;(AB9+AA9),AD9=AB9,AD9=AA9),$E$22,IF(AND((AD9+AC9)&gt;(AB9+AA9),AC9&gt;AD9),$E$21,IF(AND((AC9+AB9+AA9)&gt;(AD9+AC9),AC9&gt;AB9,AC9&gt;AA9),$E$22,IF(AND((AB9+AC9+AD9)&gt;AD12,AB9&gt;AC9,AB9&gt;AD9),$E$23,IF(AND((AA9+AB9)&gt;(AC9+AD9),AA9=AB9),$E$24,IF(AND((AA9+AB9)&gt;(AC9+AD9),AA9&gt;AB9),$E$24,IF(AND((AA9+AB9)&gt;(AC9+AD9),AA9&lt;AB9),$E$23,IF(AND(AD9=AC9,AD9=AB9),$E$22,IF(AND(AD9=AC9,AC9=AB9,AB9=AA9),$E$22,IF(AND((AD9+AC9)=(AB9+AA9),AC9=AB9),$E$22,IF(AND((AB9+AA9)=(AC9+AD9),AB9&gt;AC9,AB9&gt;AD9),$E$23,$E$20))))))))))))))</f>
        <v>• Intégrer un rythme.</v>
      </c>
      <c r="AD25" s="67" t="str">
        <f>IF(AC25=$E$20,$F$20,IF(AC25=$E$21,$F$21,IF(AC25=$E$22,$F$22,IF(AC25=$E$23,$F$23,IF(AC25=$E$24,$F$24,"")))))</f>
        <v>&gt; Placement au départ 
&gt; Pas de compensations
&gt; Rythme dès début</v>
      </c>
      <c r="AF25" s="47">
        <v>5</v>
      </c>
      <c r="AG25" s="35"/>
      <c r="AH25" s="63" t="s">
        <v>33</v>
      </c>
      <c r="AI25" s="48">
        <v>10</v>
      </c>
      <c r="AJ25" s="36"/>
      <c r="AM25" s="69" t="s">
        <v>60</v>
      </c>
      <c r="AN25" s="31">
        <v>10</v>
      </c>
      <c r="AO25" s="32" t="s">
        <v>61</v>
      </c>
      <c r="AP25" s="37" t="e">
        <f t="shared" si="0"/>
        <v>#N/A</v>
      </c>
      <c r="AQ25" s="42"/>
      <c r="AR25" s="42"/>
      <c r="AS25" s="42"/>
      <c r="AT25" s="42"/>
      <c r="AU25" s="42"/>
      <c r="AV25" s="42"/>
      <c r="AW25" s="42"/>
      <c r="AX25" s="43"/>
    </row>
    <row r="26" spans="1:50" ht="46.8" customHeight="1" thickTop="1" thickBot="1" x14ac:dyDescent="0.35">
      <c r="A26" s="69"/>
      <c r="B26" s="31">
        <v>11</v>
      </c>
      <c r="C26" s="32" t="s">
        <v>62</v>
      </c>
      <c r="E26" s="33"/>
      <c r="G26" s="33"/>
      <c r="H26" s="64" t="str">
        <f>IF(H25="","",VLOOKUP(H25,$B$16:$C$27,2))</f>
        <v>Flexion des poignets</v>
      </c>
      <c r="I26" s="40"/>
      <c r="J26" s="64"/>
      <c r="K26" s="40">
        <v>1</v>
      </c>
      <c r="L26" s="41">
        <f>IF(K25="","",SUM(K25:K27))</f>
        <v>3</v>
      </c>
      <c r="M26" s="67"/>
      <c r="N26" s="67"/>
      <c r="P26" s="64" t="str">
        <f>IF(P25="","",VLOOKUP(P25,$B$16:$C$27,2))</f>
        <v>Sumo</v>
      </c>
      <c r="Q26" s="40"/>
      <c r="R26" s="64"/>
      <c r="S26" s="40">
        <v>100</v>
      </c>
      <c r="T26" s="41">
        <f>IF(S25="","",SUM(S25:S27))</f>
        <v>210</v>
      </c>
      <c r="U26" s="67"/>
      <c r="V26" s="67"/>
      <c r="X26" s="64" t="str">
        <f>IF(X25="","",VLOOKUP(X25,$B$16:$C$27,2))</f>
        <v>Demi-squat</v>
      </c>
      <c r="Y26" s="40"/>
      <c r="Z26" s="64"/>
      <c r="AA26" s="40">
        <v>1</v>
      </c>
      <c r="AB26" s="41">
        <f>IF(AA25="","",SUM(AA25:AA27))</f>
        <v>3</v>
      </c>
      <c r="AC26" s="67"/>
      <c r="AD26" s="67"/>
      <c r="AF26" s="64" t="str">
        <f>IF(AF25="","",VLOOKUP(AF25,$B$16:$C$27,2))</f>
        <v>Relevé de bras</v>
      </c>
      <c r="AG26" s="40"/>
      <c r="AH26" s="64"/>
      <c r="AI26" s="40">
        <v>100</v>
      </c>
      <c r="AJ26" s="41">
        <f>IF(AI25="","",SUM(AI25:AI27))</f>
        <v>210</v>
      </c>
      <c r="AM26" s="69"/>
      <c r="AN26" s="31">
        <v>11</v>
      </c>
      <c r="AO26" s="32" t="s">
        <v>62</v>
      </c>
      <c r="AP26" s="37">
        <f t="shared" si="0"/>
        <v>120</v>
      </c>
      <c r="AQ26" s="42"/>
      <c r="AR26" s="42"/>
      <c r="AS26" s="42"/>
      <c r="AT26" s="42"/>
      <c r="AU26" s="42"/>
      <c r="AV26" s="42"/>
      <c r="AW26" s="42"/>
      <c r="AX26" s="43"/>
    </row>
    <row r="27" spans="1:50" ht="36.6" customHeight="1" thickTop="1" thickBot="1" x14ac:dyDescent="0.35">
      <c r="A27" s="69"/>
      <c r="B27" s="31">
        <v>12</v>
      </c>
      <c r="C27" s="32" t="s">
        <v>63</v>
      </c>
      <c r="D27" s="33"/>
      <c r="E27" s="50" t="s">
        <v>64</v>
      </c>
      <c r="G27" s="33"/>
      <c r="H27" s="64"/>
      <c r="I27" s="44"/>
      <c r="J27" s="65"/>
      <c r="K27" s="44">
        <v>1</v>
      </c>
      <c r="L27" s="45"/>
      <c r="M27" s="67"/>
      <c r="N27" s="67"/>
      <c r="P27" s="64"/>
      <c r="Q27" s="44"/>
      <c r="R27" s="65"/>
      <c r="S27" s="44">
        <v>100</v>
      </c>
      <c r="T27" s="45"/>
      <c r="U27" s="67"/>
      <c r="V27" s="67"/>
      <c r="X27" s="64"/>
      <c r="Y27" s="44"/>
      <c r="Z27" s="65"/>
      <c r="AA27" s="44">
        <v>1</v>
      </c>
      <c r="AB27" s="45"/>
      <c r="AC27" s="67"/>
      <c r="AD27" s="67"/>
      <c r="AF27" s="64"/>
      <c r="AG27" s="44"/>
      <c r="AH27" s="65"/>
      <c r="AI27" s="44">
        <v>100</v>
      </c>
      <c r="AJ27" s="45"/>
      <c r="AM27" s="69"/>
      <c r="AN27" s="31">
        <v>12</v>
      </c>
      <c r="AO27" s="32" t="s">
        <v>63</v>
      </c>
      <c r="AP27" s="37" t="e">
        <f t="shared" si="0"/>
        <v>#N/A</v>
      </c>
      <c r="AQ27" s="57"/>
      <c r="AR27" s="57"/>
      <c r="AS27" s="57"/>
      <c r="AT27" s="57"/>
      <c r="AU27" s="57"/>
      <c r="AV27" s="57"/>
      <c r="AW27" s="57"/>
      <c r="AX27" s="58"/>
    </row>
    <row r="28" spans="1:50" ht="46.2" customHeight="1" thickTop="1" x14ac:dyDescent="0.3">
      <c r="E28" s="59" t="s">
        <v>65</v>
      </c>
      <c r="H28" s="47">
        <v>7</v>
      </c>
      <c r="I28" s="35"/>
      <c r="J28" s="63" t="s">
        <v>33</v>
      </c>
      <c r="K28" s="35">
        <v>0</v>
      </c>
      <c r="L28" s="36"/>
      <c r="M28" s="66" t="str">
        <f>IF(K28="","",IF(AND((N10+M10)&gt;(L10+K10),N10=K10,M10&gt;L10),$E$22,IF(AND((N10+M10)&gt;(L10+K10),N10&gt;M10),$E$20,IF(AND((N10+M10)&gt;(L10+K10),N10=L10,N10=K10),$E$22,IF(AND((N10+M10)&gt;(L10+K10),M10&gt;N10),$E$21,IF(AND((M10+L10+K10)&gt;(N10+M10),M10&gt;L10,M10&gt;K10),$E$22,IF(AND((L10+M10+N10)&gt;N22,L10&gt;M10,L10&gt;N10),$E$23,IF(AND((K10+L10)&gt;(M10+N10),K10=L10),$E$24,IF(AND((K10+L10)&gt;(M10+N10),K10&gt;L10),$E$24,IF(AND((K10+L10)&gt;(M10+N10),K10&lt;L10),$E$23,IF(AND(N10=M10,N10=L10),$E$22,IF(AND(N10=M10,M10=L10,L10=K10),$E$22,IF(AND((N10+M10)=(L10+K10),M10=L10),E22,IF(AND((L10+K10)=(M10+N10),L10&gt;M10,L10&gt;N10),$E$23,$E$20))))))))))))))</f>
        <v>· Mémoriser les postures, rester gainer.</v>
      </c>
      <c r="N28" s="67" t="str">
        <f>IF(M28=$E$20,$F$20,IF(M28=$E$21,$F$21,IF(M28=$E$22,$F$22,IF(M28=$E$23,$F$23,IF(M28=$E$24,$F$24,"")))))</f>
        <v>&gt; Placement au départ (critères)
&gt; Compensations
&gt; Expiration à l’effort.</v>
      </c>
      <c r="P28" s="47">
        <v>8</v>
      </c>
      <c r="Q28" s="35"/>
      <c r="R28" s="63" t="s">
        <v>33</v>
      </c>
      <c r="S28" s="35">
        <v>100</v>
      </c>
      <c r="T28" s="36"/>
      <c r="U28" s="66" t="str">
        <f>IF(S28="","",IF(AND((V10+U10)&gt;(T10+S10),V10=S10,U10&gt;T10),$E$22,IF(AND((V10+U10)&gt;(T10+S10),V10&gt;U10),$E$20,IF(AND((V10+U10)&gt;(T10+S10),V10=T10,V10=S10),$E$22,IF(AND((V10+U10)&gt;(T10+S10),U10&gt;V10),$E$21,IF(AND((U10+T10+S10)&gt;(V10+U10),U10&gt;T10,U10&gt;S10),$E$22,IF(AND((T10+U10+V10)&gt;V22,T10&gt;U10,T10&gt;V10),$E$23,IF(AND((S10+T10)&gt;(U10+V10),S10=T10),$E$24,IF(AND((S10+T10)&gt;(U10+V10),S10&gt;T10),$E$24,IF(AND((S10+T10)&gt;(U10+V10),S10&lt;T10),$E$23,IF(AND(V10=U10,V10=T10),$E$22,IF(AND(V10=U10,U10=T10,T10=S10),$E$22,IF(AND((V10+U10)=(T10+S10),U10=T10),M22,IF(AND((T10+S10)=(U10+V10),T10&gt;U10,T10&gt;V10),$E$23,$E$20))))))))))))))</f>
        <v>• Bravo, charges optimales trouvées!!</v>
      </c>
      <c r="V28" s="67" t="str">
        <f>IF(U28=$E$20,$F$20,IF(U28=$E$21,$F$21,IF(U28=$E$22,$F$22,IF(U28=$E$23,$F$23,IF(U28=$E$24,$F$24,"")))))</f>
        <v>&gt; perte rythme sur la fin
&gt; compensation toute fin série</v>
      </c>
      <c r="X28" s="47">
        <v>5</v>
      </c>
      <c r="Y28" s="35"/>
      <c r="Z28" s="63" t="s">
        <v>33</v>
      </c>
      <c r="AA28" s="35">
        <v>0</v>
      </c>
      <c r="AB28" s="36"/>
      <c r="AC28" s="66" t="str">
        <f>IF(AA28="","",IF(AND((AD10+AC10)&gt;(AB10+AA10),AD10=AA10,AC10&gt;AB10),$E$22,IF(AND((AD10+AC10)&gt;(AB10+AA10),AD10&gt;AC10),$E$20,IF(AND((AD10+AC10)&gt;(AB10+AA10),AD10=AB10,AD10=AA10),$E$22,IF(AND((AD10+AC10)&gt;(AB10+AA10),AC10&gt;AD10),$E$21,IF(AND((AC10+AB10+AA10)&gt;(AD10+AC10),AC10&gt;AB10,AC10&gt;AA10),$E$22,IF(AND((AB10+AC10+AD10)&gt;AD22,AB10&gt;AC10,AB10&gt;AD10),$E$23,IF(AND((AA10+AB10)&gt;(AC10+AD10),AA10=AB10),$E$24,IF(AND((AA10+AB10)&gt;(AC10+AD10),AA10&gt;AB10),$E$24,IF(AND((AA10+AB10)&gt;(AC10+AD10),AA10&lt;AB10),$E$23,IF(AND(AD10=AC10,AD10=AB10),$E$22,IF(AND(AD10=AC10,AC10=AB10,AB10=AA10),$E$22,IF(AND((AD10+AC10)=(AB10+AA10),AC10=AB10),U22,IF(AND((AB10+AA10)=(AC10+AD10),AB10&gt;AC10,AB10&gt;AD10),$E$23,$E$20))))))))))))))</f>
        <v>· Mémoriser les postures, rester gainer.</v>
      </c>
      <c r="AD28" s="67" t="str">
        <f>IF(AC28=$E$20,$F$20,IF(AC28=$E$21,$F$21,IF(AC28=$E$22,$F$22,IF(AC28=$E$23,$F$23,IF(AC28=$E$24,$F$24,"")))))</f>
        <v>&gt; Placement au départ (critères)
&gt; Compensations
&gt; Expiration à l’effort.</v>
      </c>
      <c r="AF28" s="47">
        <v>12</v>
      </c>
      <c r="AG28" s="35"/>
      <c r="AH28" s="63" t="s">
        <v>33</v>
      </c>
      <c r="AI28" s="35">
        <v>100</v>
      </c>
      <c r="AJ28" s="36"/>
    </row>
    <row r="29" spans="1:50" ht="33.6" customHeight="1" x14ac:dyDescent="0.3">
      <c r="E29" s="51" t="s">
        <v>66</v>
      </c>
      <c r="H29" s="64" t="str">
        <f>IF(H28="","",VLOOKUP(H28,$B$16:$C$27,2))</f>
        <v>Scie</v>
      </c>
      <c r="I29" s="40"/>
      <c r="J29" s="64"/>
      <c r="K29" s="40">
        <v>1</v>
      </c>
      <c r="L29" s="41">
        <f>IF(K28="","",SUM(K28:K30))</f>
        <v>2</v>
      </c>
      <c r="M29" s="67"/>
      <c r="N29" s="67"/>
      <c r="P29" s="64" t="str">
        <f>IF(P28="","",VLOOKUP(P28,$B$16:$C$27,2))</f>
        <v xml:space="preserve">Rowing </v>
      </c>
      <c r="Q29" s="40"/>
      <c r="R29" s="64"/>
      <c r="S29" s="40">
        <v>100</v>
      </c>
      <c r="T29" s="41">
        <f>IF(S28="","",SUM(S28:S30))</f>
        <v>300</v>
      </c>
      <c r="U29" s="67"/>
      <c r="V29" s="67"/>
      <c r="X29" s="64" t="str">
        <f>IF(X28="","",VLOOKUP(X28,$B$16:$C$27,2))</f>
        <v>Relevé de bras</v>
      </c>
      <c r="Y29" s="40"/>
      <c r="Z29" s="64"/>
      <c r="AA29" s="40">
        <v>1</v>
      </c>
      <c r="AB29" s="41">
        <f>IF(AA28="","",SUM(AA28:AA30))</f>
        <v>2</v>
      </c>
      <c r="AC29" s="67"/>
      <c r="AD29" s="67"/>
      <c r="AF29" s="64" t="str">
        <f>IF(AF28="","",VLOOKUP(AF28,$B$16:$C$27,2))</f>
        <v>Pull over</v>
      </c>
      <c r="AG29" s="40"/>
      <c r="AH29" s="64"/>
      <c r="AI29" s="40">
        <v>100</v>
      </c>
      <c r="AJ29" s="41">
        <f>IF(AI28="","",SUM(AI28:AI30))</f>
        <v>300</v>
      </c>
      <c r="AP29" s="1" t="e">
        <f>ind</f>
        <v>#NAME?</v>
      </c>
    </row>
    <row r="30" spans="1:50" ht="33" customHeight="1" thickBot="1" x14ac:dyDescent="0.35">
      <c r="E30" s="55" t="s">
        <v>67</v>
      </c>
      <c r="H30" s="64"/>
      <c r="I30" s="44"/>
      <c r="J30" s="65"/>
      <c r="K30" s="44">
        <v>1</v>
      </c>
      <c r="L30" s="45"/>
      <c r="M30" s="67"/>
      <c r="N30" s="67"/>
      <c r="P30" s="64"/>
      <c r="Q30" s="44"/>
      <c r="R30" s="65"/>
      <c r="S30" s="44">
        <v>100</v>
      </c>
      <c r="T30" s="45"/>
      <c r="U30" s="67"/>
      <c r="V30" s="67"/>
      <c r="X30" s="64"/>
      <c r="Y30" s="44"/>
      <c r="Z30" s="65"/>
      <c r="AA30" s="44">
        <v>1</v>
      </c>
      <c r="AB30" s="45"/>
      <c r="AC30" s="67"/>
      <c r="AD30" s="67"/>
      <c r="AF30" s="64"/>
      <c r="AG30" s="44"/>
      <c r="AH30" s="65"/>
      <c r="AI30" s="44">
        <v>100</v>
      </c>
      <c r="AJ30" s="45"/>
    </row>
    <row r="31" spans="1:50" ht="24" thickTop="1" x14ac:dyDescent="0.3">
      <c r="E31" s="60" t="s">
        <v>68</v>
      </c>
      <c r="H31" s="47">
        <v>10</v>
      </c>
      <c r="I31" s="35"/>
      <c r="J31" s="63" t="s">
        <v>33</v>
      </c>
      <c r="K31" s="48">
        <v>10</v>
      </c>
      <c r="L31" s="36"/>
      <c r="M31" s="66" t="str">
        <f>IF(K31="","",IF(AND((N11+M11)&gt;(L11+K11),N11=K11,M11&gt;L11),$E$22,IF(AND((N11+M11)&gt;(K11+K11),N11&gt;M11),$E$20,IF(AND((N11+M11)&gt;(L11+K11),N11=L11,N11=K11),$E$22,IF(AND((N11+M11)&gt;(L11+K11),M11&gt;N11),$E$21,IF(AND((M11+L11+K11)&gt;(N11+M11),M11&gt;L11,M11&gt;K11),$E$22,IF(AND((L11+M11+N11)&gt;N16,L11&gt;M11,L11&gt;N11),$E$23,IF(AND((K11+L11)&gt;(M11+N11),K11=L11),$E$24,IF(AND((K11+L11)&gt;(M11+N11),K11&gt;L11),$E$24,IF(AND((K11+L11)&gt;(M11+N11),K11&lt;L11),$E$23,IF(AND(N11=M11,N11=L11),$E$22,IF(AND(N11=M11,M11=L11,L11=K11),$E$22,IF(AND((N11+M11)=(L11+K11),M11=L11),E22,IF(AND((L11+K11)=(M11+N11),L11&gt;M11,L11&gt;N11),$E$23,$E$20))))))))))))))</f>
        <v>• Intégrer un rythme.</v>
      </c>
      <c r="N31" s="67" t="str">
        <f>IF(M31=E20,F20,IF(M31=E21,F21,IF(M31=E22,F22,IF(M31=E23,F23,IF(M31=E24,F24,"")))))</f>
        <v>&gt; Placement au départ 
&gt; Pas de compensations
&gt; Rythme dès début</v>
      </c>
      <c r="P31" s="47">
        <v>4</v>
      </c>
      <c r="Q31" s="35"/>
      <c r="R31" s="63" t="s">
        <v>33</v>
      </c>
      <c r="S31" s="48">
        <v>10</v>
      </c>
      <c r="T31" s="36"/>
      <c r="U31" s="66" t="str">
        <f>IF(S31="","",IF(AND((V11+U11)&gt;(T11+S11),V11=S11,U11&gt;T11),$E$22,IF(AND((V11+U11)&gt;(S11+S11),V11&gt;U11),$E$20,IF(AND((V11+U11)&gt;(T11+S11),V11=T11,V11=S11),$E$22,IF(AND((V11+U11)&gt;(T11+S11),U11&gt;V11),$E$21,IF(AND((U11+T11+S11)&gt;(V11+U11),U11&gt;T11,U11&gt;S11),$E$22,IF(AND((T11+U11+V11)&gt;V16,T11&gt;U11,T11&gt;V11),$E$23,IF(AND((S11+T11)&gt;(U11+V11),S11=T11),$E$24,IF(AND((S11+T11)&gt;(U11+V11),S11&gt;T11),$E$24,IF(AND((S11+T11)&gt;(U11+V11),S11&lt;T11),$E$23,IF(AND(V11=U11,V11=T11),$E$22,IF(AND(V11=U11,U11=T11,T11=S11),$E$22,IF(AND((V11+U11)=(T11+S11),U11=T11),M22,IF(AND((T11+S11)=(U11+V11),T11&gt;U11,T11&gt;V11),$E$23,$E$20))))))))))))))</f>
        <v>• Trouver la charge optimale pour compenser sur dernières repétitions.</v>
      </c>
      <c r="V31" s="67" t="str">
        <f>IF(U31=M20,N20,IF(U31=M21,N21,IF(U31=M22,N22,IF(U31=M23,N23,IF(U31=M24,N24,"")))))</f>
        <v>&gt; Expiration à l’effort.
&gt; perte rythme sur la fin
&gt; cadence régulière</v>
      </c>
      <c r="X31" s="47">
        <v>7</v>
      </c>
      <c r="Y31" s="35"/>
      <c r="Z31" s="63" t="s">
        <v>33</v>
      </c>
      <c r="AA31" s="48">
        <v>10</v>
      </c>
      <c r="AB31" s="36"/>
      <c r="AC31" s="66" t="str">
        <f>IF(AA31="","",IF(AND((AD11+AC11)&gt;(AB11+AA11),AD11=AA11,AC11&gt;AB11),$E$22,IF(AND((AD11+AC11)&gt;(AA11+AA11),AD11&gt;AC11),$E$20,IF(AND((AD11+AC11)&gt;(AB11+AA11),AD11=AB11,AD11=AA11),$E$22,IF(AND((AD11+AC11)&gt;(AB11+AA11),AC11&gt;AD11),$E$21,IF(AND((AC11+AB11+AA11)&gt;(AD11+AC11),AC11&gt;AB11,AC11&gt;AA11),$E$22,IF(AND((AB11+AC11+AD11)&gt;AD16,AB11&gt;AC11,AB11&gt;AD11),$E$23,IF(AND((AA11+AB11)&gt;(AC11+AD11),AA11=AB11),$E$24,IF(AND((AA11+AB11)&gt;(AC11+AD11),AA11&gt;AB11),$E$24,IF(AND((AA11+AB11)&gt;(AC11+AD11),AA11&lt;AB11),$E$23,IF(AND(AD11=AC11,AD11=AB11),$E$22,IF(AND(AD11=AC11,AC11=AB11,AB11=AA11),$E$22,IF(AND((AD11+AC11)=(AB11+AA11),AC11=AB11),U22,IF(AND((AB11+AA11)=(AC11+AD11),AB11&gt;AC11,AB11&gt;AD11),$E$23,$E$20))))))))))))))</f>
        <v>• Intégrer un rythme.</v>
      </c>
      <c r="AD31" s="67" t="str">
        <f>IF(AC31=U20,V20,IF(AC31=U21,V21,IF(AC31=U22,V22,IF(AC31=U23,V23,IF(AC31=U24,V24,"")))))</f>
        <v/>
      </c>
      <c r="AF31" s="47">
        <v>8</v>
      </c>
      <c r="AG31" s="35"/>
      <c r="AH31" s="63" t="s">
        <v>33</v>
      </c>
      <c r="AI31" s="48">
        <v>10</v>
      </c>
      <c r="AJ31" s="36"/>
      <c r="AP31" s="1" t="e">
        <f>IF(ISNA(VLOOKUP(AO16,$H$16:$L$33,5,0)),VLOOKUP(AO16,$P$16:$T$33,5,0),IF(ISNA(VLOOKUP(AO16,$P$16:$T$33,5,0)),VLOOKUP(AO16,$X$16:$AB$33,5,0),IF(ISNA(VLOOKUP(AO16,$X$16:$AB$33,5,0)),VLOOKUP(AO16,$AF$16:$AJ$33,5,0),VLOOKUP(AO16,$H$16:$L$33,5,0))))</f>
        <v>#N/A</v>
      </c>
    </row>
    <row r="32" spans="1:50" ht="23.4" x14ac:dyDescent="0.3">
      <c r="E32" s="49"/>
      <c r="H32" s="64" t="str">
        <f>IF(H31="","",VLOOKUP(H31,$B$16:$C$27,2))</f>
        <v>Développé couché</v>
      </c>
      <c r="I32" s="40"/>
      <c r="J32" s="64"/>
      <c r="K32" s="40">
        <v>1</v>
      </c>
      <c r="L32" s="41">
        <f>IF(K31="","",SUM(K31:K33))</f>
        <v>12</v>
      </c>
      <c r="M32" s="67"/>
      <c r="N32" s="67"/>
      <c r="P32" s="64" t="str">
        <f>IF(P31="","",VLOOKUP(P31,$B$16:$C$27,2))</f>
        <v xml:space="preserve">Flexion avant-bras </v>
      </c>
      <c r="Q32" s="40"/>
      <c r="R32" s="64"/>
      <c r="S32" s="40">
        <v>10</v>
      </c>
      <c r="T32" s="41">
        <f>IF(S31="","",SUM(S31:S33))</f>
        <v>21</v>
      </c>
      <c r="U32" s="67"/>
      <c r="V32" s="67"/>
      <c r="X32" s="64" t="str">
        <f>IF(X31="","",VLOOKUP(X31,$B$16:$C$27,2))</f>
        <v>Scie</v>
      </c>
      <c r="Y32" s="40"/>
      <c r="Z32" s="64"/>
      <c r="AA32" s="40">
        <v>1</v>
      </c>
      <c r="AB32" s="41">
        <f>IF(AA31="","",SUM(AA31:AA33))</f>
        <v>12</v>
      </c>
      <c r="AC32" s="67"/>
      <c r="AD32" s="67"/>
      <c r="AF32" s="64" t="str">
        <f>IF(AF31="","",VLOOKUP(AF31,$B$16:$C$27,2))</f>
        <v xml:space="preserve">Rowing </v>
      </c>
      <c r="AG32" s="40"/>
      <c r="AH32" s="64"/>
      <c r="AI32" s="40">
        <v>10</v>
      </c>
      <c r="AJ32" s="41">
        <f>IF(AI31="","",SUM(AI31:AI33))</f>
        <v>21</v>
      </c>
    </row>
    <row r="33" spans="8:36" ht="24" thickBot="1" x14ac:dyDescent="0.35">
      <c r="H33" s="65"/>
      <c r="I33" s="44"/>
      <c r="J33" s="65"/>
      <c r="K33" s="44">
        <v>1</v>
      </c>
      <c r="L33" s="45"/>
      <c r="M33" s="68"/>
      <c r="N33" s="68"/>
      <c r="P33" s="65"/>
      <c r="Q33" s="44"/>
      <c r="R33" s="65"/>
      <c r="S33" s="44">
        <v>1</v>
      </c>
      <c r="T33" s="45"/>
      <c r="U33" s="68"/>
      <c r="V33" s="68"/>
      <c r="X33" s="65"/>
      <c r="Y33" s="44"/>
      <c r="Z33" s="65"/>
      <c r="AA33" s="44">
        <v>1</v>
      </c>
      <c r="AB33" s="45"/>
      <c r="AC33" s="68"/>
      <c r="AD33" s="68"/>
      <c r="AF33" s="65"/>
      <c r="AG33" s="44"/>
      <c r="AH33" s="65"/>
      <c r="AI33" s="44">
        <v>1</v>
      </c>
      <c r="AJ33" s="45"/>
    </row>
    <row r="34" spans="8:36" ht="15" thickTop="1" x14ac:dyDescent="0.3"/>
    <row r="40" spans="8:36" x14ac:dyDescent="0.3">
      <c r="H40" s="61" t="s">
        <v>69</v>
      </c>
      <c r="I40" s="62"/>
      <c r="J40" s="62"/>
      <c r="P40" s="61" t="s">
        <v>69</v>
      </c>
      <c r="Q40" s="62"/>
      <c r="R40" s="62"/>
      <c r="X40" s="61" t="s">
        <v>69</v>
      </c>
      <c r="Y40" s="62"/>
      <c r="Z40" s="62"/>
      <c r="AF40" s="61" t="s">
        <v>69</v>
      </c>
      <c r="AG40" s="62"/>
      <c r="AH40" s="62"/>
    </row>
  </sheetData>
  <mergeCells count="104">
    <mergeCell ref="K2:L2"/>
    <mergeCell ref="S2:T2"/>
    <mergeCell ref="AA2:AB2"/>
    <mergeCell ref="AI2:AJ2"/>
    <mergeCell ref="K4:L4"/>
    <mergeCell ref="S4:T4"/>
    <mergeCell ref="AA4:AB4"/>
    <mergeCell ref="AI4:AJ4"/>
    <mergeCell ref="I15:J15"/>
    <mergeCell ref="Q15:R15"/>
    <mergeCell ref="Y15:Z15"/>
    <mergeCell ref="AG15:AH15"/>
    <mergeCell ref="A16:A18"/>
    <mergeCell ref="J16:J18"/>
    <mergeCell ref="M16:M18"/>
    <mergeCell ref="N16:N18"/>
    <mergeCell ref="R16:R18"/>
    <mergeCell ref="U16:U18"/>
    <mergeCell ref="AH19:AH21"/>
    <mergeCell ref="AM19:AM21"/>
    <mergeCell ref="H17:H18"/>
    <mergeCell ref="P17:P18"/>
    <mergeCell ref="X17:X18"/>
    <mergeCell ref="AF17:AF18"/>
    <mergeCell ref="A19:A21"/>
    <mergeCell ref="J19:J21"/>
    <mergeCell ref="M19:M21"/>
    <mergeCell ref="N19:N21"/>
    <mergeCell ref="R19:R21"/>
    <mergeCell ref="U19:U21"/>
    <mergeCell ref="V16:V18"/>
    <mergeCell ref="Z16:Z18"/>
    <mergeCell ref="AC16:AC18"/>
    <mergeCell ref="AD16:AD18"/>
    <mergeCell ref="AH16:AH18"/>
    <mergeCell ref="AM16:AM18"/>
    <mergeCell ref="H20:H21"/>
    <mergeCell ref="P20:P21"/>
    <mergeCell ref="X20:X21"/>
    <mergeCell ref="AF20:AF21"/>
    <mergeCell ref="A22:A24"/>
    <mergeCell ref="J22:J24"/>
    <mergeCell ref="M22:M24"/>
    <mergeCell ref="N22:N24"/>
    <mergeCell ref="R22:R24"/>
    <mergeCell ref="U22:U24"/>
    <mergeCell ref="V19:V21"/>
    <mergeCell ref="Z19:Z21"/>
    <mergeCell ref="AC19:AC21"/>
    <mergeCell ref="AD19:AD21"/>
    <mergeCell ref="AM25:AM27"/>
    <mergeCell ref="H23:H24"/>
    <mergeCell ref="P23:P24"/>
    <mergeCell ref="X23:X24"/>
    <mergeCell ref="AF23:AF24"/>
    <mergeCell ref="A25:A27"/>
    <mergeCell ref="J25:J27"/>
    <mergeCell ref="M25:M27"/>
    <mergeCell ref="N25:N27"/>
    <mergeCell ref="R25:R27"/>
    <mergeCell ref="U25:U27"/>
    <mergeCell ref="V22:V24"/>
    <mergeCell ref="Z22:Z24"/>
    <mergeCell ref="AC22:AC24"/>
    <mergeCell ref="AD22:AD24"/>
    <mergeCell ref="AH22:AH24"/>
    <mergeCell ref="AM22:AM24"/>
    <mergeCell ref="Z28:Z30"/>
    <mergeCell ref="AC28:AC30"/>
    <mergeCell ref="AD28:AD30"/>
    <mergeCell ref="AH28:AH30"/>
    <mergeCell ref="H29:H30"/>
    <mergeCell ref="P29:P30"/>
    <mergeCell ref="X29:X30"/>
    <mergeCell ref="AF29:AF30"/>
    <mergeCell ref="H26:H27"/>
    <mergeCell ref="P26:P27"/>
    <mergeCell ref="X26:X27"/>
    <mergeCell ref="AF26:AF27"/>
    <mergeCell ref="J28:J30"/>
    <mergeCell ref="M28:M30"/>
    <mergeCell ref="N28:N30"/>
    <mergeCell ref="R28:R30"/>
    <mergeCell ref="U28:U30"/>
    <mergeCell ref="V28:V30"/>
    <mergeCell ref="V25:V27"/>
    <mergeCell ref="Z25:Z27"/>
    <mergeCell ref="AC25:AC27"/>
    <mergeCell ref="AD25:AD27"/>
    <mergeCell ref="AH25:AH27"/>
    <mergeCell ref="Z31:Z33"/>
    <mergeCell ref="AC31:AC33"/>
    <mergeCell ref="AD31:AD33"/>
    <mergeCell ref="AH31:AH33"/>
    <mergeCell ref="H32:H33"/>
    <mergeCell ref="P32:P33"/>
    <mergeCell ref="X32:X33"/>
    <mergeCell ref="AF32:AF33"/>
    <mergeCell ref="J31:J33"/>
    <mergeCell ref="M31:M33"/>
    <mergeCell ref="N31:N33"/>
    <mergeCell ref="R31:R33"/>
    <mergeCell ref="U31:U33"/>
    <mergeCell ref="V31:V33"/>
  </mergeCells>
  <conditionalFormatting sqref="D16:G18 D27 D19:D25 E19:F19 E25:E26 E20 G26:G27 K13:N14 H12:N12 A16:A27 C16:C27 A28:D32 F28:G32 A33:G33 K4:K11 L5:N11 F20:F24 O2:O14 M15:O15 H3 K2 K22:K33 K16:L21 A34:O1048576 AP17:XFD27 AR16:XFD16 O16:O33 A2:C15 W2:W1048576 AK28:XFD1048576 AK2:XFD15 AK16:AL27 AP16">
    <cfRule type="cellIs" dxfId="353" priority="349" operator="equal">
      <formula>"contrat non rempli"</formula>
    </cfRule>
    <cfRule type="containsText" dxfId="352" priority="355" operator="containsText" text="placement dos construit">
      <formula>NOT(ISERROR(SEARCH("placement dos construit",A2)))</formula>
    </cfRule>
    <cfRule type="containsText" dxfId="351" priority="356" operator="containsText" text="dos préservé">
      <formula>NOT(ISERROR(SEARCH("dos préservé",A2)))</formula>
    </cfRule>
    <cfRule type="containsText" dxfId="350" priority="357" operator="containsText" text="dos fragilisé">
      <formula>NOT(ISERROR(SEARCH("dos fragilisé",A2)))</formula>
    </cfRule>
  </conditionalFormatting>
  <conditionalFormatting sqref="K14 L13:L14 K7:L11 M7:N12 L5:L6 M14:N15">
    <cfRule type="containsText" dxfId="349" priority="350" operator="containsText" text="Expert">
      <formula>NOT(ISERROR(SEARCH("Expert",K5)))</formula>
    </cfRule>
    <cfRule type="containsText" dxfId="348" priority="351" operator="containsText" text="confirmé">
      <formula>NOT(ISERROR(SEARCH("confirmé",K5)))</formula>
    </cfRule>
    <cfRule type="containsText" dxfId="347" priority="352" operator="containsText" text="assez bon">
      <formula>NOT(ISERROR(SEARCH("assez bon",K5)))</formula>
    </cfRule>
    <cfRule type="containsText" dxfId="346" priority="353" operator="containsText" text="Débutant">
      <formula>NOT(ISERROR(SEARCH("Débutant",K5)))</formula>
    </cfRule>
  </conditionalFormatting>
  <conditionalFormatting sqref="D16:G18 D27 D19:D25 E19:F19 E25:E26 E20 G26:G27 K13:N14 H12:N12 A16:A27 A28:D32 F28:G32 A33:G33 K4:K11 L5:N11 F20:F24 O4:O14 M15:O15 K22:K33 K16:L21 A34:O1048576 AP17:XFD27 AR16:XFD16 O16:O33 A2:C15 W4:W1048576 AK28:XFD1048576 AK4:XFD15 AK16:AL27 AP16">
    <cfRule type="containsText" dxfId="345" priority="354" operator="containsText" text="compensé">
      <formula>NOT(ISERROR(SEARCH("compensé",A2)))</formula>
    </cfRule>
  </conditionalFormatting>
  <conditionalFormatting sqref="D21">
    <cfRule type="containsText" dxfId="344" priority="348" operator="containsText" text="A confirmer">
      <formula>NOT(ISERROR(SEARCH("A confirmer",D21)))</formula>
    </cfRule>
  </conditionalFormatting>
  <conditionalFormatting sqref="K4:K5 K7:K11">
    <cfRule type="containsText" dxfId="343" priority="347" operator="containsText" text="A confirmer">
      <formula>NOT(ISERROR(SEARCH("A confirmer",K4)))</formula>
    </cfRule>
  </conditionalFormatting>
  <conditionalFormatting sqref="C16:C27">
    <cfRule type="containsText" dxfId="342" priority="346" operator="containsText" text="dos compensé">
      <formula>NOT(ISERROR(SEARCH("dos compensé",C16)))</formula>
    </cfRule>
  </conditionalFormatting>
  <conditionalFormatting sqref="E22">
    <cfRule type="cellIs" dxfId="341" priority="341" operator="equal">
      <formula>"contrat non rempli"</formula>
    </cfRule>
    <cfRule type="containsText" dxfId="340" priority="343" operator="containsText" text="placement dos construit">
      <formula>NOT(ISERROR(SEARCH("placement dos construit",E22)))</formula>
    </cfRule>
    <cfRule type="containsText" dxfId="339" priority="344" operator="containsText" text="dos préservé">
      <formula>NOT(ISERROR(SEARCH("dos préservé",E22)))</formula>
    </cfRule>
    <cfRule type="containsText" dxfId="338" priority="345" operator="containsText" text="dos fragilisé">
      <formula>NOT(ISERROR(SEARCH("dos fragilisé",E22)))</formula>
    </cfRule>
  </conditionalFormatting>
  <conditionalFormatting sqref="E22">
    <cfRule type="containsText" dxfId="337" priority="342" operator="containsText" text="compensé">
      <formula>NOT(ISERROR(SEARCH("compensé",E22)))</formula>
    </cfRule>
  </conditionalFormatting>
  <conditionalFormatting sqref="B16:B27">
    <cfRule type="cellIs" dxfId="336" priority="336" operator="equal">
      <formula>"contrat non rempli"</formula>
    </cfRule>
    <cfRule type="containsText" dxfId="335" priority="338" operator="containsText" text="confirmé">
      <formula>NOT(ISERROR(SEARCH("confirmé",B16)))</formula>
    </cfRule>
    <cfRule type="containsText" dxfId="334" priority="339" operator="containsText" text="assez bon">
      <formula>NOT(ISERROR(SEARCH("assez bon",B16)))</formula>
    </cfRule>
    <cfRule type="containsText" dxfId="333" priority="340" operator="containsText" text="Débutant">
      <formula>NOT(ISERROR(SEARCH("Débutant",B16)))</formula>
    </cfRule>
  </conditionalFormatting>
  <conditionalFormatting sqref="B16:B27">
    <cfRule type="containsText" dxfId="332" priority="337" operator="containsText" text="Expert">
      <formula>NOT(ISERROR(SEARCH("Expert",B16)))</formula>
    </cfRule>
  </conditionalFormatting>
  <conditionalFormatting sqref="B21">
    <cfRule type="containsText" dxfId="331" priority="335" operator="containsText" text="A confirmer">
      <formula>NOT(ISERROR(SEARCH("A confirmer",B21)))</formula>
    </cfRule>
  </conditionalFormatting>
  <conditionalFormatting sqref="K6 M6:N6">
    <cfRule type="containsText" dxfId="330" priority="331" operator="containsText" text="Expert">
      <formula>NOT(ISERROR(SEARCH("Expert",K6)))</formula>
    </cfRule>
    <cfRule type="containsText" dxfId="329" priority="332" operator="containsText" text="confirmé">
      <formula>NOT(ISERROR(SEARCH("confirmé",K6)))</formula>
    </cfRule>
    <cfRule type="containsText" dxfId="328" priority="333" operator="containsText" text="assez bon">
      <formula>NOT(ISERROR(SEARCH("assez bon",K6)))</formula>
    </cfRule>
    <cfRule type="containsText" dxfId="327" priority="334" operator="containsText" text="Débutant">
      <formula>NOT(ISERROR(SEARCH("Débutant",K6)))</formula>
    </cfRule>
  </conditionalFormatting>
  <conditionalFormatting sqref="E32 E27">
    <cfRule type="cellIs" dxfId="326" priority="326" operator="equal">
      <formula>"contrat non rempli"</formula>
    </cfRule>
    <cfRule type="containsText" dxfId="325" priority="328" operator="containsText" text="placement dos construit">
      <formula>NOT(ISERROR(SEARCH("placement dos construit",E27)))</formula>
    </cfRule>
    <cfRule type="containsText" dxfId="324" priority="329" operator="containsText" text="dos préservé">
      <formula>NOT(ISERROR(SEARCH("dos préservé",E27)))</formula>
    </cfRule>
    <cfRule type="containsText" dxfId="323" priority="330" operator="containsText" text="dos fragilisé">
      <formula>NOT(ISERROR(SEARCH("dos fragilisé",E27)))</formula>
    </cfRule>
  </conditionalFormatting>
  <conditionalFormatting sqref="E32 E27">
    <cfRule type="containsText" dxfId="322" priority="327" operator="containsText" text="compensé">
      <formula>NOT(ISERROR(SEARCH("compensé",E27)))</formula>
    </cfRule>
  </conditionalFormatting>
  <conditionalFormatting sqref="E29">
    <cfRule type="cellIs" dxfId="321" priority="321" operator="equal">
      <formula>"contrat non rempli"</formula>
    </cfRule>
    <cfRule type="containsText" dxfId="320" priority="323" operator="containsText" text="placement dos construit">
      <formula>NOT(ISERROR(SEARCH("placement dos construit",E29)))</formula>
    </cfRule>
    <cfRule type="containsText" dxfId="319" priority="324" operator="containsText" text="dos préservé">
      <formula>NOT(ISERROR(SEARCH("dos préservé",E29)))</formula>
    </cfRule>
    <cfRule type="containsText" dxfId="318" priority="325" operator="containsText" text="dos fragilisé">
      <formula>NOT(ISERROR(SEARCH("dos fragilisé",E29)))</formula>
    </cfRule>
  </conditionalFormatting>
  <conditionalFormatting sqref="E29">
    <cfRule type="containsText" dxfId="317" priority="322" operator="containsText" text="compensé">
      <formula>NOT(ISERROR(SEARCH("compensé",E29)))</formula>
    </cfRule>
  </conditionalFormatting>
  <conditionalFormatting sqref="K10 M10:N10">
    <cfRule type="containsText" dxfId="316" priority="317" operator="containsText" text="Expert">
      <formula>NOT(ISERROR(SEARCH("Expert",K10)))</formula>
    </cfRule>
    <cfRule type="containsText" dxfId="315" priority="318" operator="containsText" text="confirmé">
      <formula>NOT(ISERROR(SEARCH("confirmé",K10)))</formula>
    </cfRule>
    <cfRule type="containsText" dxfId="314" priority="319" operator="containsText" text="assez bon">
      <formula>NOT(ISERROR(SEARCH("assez bon",K10)))</formula>
    </cfRule>
    <cfRule type="containsText" dxfId="313" priority="320" operator="containsText" text="Débutant">
      <formula>NOT(ISERROR(SEARCH("Débutant",K10)))</formula>
    </cfRule>
  </conditionalFormatting>
  <conditionalFormatting sqref="K11 M11:N11">
    <cfRule type="containsText" dxfId="312" priority="313" operator="containsText" text="Expert">
      <formula>NOT(ISERROR(SEARCH("Expert",K11)))</formula>
    </cfRule>
    <cfRule type="containsText" dxfId="311" priority="314" operator="containsText" text="confirmé">
      <formula>NOT(ISERROR(SEARCH("confirmé",K11)))</formula>
    </cfRule>
    <cfRule type="containsText" dxfId="310" priority="315" operator="containsText" text="assez bon">
      <formula>NOT(ISERROR(SEARCH("assez bon",K11)))</formula>
    </cfRule>
    <cfRule type="containsText" dxfId="309" priority="316" operator="containsText" text="Débutant">
      <formula>NOT(ISERROR(SEARCH("Débutant",K11)))</formula>
    </cfRule>
  </conditionalFormatting>
  <conditionalFormatting sqref="M16:M33">
    <cfRule type="cellIs" dxfId="308" priority="307" operator="equal">
      <formula>"• Bravo, charges optimales trouvées!!"</formula>
    </cfRule>
    <cfRule type="cellIs" dxfId="307" priority="309" operator="equal">
      <formula>"• Trouver la charge optimale pour compenser sur dernières repétitions."</formula>
    </cfRule>
    <cfRule type="cellIs" dxfId="306" priority="310" operator="equal">
      <formula>"• Intégrer un rythme."</formula>
    </cfRule>
    <cfRule type="cellIs" dxfId="305" priority="312" operator="equal">
      <formula>"• S’entraîner sans barre."</formula>
    </cfRule>
  </conditionalFormatting>
  <conditionalFormatting sqref="M19:M21">
    <cfRule type="cellIs" priority="311" operator="equal">
      <formula>"· Mémoriser les postures, rester gainer."</formula>
    </cfRule>
  </conditionalFormatting>
  <conditionalFormatting sqref="E25">
    <cfRule type="cellIs" dxfId="304" priority="308" operator="equal">
      <formula>"• Bravo, charges optimales trouvées!!"</formula>
    </cfRule>
  </conditionalFormatting>
  <conditionalFormatting sqref="Y16:Y18">
    <cfRule type="containsText" dxfId="303" priority="128" operator="containsText" text="compensé">
      <formula>NOT(ISERROR(SEARCH("compensé",Y16)))</formula>
    </cfRule>
  </conditionalFormatting>
  <conditionalFormatting sqref="I16:I18">
    <cfRule type="cellIs" dxfId="302" priority="302" operator="equal">
      <formula>"contrat non rempli"</formula>
    </cfRule>
    <cfRule type="containsText" dxfId="301" priority="304" operator="containsText" text="placement dos construit">
      <formula>NOT(ISERROR(SEARCH("placement dos construit",I16)))</formula>
    </cfRule>
    <cfRule type="containsText" dxfId="300" priority="305" operator="containsText" text="dos préservé">
      <formula>NOT(ISERROR(SEARCH("dos préservé",I16)))</formula>
    </cfRule>
    <cfRule type="containsText" dxfId="299" priority="306" operator="containsText" text="dos fragilisé">
      <formula>NOT(ISERROR(SEARCH("dos fragilisé",I16)))</formula>
    </cfRule>
  </conditionalFormatting>
  <conditionalFormatting sqref="I16:I18">
    <cfRule type="containsText" dxfId="298" priority="303" operator="containsText" text="compensé">
      <formula>NOT(ISERROR(SEARCH("compensé",I16)))</formula>
    </cfRule>
  </conditionalFormatting>
  <conditionalFormatting sqref="I19:I21">
    <cfRule type="cellIs" dxfId="297" priority="297" operator="equal">
      <formula>"contrat non rempli"</formula>
    </cfRule>
    <cfRule type="containsText" dxfId="296" priority="299" operator="containsText" text="placement dos construit">
      <formula>NOT(ISERROR(SEARCH("placement dos construit",I19)))</formula>
    </cfRule>
    <cfRule type="containsText" dxfId="295" priority="300" operator="containsText" text="dos préservé">
      <formula>NOT(ISERROR(SEARCH("dos préservé",I19)))</formula>
    </cfRule>
    <cfRule type="containsText" dxfId="294" priority="301" operator="containsText" text="dos fragilisé">
      <formula>NOT(ISERROR(SEARCH("dos fragilisé",I19)))</formula>
    </cfRule>
  </conditionalFormatting>
  <conditionalFormatting sqref="I19:I21">
    <cfRule type="containsText" dxfId="293" priority="298" operator="containsText" text="compensé">
      <formula>NOT(ISERROR(SEARCH("compensé",I19)))</formula>
    </cfRule>
  </conditionalFormatting>
  <conditionalFormatting sqref="I22:I24">
    <cfRule type="cellIs" dxfId="292" priority="292" operator="equal">
      <formula>"contrat non rempli"</formula>
    </cfRule>
    <cfRule type="containsText" dxfId="291" priority="294" operator="containsText" text="placement dos construit">
      <formula>NOT(ISERROR(SEARCH("placement dos construit",I22)))</formula>
    </cfRule>
    <cfRule type="containsText" dxfId="290" priority="295" operator="containsText" text="dos préservé">
      <formula>NOT(ISERROR(SEARCH("dos préservé",I22)))</formula>
    </cfRule>
    <cfRule type="containsText" dxfId="289" priority="296" operator="containsText" text="dos fragilisé">
      <formula>NOT(ISERROR(SEARCH("dos fragilisé",I22)))</formula>
    </cfRule>
  </conditionalFormatting>
  <conditionalFormatting sqref="I22:I24">
    <cfRule type="containsText" dxfId="288" priority="293" operator="containsText" text="compensé">
      <formula>NOT(ISERROR(SEARCH("compensé",I22)))</formula>
    </cfRule>
  </conditionalFormatting>
  <conditionalFormatting sqref="I25:I27">
    <cfRule type="cellIs" dxfId="287" priority="287" operator="equal">
      <formula>"contrat non rempli"</formula>
    </cfRule>
    <cfRule type="containsText" dxfId="286" priority="289" operator="containsText" text="placement dos construit">
      <formula>NOT(ISERROR(SEARCH("placement dos construit",I25)))</formula>
    </cfRule>
    <cfRule type="containsText" dxfId="285" priority="290" operator="containsText" text="dos préservé">
      <formula>NOT(ISERROR(SEARCH("dos préservé",I25)))</formula>
    </cfRule>
    <cfRule type="containsText" dxfId="284" priority="291" operator="containsText" text="dos fragilisé">
      <formula>NOT(ISERROR(SEARCH("dos fragilisé",I25)))</formula>
    </cfRule>
  </conditionalFormatting>
  <conditionalFormatting sqref="I25:I27">
    <cfRule type="containsText" dxfId="283" priority="288" operator="containsText" text="compensé">
      <formula>NOT(ISERROR(SEARCH("compensé",I25)))</formula>
    </cfRule>
  </conditionalFormatting>
  <conditionalFormatting sqref="I28:I30">
    <cfRule type="cellIs" dxfId="282" priority="282" operator="equal">
      <formula>"contrat non rempli"</formula>
    </cfRule>
    <cfRule type="containsText" dxfId="281" priority="284" operator="containsText" text="placement dos construit">
      <formula>NOT(ISERROR(SEARCH("placement dos construit",I28)))</formula>
    </cfRule>
    <cfRule type="containsText" dxfId="280" priority="285" operator="containsText" text="dos préservé">
      <formula>NOT(ISERROR(SEARCH("dos préservé",I28)))</formula>
    </cfRule>
    <cfRule type="containsText" dxfId="279" priority="286" operator="containsText" text="dos fragilisé">
      <formula>NOT(ISERROR(SEARCH("dos fragilisé",I28)))</formula>
    </cfRule>
  </conditionalFormatting>
  <conditionalFormatting sqref="I28:I30">
    <cfRule type="containsText" dxfId="278" priority="283" operator="containsText" text="compensé">
      <formula>NOT(ISERROR(SEARCH("compensé",I28)))</formula>
    </cfRule>
  </conditionalFormatting>
  <conditionalFormatting sqref="I31:I33">
    <cfRule type="cellIs" dxfId="277" priority="277" operator="equal">
      <formula>"contrat non rempli"</formula>
    </cfRule>
    <cfRule type="containsText" dxfId="276" priority="279" operator="containsText" text="placement dos construit">
      <formula>NOT(ISERROR(SEARCH("placement dos construit",I31)))</formula>
    </cfRule>
    <cfRule type="containsText" dxfId="275" priority="280" operator="containsText" text="dos préservé">
      <formula>NOT(ISERROR(SEARCH("dos préservé",I31)))</formula>
    </cfRule>
    <cfRule type="containsText" dxfId="274" priority="281" operator="containsText" text="dos fragilisé">
      <formula>NOT(ISERROR(SEARCH("dos fragilisé",I31)))</formula>
    </cfRule>
  </conditionalFormatting>
  <conditionalFormatting sqref="I31:I33">
    <cfRule type="containsText" dxfId="273" priority="278" operator="containsText" text="compensé">
      <formula>NOT(ISERROR(SEARCH("compensé",I31)))</formula>
    </cfRule>
  </conditionalFormatting>
  <conditionalFormatting sqref="AM16:AM27 AO16:AO27">
    <cfRule type="cellIs" dxfId="272" priority="272" operator="equal">
      <formula>"contrat non rempli"</formula>
    </cfRule>
    <cfRule type="containsText" dxfId="271" priority="274" operator="containsText" text="placement dos construit">
      <formula>NOT(ISERROR(SEARCH("placement dos construit",AM16)))</formula>
    </cfRule>
    <cfRule type="containsText" dxfId="270" priority="275" operator="containsText" text="dos préservé">
      <formula>NOT(ISERROR(SEARCH("dos préservé",AM16)))</formula>
    </cfRule>
    <cfRule type="containsText" dxfId="269" priority="276" operator="containsText" text="dos fragilisé">
      <formula>NOT(ISERROR(SEARCH("dos fragilisé",AM16)))</formula>
    </cfRule>
  </conditionalFormatting>
  <conditionalFormatting sqref="AM16:AM27">
    <cfRule type="containsText" dxfId="268" priority="273" operator="containsText" text="compensé">
      <formula>NOT(ISERROR(SEARCH("compensé",AM16)))</formula>
    </cfRule>
  </conditionalFormatting>
  <conditionalFormatting sqref="AO16:AO27">
    <cfRule type="containsText" dxfId="267" priority="271" operator="containsText" text="dos compensé">
      <formula>NOT(ISERROR(SEARCH("dos compensé",AO16)))</formula>
    </cfRule>
  </conditionalFormatting>
  <conditionalFormatting sqref="L22:L24">
    <cfRule type="cellIs" dxfId="266" priority="266" operator="equal">
      <formula>"contrat non rempli"</formula>
    </cfRule>
    <cfRule type="containsText" dxfId="265" priority="268" operator="containsText" text="placement dos construit">
      <formula>NOT(ISERROR(SEARCH("placement dos construit",L22)))</formula>
    </cfRule>
    <cfRule type="containsText" dxfId="264" priority="269" operator="containsText" text="dos préservé">
      <formula>NOT(ISERROR(SEARCH("dos préservé",L22)))</formula>
    </cfRule>
    <cfRule type="containsText" dxfId="263" priority="270" operator="containsText" text="dos fragilisé">
      <formula>NOT(ISERROR(SEARCH("dos fragilisé",L22)))</formula>
    </cfRule>
  </conditionalFormatting>
  <conditionalFormatting sqref="L22:L24">
    <cfRule type="containsText" dxfId="262" priority="267" operator="containsText" text="compensé">
      <formula>NOT(ISERROR(SEARCH("compensé",L22)))</formula>
    </cfRule>
  </conditionalFormatting>
  <conditionalFormatting sqref="L25:L27">
    <cfRule type="cellIs" dxfId="261" priority="261" operator="equal">
      <formula>"contrat non rempli"</formula>
    </cfRule>
    <cfRule type="containsText" dxfId="260" priority="263" operator="containsText" text="placement dos construit">
      <formula>NOT(ISERROR(SEARCH("placement dos construit",L25)))</formula>
    </cfRule>
    <cfRule type="containsText" dxfId="259" priority="264" operator="containsText" text="dos préservé">
      <formula>NOT(ISERROR(SEARCH("dos préservé",L25)))</formula>
    </cfRule>
    <cfRule type="containsText" dxfId="258" priority="265" operator="containsText" text="dos fragilisé">
      <formula>NOT(ISERROR(SEARCH("dos fragilisé",L25)))</formula>
    </cfRule>
  </conditionalFormatting>
  <conditionalFormatting sqref="L25:L27">
    <cfRule type="containsText" dxfId="257" priority="262" operator="containsText" text="compensé">
      <formula>NOT(ISERROR(SEARCH("compensé",L25)))</formula>
    </cfRule>
  </conditionalFormatting>
  <conditionalFormatting sqref="L28:L30">
    <cfRule type="cellIs" dxfId="256" priority="256" operator="equal">
      <formula>"contrat non rempli"</formula>
    </cfRule>
    <cfRule type="containsText" dxfId="255" priority="258" operator="containsText" text="placement dos construit">
      <formula>NOT(ISERROR(SEARCH("placement dos construit",L28)))</formula>
    </cfRule>
    <cfRule type="containsText" dxfId="254" priority="259" operator="containsText" text="dos préservé">
      <formula>NOT(ISERROR(SEARCH("dos préservé",L28)))</formula>
    </cfRule>
    <cfRule type="containsText" dxfId="253" priority="260" operator="containsText" text="dos fragilisé">
      <formula>NOT(ISERROR(SEARCH("dos fragilisé",L28)))</formula>
    </cfRule>
  </conditionalFormatting>
  <conditionalFormatting sqref="L28:L30">
    <cfRule type="containsText" dxfId="252" priority="257" operator="containsText" text="compensé">
      <formula>NOT(ISERROR(SEARCH("compensé",L28)))</formula>
    </cfRule>
  </conditionalFormatting>
  <conditionalFormatting sqref="L31:L33">
    <cfRule type="cellIs" dxfId="251" priority="251" operator="equal">
      <formula>"contrat non rempli"</formula>
    </cfRule>
    <cfRule type="containsText" dxfId="250" priority="253" operator="containsText" text="placement dos construit">
      <formula>NOT(ISERROR(SEARCH("placement dos construit",L31)))</formula>
    </cfRule>
    <cfRule type="containsText" dxfId="249" priority="254" operator="containsText" text="dos préservé">
      <formula>NOT(ISERROR(SEARCH("dos préservé",L31)))</formula>
    </cfRule>
    <cfRule type="containsText" dxfId="248" priority="255" operator="containsText" text="dos fragilisé">
      <formula>NOT(ISERROR(SEARCH("dos fragilisé",L31)))</formula>
    </cfRule>
  </conditionalFormatting>
  <conditionalFormatting sqref="L31:L33">
    <cfRule type="containsText" dxfId="247" priority="252" operator="containsText" text="compensé">
      <formula>NOT(ISERROR(SEARCH("compensé",L31)))</formula>
    </cfRule>
  </conditionalFormatting>
  <conditionalFormatting sqref="AN16:AN27">
    <cfRule type="cellIs" dxfId="246" priority="246" operator="equal">
      <formula>"contrat non rempli"</formula>
    </cfRule>
    <cfRule type="containsText" dxfId="245" priority="248" operator="containsText" text="confirmé">
      <formula>NOT(ISERROR(SEARCH("confirmé",AN16)))</formula>
    </cfRule>
    <cfRule type="containsText" dxfId="244" priority="249" operator="containsText" text="assez bon">
      <formula>NOT(ISERROR(SEARCH("assez bon",AN16)))</formula>
    </cfRule>
    <cfRule type="containsText" dxfId="243" priority="250" operator="containsText" text="Débutant">
      <formula>NOT(ISERROR(SEARCH("Débutant",AN16)))</formula>
    </cfRule>
  </conditionalFormatting>
  <conditionalFormatting sqref="AN16:AN27">
    <cfRule type="containsText" dxfId="242" priority="247" operator="containsText" text="Expert">
      <formula>NOT(ISERROR(SEARCH("Expert",AN16)))</formula>
    </cfRule>
  </conditionalFormatting>
  <conditionalFormatting sqref="AN21">
    <cfRule type="containsText" dxfId="241" priority="245" operator="containsText" text="A confirmer">
      <formula>NOT(ISERROR(SEARCH("A confirmer",AN21)))</formula>
    </cfRule>
  </conditionalFormatting>
  <conditionalFormatting sqref="S13:V13 P12:V12 S4:S11 T5:V11 U15:V15 P3 S2 S22:S33 S16:T21 P34:V1048576">
    <cfRule type="cellIs" dxfId="240" priority="236" operator="equal">
      <formula>"contrat non rempli"</formula>
    </cfRule>
    <cfRule type="containsText" dxfId="239" priority="242" operator="containsText" text="placement dos construit">
      <formula>NOT(ISERROR(SEARCH("placement dos construit",P2)))</formula>
    </cfRule>
    <cfRule type="containsText" dxfId="238" priority="243" operator="containsText" text="dos préservé">
      <formula>NOT(ISERROR(SEARCH("dos préservé",P2)))</formula>
    </cfRule>
    <cfRule type="containsText" dxfId="237" priority="244" operator="containsText" text="dos fragilisé">
      <formula>NOT(ISERROR(SEARCH("dos fragilisé",P2)))</formula>
    </cfRule>
  </conditionalFormatting>
  <conditionalFormatting sqref="T13 S7:T11 U7:V12 T5:T6 U15:V15">
    <cfRule type="containsText" dxfId="236" priority="237" operator="containsText" text="Expert">
      <formula>NOT(ISERROR(SEARCH("Expert",S5)))</formula>
    </cfRule>
    <cfRule type="containsText" dxfId="235" priority="238" operator="containsText" text="confirmé">
      <formula>NOT(ISERROR(SEARCH("confirmé",S5)))</formula>
    </cfRule>
    <cfRule type="containsText" dxfId="234" priority="239" operator="containsText" text="assez bon">
      <formula>NOT(ISERROR(SEARCH("assez bon",S5)))</formula>
    </cfRule>
    <cfRule type="containsText" dxfId="233" priority="240" operator="containsText" text="Débutant">
      <formula>NOT(ISERROR(SEARCH("Débutant",S5)))</formula>
    </cfRule>
  </conditionalFormatting>
  <conditionalFormatting sqref="S13:V13 P12:V12 S4:S11 T5:V11 U15:V15 S22:S33 S16:T21 P34:V1048576">
    <cfRule type="containsText" dxfId="232" priority="241" operator="containsText" text="compensé">
      <formula>NOT(ISERROR(SEARCH("compensé",P4)))</formula>
    </cfRule>
  </conditionalFormatting>
  <conditionalFormatting sqref="S4:S5 S7:S11">
    <cfRule type="containsText" dxfId="231" priority="235" operator="containsText" text="A confirmer">
      <formula>NOT(ISERROR(SEARCH("A confirmer",S4)))</formula>
    </cfRule>
  </conditionalFormatting>
  <conditionalFormatting sqref="S6 U6:V6">
    <cfRule type="containsText" dxfId="230" priority="231" operator="containsText" text="Expert">
      <formula>NOT(ISERROR(SEARCH("Expert",S6)))</formula>
    </cfRule>
    <cfRule type="containsText" dxfId="229" priority="232" operator="containsText" text="confirmé">
      <formula>NOT(ISERROR(SEARCH("confirmé",S6)))</formula>
    </cfRule>
    <cfRule type="containsText" dxfId="228" priority="233" operator="containsText" text="assez bon">
      <formula>NOT(ISERROR(SEARCH("assez bon",S6)))</formula>
    </cfRule>
    <cfRule type="containsText" dxfId="227" priority="234" operator="containsText" text="Débutant">
      <formula>NOT(ISERROR(SEARCH("Débutant",S6)))</formula>
    </cfRule>
  </conditionalFormatting>
  <conditionalFormatting sqref="S10 U10:V10">
    <cfRule type="containsText" dxfId="226" priority="227" operator="containsText" text="Expert">
      <formula>NOT(ISERROR(SEARCH("Expert",S10)))</formula>
    </cfRule>
    <cfRule type="containsText" dxfId="225" priority="228" operator="containsText" text="confirmé">
      <formula>NOT(ISERROR(SEARCH("confirmé",S10)))</formula>
    </cfRule>
    <cfRule type="containsText" dxfId="224" priority="229" operator="containsText" text="assez bon">
      <formula>NOT(ISERROR(SEARCH("assez bon",S10)))</formula>
    </cfRule>
    <cfRule type="containsText" dxfId="223" priority="230" operator="containsText" text="Débutant">
      <formula>NOT(ISERROR(SEARCH("Débutant",S10)))</formula>
    </cfRule>
  </conditionalFormatting>
  <conditionalFormatting sqref="S11 U11:V11">
    <cfRule type="containsText" dxfId="222" priority="223" operator="containsText" text="Expert">
      <formula>NOT(ISERROR(SEARCH("Expert",S11)))</formula>
    </cfRule>
    <cfRule type="containsText" dxfId="221" priority="224" operator="containsText" text="confirmé">
      <formula>NOT(ISERROR(SEARCH("confirmé",S11)))</formula>
    </cfRule>
    <cfRule type="containsText" dxfId="220" priority="225" operator="containsText" text="assez bon">
      <formula>NOT(ISERROR(SEARCH("assez bon",S11)))</formula>
    </cfRule>
    <cfRule type="containsText" dxfId="219" priority="226" operator="containsText" text="Débutant">
      <formula>NOT(ISERROR(SEARCH("Débutant",S11)))</formula>
    </cfRule>
  </conditionalFormatting>
  <conditionalFormatting sqref="U16:U33">
    <cfRule type="cellIs" dxfId="218" priority="218" operator="equal">
      <formula>"• Bravo, charges optimales trouvées!!"</formula>
    </cfRule>
    <cfRule type="cellIs" dxfId="217" priority="219" operator="equal">
      <formula>"• Trouver la charge optimale pour compenser sur dernières repétitions."</formula>
    </cfRule>
    <cfRule type="cellIs" dxfId="216" priority="220" operator="equal">
      <formula>"• Intégrer un rythme."</formula>
    </cfRule>
    <cfRule type="cellIs" dxfId="215" priority="222" operator="equal">
      <formula>"• S’entraîner sans barre."</formula>
    </cfRule>
  </conditionalFormatting>
  <conditionalFormatting sqref="U19:U21">
    <cfRule type="cellIs" priority="221" operator="equal">
      <formula>"· Mémoriser les postures, rester gainer."</formula>
    </cfRule>
  </conditionalFormatting>
  <conditionalFormatting sqref="Q16:Q18">
    <cfRule type="cellIs" dxfId="214" priority="213" operator="equal">
      <formula>"contrat non rempli"</formula>
    </cfRule>
    <cfRule type="containsText" dxfId="213" priority="215" operator="containsText" text="placement dos construit">
      <formula>NOT(ISERROR(SEARCH("placement dos construit",Q16)))</formula>
    </cfRule>
    <cfRule type="containsText" dxfId="212" priority="216" operator="containsText" text="dos préservé">
      <formula>NOT(ISERROR(SEARCH("dos préservé",Q16)))</formula>
    </cfRule>
    <cfRule type="containsText" dxfId="211" priority="217" operator="containsText" text="dos fragilisé">
      <formula>NOT(ISERROR(SEARCH("dos fragilisé",Q16)))</formula>
    </cfRule>
  </conditionalFormatting>
  <conditionalFormatting sqref="Q16:Q18">
    <cfRule type="containsText" dxfId="210" priority="214" operator="containsText" text="compensé">
      <formula>NOT(ISERROR(SEARCH("compensé",Q16)))</formula>
    </cfRule>
  </conditionalFormatting>
  <conditionalFormatting sqref="Q19:Q21">
    <cfRule type="cellIs" dxfId="209" priority="208" operator="equal">
      <formula>"contrat non rempli"</formula>
    </cfRule>
    <cfRule type="containsText" dxfId="208" priority="210" operator="containsText" text="placement dos construit">
      <formula>NOT(ISERROR(SEARCH("placement dos construit",Q19)))</formula>
    </cfRule>
    <cfRule type="containsText" dxfId="207" priority="211" operator="containsText" text="dos préservé">
      <formula>NOT(ISERROR(SEARCH("dos préservé",Q19)))</formula>
    </cfRule>
    <cfRule type="containsText" dxfId="206" priority="212" operator="containsText" text="dos fragilisé">
      <formula>NOT(ISERROR(SEARCH("dos fragilisé",Q19)))</formula>
    </cfRule>
  </conditionalFormatting>
  <conditionalFormatting sqref="Q19:Q21">
    <cfRule type="containsText" dxfId="205" priority="209" operator="containsText" text="compensé">
      <formula>NOT(ISERROR(SEARCH("compensé",Q19)))</formula>
    </cfRule>
  </conditionalFormatting>
  <conditionalFormatting sqref="Q22:Q24">
    <cfRule type="cellIs" dxfId="204" priority="203" operator="equal">
      <formula>"contrat non rempli"</formula>
    </cfRule>
    <cfRule type="containsText" dxfId="203" priority="205" operator="containsText" text="placement dos construit">
      <formula>NOT(ISERROR(SEARCH("placement dos construit",Q22)))</formula>
    </cfRule>
    <cfRule type="containsText" dxfId="202" priority="206" operator="containsText" text="dos préservé">
      <formula>NOT(ISERROR(SEARCH("dos préservé",Q22)))</formula>
    </cfRule>
    <cfRule type="containsText" dxfId="201" priority="207" operator="containsText" text="dos fragilisé">
      <formula>NOT(ISERROR(SEARCH("dos fragilisé",Q22)))</formula>
    </cfRule>
  </conditionalFormatting>
  <conditionalFormatting sqref="Q22:Q24">
    <cfRule type="containsText" dxfId="200" priority="204" operator="containsText" text="compensé">
      <formula>NOT(ISERROR(SEARCH("compensé",Q22)))</formula>
    </cfRule>
  </conditionalFormatting>
  <conditionalFormatting sqref="Q25:Q27">
    <cfRule type="cellIs" dxfId="199" priority="198" operator="equal">
      <formula>"contrat non rempli"</formula>
    </cfRule>
    <cfRule type="containsText" dxfId="198" priority="200" operator="containsText" text="placement dos construit">
      <formula>NOT(ISERROR(SEARCH("placement dos construit",Q25)))</formula>
    </cfRule>
    <cfRule type="containsText" dxfId="197" priority="201" operator="containsText" text="dos préservé">
      <formula>NOT(ISERROR(SEARCH("dos préservé",Q25)))</formula>
    </cfRule>
    <cfRule type="containsText" dxfId="196" priority="202" operator="containsText" text="dos fragilisé">
      <formula>NOT(ISERROR(SEARCH("dos fragilisé",Q25)))</formula>
    </cfRule>
  </conditionalFormatting>
  <conditionalFormatting sqref="Q25:Q27">
    <cfRule type="containsText" dxfId="195" priority="199" operator="containsText" text="compensé">
      <formula>NOT(ISERROR(SEARCH("compensé",Q25)))</formula>
    </cfRule>
  </conditionalFormatting>
  <conditionalFormatting sqref="Q28:Q30">
    <cfRule type="cellIs" dxfId="194" priority="193" operator="equal">
      <formula>"contrat non rempli"</formula>
    </cfRule>
    <cfRule type="containsText" dxfId="193" priority="195" operator="containsText" text="placement dos construit">
      <formula>NOT(ISERROR(SEARCH("placement dos construit",Q28)))</formula>
    </cfRule>
    <cfRule type="containsText" dxfId="192" priority="196" operator="containsText" text="dos préservé">
      <formula>NOT(ISERROR(SEARCH("dos préservé",Q28)))</formula>
    </cfRule>
    <cfRule type="containsText" dxfId="191" priority="197" operator="containsText" text="dos fragilisé">
      <formula>NOT(ISERROR(SEARCH("dos fragilisé",Q28)))</formula>
    </cfRule>
  </conditionalFormatting>
  <conditionalFormatting sqref="Q28:Q30">
    <cfRule type="containsText" dxfId="190" priority="194" operator="containsText" text="compensé">
      <formula>NOT(ISERROR(SEARCH("compensé",Q28)))</formula>
    </cfRule>
  </conditionalFormatting>
  <conditionalFormatting sqref="Q31:Q33">
    <cfRule type="cellIs" dxfId="189" priority="188" operator="equal">
      <formula>"contrat non rempli"</formula>
    </cfRule>
    <cfRule type="containsText" dxfId="188" priority="190" operator="containsText" text="placement dos construit">
      <formula>NOT(ISERROR(SEARCH("placement dos construit",Q31)))</formula>
    </cfRule>
    <cfRule type="containsText" dxfId="187" priority="191" operator="containsText" text="dos préservé">
      <formula>NOT(ISERROR(SEARCH("dos préservé",Q31)))</formula>
    </cfRule>
    <cfRule type="containsText" dxfId="186" priority="192" operator="containsText" text="dos fragilisé">
      <formula>NOT(ISERROR(SEARCH("dos fragilisé",Q31)))</formula>
    </cfRule>
  </conditionalFormatting>
  <conditionalFormatting sqref="Q31:Q33">
    <cfRule type="containsText" dxfId="185" priority="189" operator="containsText" text="compensé">
      <formula>NOT(ISERROR(SEARCH("compensé",Q31)))</formula>
    </cfRule>
  </conditionalFormatting>
  <conditionalFormatting sqref="T22:T24">
    <cfRule type="cellIs" dxfId="184" priority="183" operator="equal">
      <formula>"contrat non rempli"</formula>
    </cfRule>
    <cfRule type="containsText" dxfId="183" priority="185" operator="containsText" text="placement dos construit">
      <formula>NOT(ISERROR(SEARCH("placement dos construit",T22)))</formula>
    </cfRule>
    <cfRule type="containsText" dxfId="182" priority="186" operator="containsText" text="dos préservé">
      <formula>NOT(ISERROR(SEARCH("dos préservé",T22)))</formula>
    </cfRule>
    <cfRule type="containsText" dxfId="181" priority="187" operator="containsText" text="dos fragilisé">
      <formula>NOT(ISERROR(SEARCH("dos fragilisé",T22)))</formula>
    </cfRule>
  </conditionalFormatting>
  <conditionalFormatting sqref="T22:T24">
    <cfRule type="containsText" dxfId="180" priority="184" operator="containsText" text="compensé">
      <formula>NOT(ISERROR(SEARCH("compensé",T22)))</formula>
    </cfRule>
  </conditionalFormatting>
  <conditionalFormatting sqref="T25:T27">
    <cfRule type="cellIs" dxfId="179" priority="178" operator="equal">
      <formula>"contrat non rempli"</formula>
    </cfRule>
    <cfRule type="containsText" dxfId="178" priority="180" operator="containsText" text="placement dos construit">
      <formula>NOT(ISERROR(SEARCH("placement dos construit",T25)))</formula>
    </cfRule>
    <cfRule type="containsText" dxfId="177" priority="181" operator="containsText" text="dos préservé">
      <formula>NOT(ISERROR(SEARCH("dos préservé",T25)))</formula>
    </cfRule>
    <cfRule type="containsText" dxfId="176" priority="182" operator="containsText" text="dos fragilisé">
      <formula>NOT(ISERROR(SEARCH("dos fragilisé",T25)))</formula>
    </cfRule>
  </conditionalFormatting>
  <conditionalFormatting sqref="T25:T27">
    <cfRule type="containsText" dxfId="175" priority="179" operator="containsText" text="compensé">
      <formula>NOT(ISERROR(SEARCH("compensé",T25)))</formula>
    </cfRule>
  </conditionalFormatting>
  <conditionalFormatting sqref="T28:T30">
    <cfRule type="cellIs" dxfId="174" priority="173" operator="equal">
      <formula>"contrat non rempli"</formula>
    </cfRule>
    <cfRule type="containsText" dxfId="173" priority="175" operator="containsText" text="placement dos construit">
      <formula>NOT(ISERROR(SEARCH("placement dos construit",T28)))</formula>
    </cfRule>
    <cfRule type="containsText" dxfId="172" priority="176" operator="containsText" text="dos préservé">
      <formula>NOT(ISERROR(SEARCH("dos préservé",T28)))</formula>
    </cfRule>
    <cfRule type="containsText" dxfId="171" priority="177" operator="containsText" text="dos fragilisé">
      <formula>NOT(ISERROR(SEARCH("dos fragilisé",T28)))</formula>
    </cfRule>
  </conditionalFormatting>
  <conditionalFormatting sqref="T28:T30">
    <cfRule type="containsText" dxfId="170" priority="174" operator="containsText" text="compensé">
      <formula>NOT(ISERROR(SEARCH("compensé",T28)))</formula>
    </cfRule>
  </conditionalFormatting>
  <conditionalFormatting sqref="T31:T33">
    <cfRule type="cellIs" dxfId="169" priority="168" operator="equal">
      <formula>"contrat non rempli"</formula>
    </cfRule>
    <cfRule type="containsText" dxfId="168" priority="170" operator="containsText" text="placement dos construit">
      <formula>NOT(ISERROR(SEARCH("placement dos construit",T31)))</formula>
    </cfRule>
    <cfRule type="containsText" dxfId="167" priority="171" operator="containsText" text="dos préservé">
      <formula>NOT(ISERROR(SEARCH("dos préservé",T31)))</formula>
    </cfRule>
    <cfRule type="containsText" dxfId="166" priority="172" operator="containsText" text="dos fragilisé">
      <formula>NOT(ISERROR(SEARCH("dos fragilisé",T31)))</formula>
    </cfRule>
  </conditionalFormatting>
  <conditionalFormatting sqref="T31:T33">
    <cfRule type="containsText" dxfId="165" priority="169" operator="containsText" text="compensé">
      <formula>NOT(ISERROR(SEARCH("compensé",T31)))</formula>
    </cfRule>
  </conditionalFormatting>
  <conditionalFormatting sqref="S14:V14">
    <cfRule type="cellIs" dxfId="164" priority="159" operator="equal">
      <formula>"contrat non rempli"</formula>
    </cfRule>
    <cfRule type="containsText" dxfId="163" priority="165" operator="containsText" text="placement dos construit">
      <formula>NOT(ISERROR(SEARCH("placement dos construit",S14)))</formula>
    </cfRule>
    <cfRule type="containsText" dxfId="162" priority="166" operator="containsText" text="dos préservé">
      <formula>NOT(ISERROR(SEARCH("dos préservé",S14)))</formula>
    </cfRule>
    <cfRule type="containsText" dxfId="161" priority="167" operator="containsText" text="dos fragilisé">
      <formula>NOT(ISERROR(SEARCH("dos fragilisé",S14)))</formula>
    </cfRule>
  </conditionalFormatting>
  <conditionalFormatting sqref="S14:V14">
    <cfRule type="containsText" dxfId="160" priority="160" operator="containsText" text="Expert">
      <formula>NOT(ISERROR(SEARCH("Expert",S14)))</formula>
    </cfRule>
    <cfRule type="containsText" dxfId="159" priority="161" operator="containsText" text="confirmé">
      <formula>NOT(ISERROR(SEARCH("confirmé",S14)))</formula>
    </cfRule>
    <cfRule type="containsText" dxfId="158" priority="162" operator="containsText" text="assez bon">
      <formula>NOT(ISERROR(SEARCH("assez bon",S14)))</formula>
    </cfRule>
    <cfRule type="containsText" dxfId="157" priority="163" operator="containsText" text="Débutant">
      <formula>NOT(ISERROR(SEARCH("Débutant",S14)))</formula>
    </cfRule>
  </conditionalFormatting>
  <conditionalFormatting sqref="S14:V14">
    <cfRule type="containsText" dxfId="156" priority="164" operator="containsText" text="compensé">
      <formula>NOT(ISERROR(SEARCH("compensé",S14)))</formula>
    </cfRule>
  </conditionalFormatting>
  <conditionalFormatting sqref="AA13:AD14 X12:AD12 AA4:AA11 AB5:AD11 AE2:AE14 AC15:AE15 X3 AA2 AA22:AA33 AA16:AB21 X34:AE1048576 AE16:AE33">
    <cfRule type="cellIs" dxfId="155" priority="150" operator="equal">
      <formula>"contrat non rempli"</formula>
    </cfRule>
    <cfRule type="containsText" dxfId="154" priority="156" operator="containsText" text="placement dos construit">
      <formula>NOT(ISERROR(SEARCH("placement dos construit",X2)))</formula>
    </cfRule>
    <cfRule type="containsText" dxfId="153" priority="157" operator="containsText" text="dos préservé">
      <formula>NOT(ISERROR(SEARCH("dos préservé",X2)))</formula>
    </cfRule>
    <cfRule type="containsText" dxfId="152" priority="158" operator="containsText" text="dos fragilisé">
      <formula>NOT(ISERROR(SEARCH("dos fragilisé",X2)))</formula>
    </cfRule>
  </conditionalFormatting>
  <conditionalFormatting sqref="AA14 AB13:AB14 AA7:AB11 AC7:AD12 AB5:AB6 AC14:AD15">
    <cfRule type="containsText" dxfId="151" priority="151" operator="containsText" text="Expert">
      <formula>NOT(ISERROR(SEARCH("Expert",AA5)))</formula>
    </cfRule>
    <cfRule type="containsText" dxfId="150" priority="152" operator="containsText" text="confirmé">
      <formula>NOT(ISERROR(SEARCH("confirmé",AA5)))</formula>
    </cfRule>
    <cfRule type="containsText" dxfId="149" priority="153" operator="containsText" text="assez bon">
      <formula>NOT(ISERROR(SEARCH("assez bon",AA5)))</formula>
    </cfRule>
    <cfRule type="containsText" dxfId="148" priority="154" operator="containsText" text="Débutant">
      <formula>NOT(ISERROR(SEARCH("Débutant",AA5)))</formula>
    </cfRule>
  </conditionalFormatting>
  <conditionalFormatting sqref="AA13:AD14 X12:AD12 AA4:AA11 AB5:AD11 AE4:AE14 AC15:AE15 AA22:AA33 AA16:AB21 X34:AE1048576 AE16:AE33">
    <cfRule type="containsText" dxfId="147" priority="155" operator="containsText" text="compensé">
      <formula>NOT(ISERROR(SEARCH("compensé",X4)))</formula>
    </cfRule>
  </conditionalFormatting>
  <conditionalFormatting sqref="AA4:AA5 AA7:AA11">
    <cfRule type="containsText" dxfId="146" priority="149" operator="containsText" text="A confirmer">
      <formula>NOT(ISERROR(SEARCH("A confirmer",AA4)))</formula>
    </cfRule>
  </conditionalFormatting>
  <conditionalFormatting sqref="AA6 AC6:AD6">
    <cfRule type="containsText" dxfId="145" priority="145" operator="containsText" text="Expert">
      <formula>NOT(ISERROR(SEARCH("Expert",AA6)))</formula>
    </cfRule>
    <cfRule type="containsText" dxfId="144" priority="146" operator="containsText" text="confirmé">
      <formula>NOT(ISERROR(SEARCH("confirmé",AA6)))</formula>
    </cfRule>
    <cfRule type="containsText" dxfId="143" priority="147" operator="containsText" text="assez bon">
      <formula>NOT(ISERROR(SEARCH("assez bon",AA6)))</formula>
    </cfRule>
    <cfRule type="containsText" dxfId="142" priority="148" operator="containsText" text="Débutant">
      <formula>NOT(ISERROR(SEARCH("Débutant",AA6)))</formula>
    </cfRule>
  </conditionalFormatting>
  <conditionalFormatting sqref="AA10 AC10:AD10">
    <cfRule type="containsText" dxfId="141" priority="141" operator="containsText" text="Expert">
      <formula>NOT(ISERROR(SEARCH("Expert",AA10)))</formula>
    </cfRule>
    <cfRule type="containsText" dxfId="140" priority="142" operator="containsText" text="confirmé">
      <formula>NOT(ISERROR(SEARCH("confirmé",AA10)))</formula>
    </cfRule>
    <cfRule type="containsText" dxfId="139" priority="143" operator="containsText" text="assez bon">
      <formula>NOT(ISERROR(SEARCH("assez bon",AA10)))</formula>
    </cfRule>
    <cfRule type="containsText" dxfId="138" priority="144" operator="containsText" text="Débutant">
      <formula>NOT(ISERROR(SEARCH("Débutant",AA10)))</formula>
    </cfRule>
  </conditionalFormatting>
  <conditionalFormatting sqref="AA11 AC11:AD11">
    <cfRule type="containsText" dxfId="137" priority="137" operator="containsText" text="Expert">
      <formula>NOT(ISERROR(SEARCH("Expert",AA11)))</formula>
    </cfRule>
    <cfRule type="containsText" dxfId="136" priority="138" operator="containsText" text="confirmé">
      <formula>NOT(ISERROR(SEARCH("confirmé",AA11)))</formula>
    </cfRule>
    <cfRule type="containsText" dxfId="135" priority="139" operator="containsText" text="assez bon">
      <formula>NOT(ISERROR(SEARCH("assez bon",AA11)))</formula>
    </cfRule>
    <cfRule type="containsText" dxfId="134" priority="140" operator="containsText" text="Débutant">
      <formula>NOT(ISERROR(SEARCH("Débutant",AA11)))</formula>
    </cfRule>
  </conditionalFormatting>
  <conditionalFormatting sqref="AC16:AC33">
    <cfRule type="cellIs" dxfId="133" priority="132" operator="equal">
      <formula>"• Bravo, charges optimales trouvées!!"</formula>
    </cfRule>
    <cfRule type="cellIs" dxfId="132" priority="133" operator="equal">
      <formula>"• Trouver la charge optimale pour compenser sur dernières repétitions."</formula>
    </cfRule>
    <cfRule type="cellIs" dxfId="131" priority="134" operator="equal">
      <formula>"• Intégrer un rythme."</formula>
    </cfRule>
    <cfRule type="cellIs" dxfId="130" priority="136" operator="equal">
      <formula>"• S’entraîner sans barre."</formula>
    </cfRule>
  </conditionalFormatting>
  <conditionalFormatting sqref="AC19:AC21">
    <cfRule type="cellIs" priority="135" operator="equal">
      <formula>"· Mémoriser les postures, rester gainer."</formula>
    </cfRule>
  </conditionalFormatting>
  <conditionalFormatting sqref="Y16:Y18">
    <cfRule type="cellIs" dxfId="129" priority="127" operator="equal">
      <formula>"contrat non rempli"</formula>
    </cfRule>
    <cfRule type="containsText" dxfId="128" priority="129" operator="containsText" text="placement dos construit">
      <formula>NOT(ISERROR(SEARCH("placement dos construit",Y16)))</formula>
    </cfRule>
    <cfRule type="containsText" dxfId="127" priority="130" operator="containsText" text="dos préservé">
      <formula>NOT(ISERROR(SEARCH("dos préservé",Y16)))</formula>
    </cfRule>
    <cfRule type="containsText" dxfId="126" priority="131" operator="containsText" text="dos fragilisé">
      <formula>NOT(ISERROR(SEARCH("dos fragilisé",Y16)))</formula>
    </cfRule>
  </conditionalFormatting>
  <conditionalFormatting sqref="Y19:Y21">
    <cfRule type="cellIs" dxfId="125" priority="122" operator="equal">
      <formula>"contrat non rempli"</formula>
    </cfRule>
    <cfRule type="containsText" dxfId="124" priority="124" operator="containsText" text="placement dos construit">
      <formula>NOT(ISERROR(SEARCH("placement dos construit",Y19)))</formula>
    </cfRule>
    <cfRule type="containsText" dxfId="123" priority="125" operator="containsText" text="dos préservé">
      <formula>NOT(ISERROR(SEARCH("dos préservé",Y19)))</formula>
    </cfRule>
    <cfRule type="containsText" dxfId="122" priority="126" operator="containsText" text="dos fragilisé">
      <formula>NOT(ISERROR(SEARCH("dos fragilisé",Y19)))</formula>
    </cfRule>
  </conditionalFormatting>
  <conditionalFormatting sqref="Y19:Y21">
    <cfRule type="containsText" dxfId="121" priority="123" operator="containsText" text="compensé">
      <formula>NOT(ISERROR(SEARCH("compensé",Y19)))</formula>
    </cfRule>
  </conditionalFormatting>
  <conditionalFormatting sqref="Y22:Y24">
    <cfRule type="cellIs" dxfId="120" priority="117" operator="equal">
      <formula>"contrat non rempli"</formula>
    </cfRule>
    <cfRule type="containsText" dxfId="119" priority="119" operator="containsText" text="placement dos construit">
      <formula>NOT(ISERROR(SEARCH("placement dos construit",Y22)))</formula>
    </cfRule>
    <cfRule type="containsText" dxfId="118" priority="120" operator="containsText" text="dos préservé">
      <formula>NOT(ISERROR(SEARCH("dos préservé",Y22)))</formula>
    </cfRule>
    <cfRule type="containsText" dxfId="117" priority="121" operator="containsText" text="dos fragilisé">
      <formula>NOT(ISERROR(SEARCH("dos fragilisé",Y22)))</formula>
    </cfRule>
  </conditionalFormatting>
  <conditionalFormatting sqref="Y22:Y24">
    <cfRule type="containsText" dxfId="116" priority="118" operator="containsText" text="compensé">
      <formula>NOT(ISERROR(SEARCH("compensé",Y22)))</formula>
    </cfRule>
  </conditionalFormatting>
  <conditionalFormatting sqref="Y25:Y27">
    <cfRule type="cellIs" dxfId="115" priority="112" operator="equal">
      <formula>"contrat non rempli"</formula>
    </cfRule>
    <cfRule type="containsText" dxfId="114" priority="114" operator="containsText" text="placement dos construit">
      <formula>NOT(ISERROR(SEARCH("placement dos construit",Y25)))</formula>
    </cfRule>
    <cfRule type="containsText" dxfId="113" priority="115" operator="containsText" text="dos préservé">
      <formula>NOT(ISERROR(SEARCH("dos préservé",Y25)))</formula>
    </cfRule>
    <cfRule type="containsText" dxfId="112" priority="116" operator="containsText" text="dos fragilisé">
      <formula>NOT(ISERROR(SEARCH("dos fragilisé",Y25)))</formula>
    </cfRule>
  </conditionalFormatting>
  <conditionalFormatting sqref="Y25:Y27">
    <cfRule type="containsText" dxfId="111" priority="113" operator="containsText" text="compensé">
      <formula>NOT(ISERROR(SEARCH("compensé",Y25)))</formula>
    </cfRule>
  </conditionalFormatting>
  <conditionalFormatting sqref="Y28:Y30">
    <cfRule type="cellIs" dxfId="110" priority="107" operator="equal">
      <formula>"contrat non rempli"</formula>
    </cfRule>
    <cfRule type="containsText" dxfId="109" priority="109" operator="containsText" text="placement dos construit">
      <formula>NOT(ISERROR(SEARCH("placement dos construit",Y28)))</formula>
    </cfRule>
    <cfRule type="containsText" dxfId="108" priority="110" operator="containsText" text="dos préservé">
      <formula>NOT(ISERROR(SEARCH("dos préservé",Y28)))</formula>
    </cfRule>
    <cfRule type="containsText" dxfId="107" priority="111" operator="containsText" text="dos fragilisé">
      <formula>NOT(ISERROR(SEARCH("dos fragilisé",Y28)))</formula>
    </cfRule>
  </conditionalFormatting>
  <conditionalFormatting sqref="Y28:Y30">
    <cfRule type="containsText" dxfId="106" priority="108" operator="containsText" text="compensé">
      <formula>NOT(ISERROR(SEARCH("compensé",Y28)))</formula>
    </cfRule>
  </conditionalFormatting>
  <conditionalFormatting sqref="Y31:Y33">
    <cfRule type="cellIs" dxfId="105" priority="102" operator="equal">
      <formula>"contrat non rempli"</formula>
    </cfRule>
    <cfRule type="containsText" dxfId="104" priority="104" operator="containsText" text="placement dos construit">
      <formula>NOT(ISERROR(SEARCH("placement dos construit",Y31)))</formula>
    </cfRule>
    <cfRule type="containsText" dxfId="103" priority="105" operator="containsText" text="dos préservé">
      <formula>NOT(ISERROR(SEARCH("dos préservé",Y31)))</formula>
    </cfRule>
    <cfRule type="containsText" dxfId="102" priority="106" operator="containsText" text="dos fragilisé">
      <formula>NOT(ISERROR(SEARCH("dos fragilisé",Y31)))</formula>
    </cfRule>
  </conditionalFormatting>
  <conditionalFormatting sqref="Y31:Y33">
    <cfRule type="containsText" dxfId="101" priority="103" operator="containsText" text="compensé">
      <formula>NOT(ISERROR(SEARCH("compensé",Y31)))</formula>
    </cfRule>
  </conditionalFormatting>
  <conditionalFormatting sqref="AB22:AB24">
    <cfRule type="cellIs" dxfId="100" priority="97" operator="equal">
      <formula>"contrat non rempli"</formula>
    </cfRule>
    <cfRule type="containsText" dxfId="99" priority="99" operator="containsText" text="placement dos construit">
      <formula>NOT(ISERROR(SEARCH("placement dos construit",AB22)))</formula>
    </cfRule>
    <cfRule type="containsText" dxfId="98" priority="100" operator="containsText" text="dos préservé">
      <formula>NOT(ISERROR(SEARCH("dos préservé",AB22)))</formula>
    </cfRule>
    <cfRule type="containsText" dxfId="97" priority="101" operator="containsText" text="dos fragilisé">
      <formula>NOT(ISERROR(SEARCH("dos fragilisé",AB22)))</formula>
    </cfRule>
  </conditionalFormatting>
  <conditionalFormatting sqref="AB22:AB24">
    <cfRule type="containsText" dxfId="96" priority="98" operator="containsText" text="compensé">
      <formula>NOT(ISERROR(SEARCH("compensé",AB22)))</formula>
    </cfRule>
  </conditionalFormatting>
  <conditionalFormatting sqref="AB25:AB27">
    <cfRule type="cellIs" dxfId="95" priority="92" operator="equal">
      <formula>"contrat non rempli"</formula>
    </cfRule>
    <cfRule type="containsText" dxfId="94" priority="94" operator="containsText" text="placement dos construit">
      <formula>NOT(ISERROR(SEARCH("placement dos construit",AB25)))</formula>
    </cfRule>
    <cfRule type="containsText" dxfId="93" priority="95" operator="containsText" text="dos préservé">
      <formula>NOT(ISERROR(SEARCH("dos préservé",AB25)))</formula>
    </cfRule>
    <cfRule type="containsText" dxfId="92" priority="96" operator="containsText" text="dos fragilisé">
      <formula>NOT(ISERROR(SEARCH("dos fragilisé",AB25)))</formula>
    </cfRule>
  </conditionalFormatting>
  <conditionalFormatting sqref="AB25:AB27">
    <cfRule type="containsText" dxfId="91" priority="93" operator="containsText" text="compensé">
      <formula>NOT(ISERROR(SEARCH("compensé",AB25)))</formula>
    </cfRule>
  </conditionalFormatting>
  <conditionalFormatting sqref="AB28:AB30">
    <cfRule type="cellIs" dxfId="90" priority="87" operator="equal">
      <formula>"contrat non rempli"</formula>
    </cfRule>
    <cfRule type="containsText" dxfId="89" priority="89" operator="containsText" text="placement dos construit">
      <formula>NOT(ISERROR(SEARCH("placement dos construit",AB28)))</formula>
    </cfRule>
    <cfRule type="containsText" dxfId="88" priority="90" operator="containsText" text="dos préservé">
      <formula>NOT(ISERROR(SEARCH("dos préservé",AB28)))</formula>
    </cfRule>
    <cfRule type="containsText" dxfId="87" priority="91" operator="containsText" text="dos fragilisé">
      <formula>NOT(ISERROR(SEARCH("dos fragilisé",AB28)))</formula>
    </cfRule>
  </conditionalFormatting>
  <conditionalFormatting sqref="AB28:AB30">
    <cfRule type="containsText" dxfId="86" priority="88" operator="containsText" text="compensé">
      <formula>NOT(ISERROR(SEARCH("compensé",AB28)))</formula>
    </cfRule>
  </conditionalFormatting>
  <conditionalFormatting sqref="AB31:AB33">
    <cfRule type="cellIs" dxfId="85" priority="82" operator="equal">
      <formula>"contrat non rempli"</formula>
    </cfRule>
    <cfRule type="containsText" dxfId="84" priority="84" operator="containsText" text="placement dos construit">
      <formula>NOT(ISERROR(SEARCH("placement dos construit",AB31)))</formula>
    </cfRule>
    <cfRule type="containsText" dxfId="83" priority="85" operator="containsText" text="dos préservé">
      <formula>NOT(ISERROR(SEARCH("dos préservé",AB31)))</formula>
    </cfRule>
    <cfRule type="containsText" dxfId="82" priority="86" operator="containsText" text="dos fragilisé">
      <formula>NOT(ISERROR(SEARCH("dos fragilisé",AB31)))</formula>
    </cfRule>
  </conditionalFormatting>
  <conditionalFormatting sqref="AB31:AB33">
    <cfRule type="containsText" dxfId="81" priority="83" operator="containsText" text="compensé">
      <formula>NOT(ISERROR(SEARCH("compensé",AB31)))</formula>
    </cfRule>
  </conditionalFormatting>
  <conditionalFormatting sqref="AI13:AJ13 AF12:AJ12 AI4:AI11 AJ5:AJ11 AF3 AI2 AI22:AI33 AI16:AJ21 AF34:AJ1048576">
    <cfRule type="cellIs" dxfId="80" priority="73" operator="equal">
      <formula>"contrat non rempli"</formula>
    </cfRule>
    <cfRule type="containsText" dxfId="79" priority="79" operator="containsText" text="placement dos construit">
      <formula>NOT(ISERROR(SEARCH("placement dos construit",AF2)))</formula>
    </cfRule>
    <cfRule type="containsText" dxfId="78" priority="80" operator="containsText" text="dos préservé">
      <formula>NOT(ISERROR(SEARCH("dos préservé",AF2)))</formula>
    </cfRule>
    <cfRule type="containsText" dxfId="77" priority="81" operator="containsText" text="dos fragilisé">
      <formula>NOT(ISERROR(SEARCH("dos fragilisé",AF2)))</formula>
    </cfRule>
  </conditionalFormatting>
  <conditionalFormatting sqref="AJ13 AI7:AJ11 AJ5:AJ6">
    <cfRule type="containsText" dxfId="76" priority="74" operator="containsText" text="Expert">
      <formula>NOT(ISERROR(SEARCH("Expert",AI5)))</formula>
    </cfRule>
    <cfRule type="containsText" dxfId="75" priority="75" operator="containsText" text="confirmé">
      <formula>NOT(ISERROR(SEARCH("confirmé",AI5)))</formula>
    </cfRule>
    <cfRule type="containsText" dxfId="74" priority="76" operator="containsText" text="assez bon">
      <formula>NOT(ISERROR(SEARCH("assez bon",AI5)))</formula>
    </cfRule>
    <cfRule type="containsText" dxfId="73" priority="77" operator="containsText" text="Débutant">
      <formula>NOT(ISERROR(SEARCH("Débutant",AI5)))</formula>
    </cfRule>
  </conditionalFormatting>
  <conditionalFormatting sqref="AI13:AJ13 AF12:AJ12 AI4:AI11 AJ5:AJ11 AI22:AI33 AI16:AJ21 AF34:AJ1048576">
    <cfRule type="containsText" dxfId="72" priority="78" operator="containsText" text="compensé">
      <formula>NOT(ISERROR(SEARCH("compensé",AF4)))</formula>
    </cfRule>
  </conditionalFormatting>
  <conditionalFormatting sqref="AI4:AI5 AI7:AI11">
    <cfRule type="containsText" dxfId="71" priority="72" operator="containsText" text="A confirmer">
      <formula>NOT(ISERROR(SEARCH("A confirmer",AI4)))</formula>
    </cfRule>
  </conditionalFormatting>
  <conditionalFormatting sqref="AI6">
    <cfRule type="containsText" dxfId="70" priority="68" operator="containsText" text="Expert">
      <formula>NOT(ISERROR(SEARCH("Expert",AI6)))</formula>
    </cfRule>
    <cfRule type="containsText" dxfId="69" priority="69" operator="containsText" text="confirmé">
      <formula>NOT(ISERROR(SEARCH("confirmé",AI6)))</formula>
    </cfRule>
    <cfRule type="containsText" dxfId="68" priority="70" operator="containsText" text="assez bon">
      <formula>NOT(ISERROR(SEARCH("assez bon",AI6)))</formula>
    </cfRule>
    <cfRule type="containsText" dxfId="67" priority="71" operator="containsText" text="Débutant">
      <formula>NOT(ISERROR(SEARCH("Débutant",AI6)))</formula>
    </cfRule>
  </conditionalFormatting>
  <conditionalFormatting sqref="AI10">
    <cfRule type="containsText" dxfId="66" priority="64" operator="containsText" text="Expert">
      <formula>NOT(ISERROR(SEARCH("Expert",AI10)))</formula>
    </cfRule>
    <cfRule type="containsText" dxfId="65" priority="65" operator="containsText" text="confirmé">
      <formula>NOT(ISERROR(SEARCH("confirmé",AI10)))</formula>
    </cfRule>
    <cfRule type="containsText" dxfId="64" priority="66" operator="containsText" text="assez bon">
      <formula>NOT(ISERROR(SEARCH("assez bon",AI10)))</formula>
    </cfRule>
    <cfRule type="containsText" dxfId="63" priority="67" operator="containsText" text="Débutant">
      <formula>NOT(ISERROR(SEARCH("Débutant",AI10)))</formula>
    </cfRule>
  </conditionalFormatting>
  <conditionalFormatting sqref="AI11">
    <cfRule type="containsText" dxfId="62" priority="60" operator="containsText" text="Expert">
      <formula>NOT(ISERROR(SEARCH("Expert",AI11)))</formula>
    </cfRule>
    <cfRule type="containsText" dxfId="61" priority="61" operator="containsText" text="confirmé">
      <formula>NOT(ISERROR(SEARCH("confirmé",AI11)))</formula>
    </cfRule>
    <cfRule type="containsText" dxfId="60" priority="62" operator="containsText" text="assez bon">
      <formula>NOT(ISERROR(SEARCH("assez bon",AI11)))</formula>
    </cfRule>
    <cfRule type="containsText" dxfId="59" priority="63" operator="containsText" text="Débutant">
      <formula>NOT(ISERROR(SEARCH("Débutant",AI11)))</formula>
    </cfRule>
  </conditionalFormatting>
  <conditionalFormatting sqref="AG16:AG18">
    <cfRule type="cellIs" dxfId="58" priority="55" operator="equal">
      <formula>"contrat non rempli"</formula>
    </cfRule>
    <cfRule type="containsText" dxfId="57" priority="57" operator="containsText" text="placement dos construit">
      <formula>NOT(ISERROR(SEARCH("placement dos construit",AG16)))</formula>
    </cfRule>
    <cfRule type="containsText" dxfId="56" priority="58" operator="containsText" text="dos préservé">
      <formula>NOT(ISERROR(SEARCH("dos préservé",AG16)))</formula>
    </cfRule>
    <cfRule type="containsText" dxfId="55" priority="59" operator="containsText" text="dos fragilisé">
      <formula>NOT(ISERROR(SEARCH("dos fragilisé",AG16)))</formula>
    </cfRule>
  </conditionalFormatting>
  <conditionalFormatting sqref="AG16:AG18">
    <cfRule type="containsText" dxfId="54" priority="56" operator="containsText" text="compensé">
      <formula>NOT(ISERROR(SEARCH("compensé",AG16)))</formula>
    </cfRule>
  </conditionalFormatting>
  <conditionalFormatting sqref="AG19:AG21">
    <cfRule type="cellIs" dxfId="53" priority="50" operator="equal">
      <formula>"contrat non rempli"</formula>
    </cfRule>
    <cfRule type="containsText" dxfId="52" priority="52" operator="containsText" text="placement dos construit">
      <formula>NOT(ISERROR(SEARCH("placement dos construit",AG19)))</formula>
    </cfRule>
    <cfRule type="containsText" dxfId="51" priority="53" operator="containsText" text="dos préservé">
      <formula>NOT(ISERROR(SEARCH("dos préservé",AG19)))</formula>
    </cfRule>
    <cfRule type="containsText" dxfId="50" priority="54" operator="containsText" text="dos fragilisé">
      <formula>NOT(ISERROR(SEARCH("dos fragilisé",AG19)))</formula>
    </cfRule>
  </conditionalFormatting>
  <conditionalFormatting sqref="AG19:AG21">
    <cfRule type="containsText" dxfId="49" priority="51" operator="containsText" text="compensé">
      <formula>NOT(ISERROR(SEARCH("compensé",AG19)))</formula>
    </cfRule>
  </conditionalFormatting>
  <conditionalFormatting sqref="AG22:AG24">
    <cfRule type="cellIs" dxfId="48" priority="45" operator="equal">
      <formula>"contrat non rempli"</formula>
    </cfRule>
    <cfRule type="containsText" dxfId="47" priority="47" operator="containsText" text="placement dos construit">
      <formula>NOT(ISERROR(SEARCH("placement dos construit",AG22)))</formula>
    </cfRule>
    <cfRule type="containsText" dxfId="46" priority="48" operator="containsText" text="dos préservé">
      <formula>NOT(ISERROR(SEARCH("dos préservé",AG22)))</formula>
    </cfRule>
    <cfRule type="containsText" dxfId="45" priority="49" operator="containsText" text="dos fragilisé">
      <formula>NOT(ISERROR(SEARCH("dos fragilisé",AG22)))</formula>
    </cfRule>
  </conditionalFormatting>
  <conditionalFormatting sqref="AG22:AG24">
    <cfRule type="containsText" dxfId="44" priority="46" operator="containsText" text="compensé">
      <formula>NOT(ISERROR(SEARCH("compensé",AG22)))</formula>
    </cfRule>
  </conditionalFormatting>
  <conditionalFormatting sqref="AG25:AG27">
    <cfRule type="cellIs" dxfId="43" priority="40" operator="equal">
      <formula>"contrat non rempli"</formula>
    </cfRule>
    <cfRule type="containsText" dxfId="42" priority="42" operator="containsText" text="placement dos construit">
      <formula>NOT(ISERROR(SEARCH("placement dos construit",AG25)))</formula>
    </cfRule>
    <cfRule type="containsText" dxfId="41" priority="43" operator="containsText" text="dos préservé">
      <formula>NOT(ISERROR(SEARCH("dos préservé",AG25)))</formula>
    </cfRule>
    <cfRule type="containsText" dxfId="40" priority="44" operator="containsText" text="dos fragilisé">
      <formula>NOT(ISERROR(SEARCH("dos fragilisé",AG25)))</formula>
    </cfRule>
  </conditionalFormatting>
  <conditionalFormatting sqref="AG25:AG27">
    <cfRule type="containsText" dxfId="39" priority="41" operator="containsText" text="compensé">
      <formula>NOT(ISERROR(SEARCH("compensé",AG25)))</formula>
    </cfRule>
  </conditionalFormatting>
  <conditionalFormatting sqref="AG28:AG30">
    <cfRule type="cellIs" dxfId="38" priority="35" operator="equal">
      <formula>"contrat non rempli"</formula>
    </cfRule>
    <cfRule type="containsText" dxfId="37" priority="37" operator="containsText" text="placement dos construit">
      <formula>NOT(ISERROR(SEARCH("placement dos construit",AG28)))</formula>
    </cfRule>
    <cfRule type="containsText" dxfId="36" priority="38" operator="containsText" text="dos préservé">
      <formula>NOT(ISERROR(SEARCH("dos préservé",AG28)))</formula>
    </cfRule>
    <cfRule type="containsText" dxfId="35" priority="39" operator="containsText" text="dos fragilisé">
      <formula>NOT(ISERROR(SEARCH("dos fragilisé",AG28)))</formula>
    </cfRule>
  </conditionalFormatting>
  <conditionalFormatting sqref="AG28:AG30">
    <cfRule type="containsText" dxfId="34" priority="36" operator="containsText" text="compensé">
      <formula>NOT(ISERROR(SEARCH("compensé",AG28)))</formula>
    </cfRule>
  </conditionalFormatting>
  <conditionalFormatting sqref="AG31:AG33">
    <cfRule type="cellIs" dxfId="33" priority="30" operator="equal">
      <formula>"contrat non rempli"</formula>
    </cfRule>
    <cfRule type="containsText" dxfId="32" priority="32" operator="containsText" text="placement dos construit">
      <formula>NOT(ISERROR(SEARCH("placement dos construit",AG31)))</formula>
    </cfRule>
    <cfRule type="containsText" dxfId="31" priority="33" operator="containsText" text="dos préservé">
      <formula>NOT(ISERROR(SEARCH("dos préservé",AG31)))</formula>
    </cfRule>
    <cfRule type="containsText" dxfId="30" priority="34" operator="containsText" text="dos fragilisé">
      <formula>NOT(ISERROR(SEARCH("dos fragilisé",AG31)))</formula>
    </cfRule>
  </conditionalFormatting>
  <conditionalFormatting sqref="AG31:AG33">
    <cfRule type="containsText" dxfId="29" priority="31" operator="containsText" text="compensé">
      <formula>NOT(ISERROR(SEARCH("compensé",AG31)))</formula>
    </cfRule>
  </conditionalFormatting>
  <conditionalFormatting sqref="AJ22:AJ24">
    <cfRule type="cellIs" dxfId="28" priority="25" operator="equal">
      <formula>"contrat non rempli"</formula>
    </cfRule>
    <cfRule type="containsText" dxfId="27" priority="27" operator="containsText" text="placement dos construit">
      <formula>NOT(ISERROR(SEARCH("placement dos construit",AJ22)))</formula>
    </cfRule>
    <cfRule type="containsText" dxfId="26" priority="28" operator="containsText" text="dos préservé">
      <formula>NOT(ISERROR(SEARCH("dos préservé",AJ22)))</formula>
    </cfRule>
    <cfRule type="containsText" dxfId="25" priority="29" operator="containsText" text="dos fragilisé">
      <formula>NOT(ISERROR(SEARCH("dos fragilisé",AJ22)))</formula>
    </cfRule>
  </conditionalFormatting>
  <conditionalFormatting sqref="AJ22:AJ24">
    <cfRule type="containsText" dxfId="24" priority="26" operator="containsText" text="compensé">
      <formula>NOT(ISERROR(SEARCH("compensé",AJ22)))</formula>
    </cfRule>
  </conditionalFormatting>
  <conditionalFormatting sqref="AJ25:AJ27">
    <cfRule type="cellIs" dxfId="23" priority="20" operator="equal">
      <formula>"contrat non rempli"</formula>
    </cfRule>
    <cfRule type="containsText" dxfId="22" priority="22" operator="containsText" text="placement dos construit">
      <formula>NOT(ISERROR(SEARCH("placement dos construit",AJ25)))</formula>
    </cfRule>
    <cfRule type="containsText" dxfId="21" priority="23" operator="containsText" text="dos préservé">
      <formula>NOT(ISERROR(SEARCH("dos préservé",AJ25)))</formula>
    </cfRule>
    <cfRule type="containsText" dxfId="20" priority="24" operator="containsText" text="dos fragilisé">
      <formula>NOT(ISERROR(SEARCH("dos fragilisé",AJ25)))</formula>
    </cfRule>
  </conditionalFormatting>
  <conditionalFormatting sqref="AJ25:AJ27">
    <cfRule type="containsText" dxfId="19" priority="21" operator="containsText" text="compensé">
      <formula>NOT(ISERROR(SEARCH("compensé",AJ25)))</formula>
    </cfRule>
  </conditionalFormatting>
  <conditionalFormatting sqref="AJ28:AJ30">
    <cfRule type="cellIs" dxfId="18" priority="15" operator="equal">
      <formula>"contrat non rempli"</formula>
    </cfRule>
    <cfRule type="containsText" dxfId="17" priority="17" operator="containsText" text="placement dos construit">
      <formula>NOT(ISERROR(SEARCH("placement dos construit",AJ28)))</formula>
    </cfRule>
    <cfRule type="containsText" dxfId="16" priority="18" operator="containsText" text="dos préservé">
      <formula>NOT(ISERROR(SEARCH("dos préservé",AJ28)))</formula>
    </cfRule>
    <cfRule type="containsText" dxfId="15" priority="19" operator="containsText" text="dos fragilisé">
      <formula>NOT(ISERROR(SEARCH("dos fragilisé",AJ28)))</formula>
    </cfRule>
  </conditionalFormatting>
  <conditionalFormatting sqref="AJ28:AJ30">
    <cfRule type="containsText" dxfId="14" priority="16" operator="containsText" text="compensé">
      <formula>NOT(ISERROR(SEARCH("compensé",AJ28)))</formula>
    </cfRule>
  </conditionalFormatting>
  <conditionalFormatting sqref="AJ31:AJ33">
    <cfRule type="cellIs" dxfId="13" priority="10" operator="equal">
      <formula>"contrat non rempli"</formula>
    </cfRule>
    <cfRule type="containsText" dxfId="12" priority="12" operator="containsText" text="placement dos construit">
      <formula>NOT(ISERROR(SEARCH("placement dos construit",AJ31)))</formula>
    </cfRule>
    <cfRule type="containsText" dxfId="11" priority="13" operator="containsText" text="dos préservé">
      <formula>NOT(ISERROR(SEARCH("dos préservé",AJ31)))</formula>
    </cfRule>
    <cfRule type="containsText" dxfId="10" priority="14" operator="containsText" text="dos fragilisé">
      <formula>NOT(ISERROR(SEARCH("dos fragilisé",AJ31)))</formula>
    </cfRule>
  </conditionalFormatting>
  <conditionalFormatting sqref="AJ31:AJ33">
    <cfRule type="containsText" dxfId="9" priority="11" operator="containsText" text="compensé">
      <formula>NOT(ISERROR(SEARCH("compensé",AJ31)))</formula>
    </cfRule>
  </conditionalFormatting>
  <conditionalFormatting sqref="AI14:AJ14">
    <cfRule type="cellIs" dxfId="8" priority="1" operator="equal">
      <formula>"contrat non rempli"</formula>
    </cfRule>
    <cfRule type="containsText" dxfId="7" priority="7" operator="containsText" text="placement dos construit">
      <formula>NOT(ISERROR(SEARCH("placement dos construit",AI14)))</formula>
    </cfRule>
    <cfRule type="containsText" dxfId="6" priority="8" operator="containsText" text="dos préservé">
      <formula>NOT(ISERROR(SEARCH("dos préservé",AI14)))</formula>
    </cfRule>
    <cfRule type="containsText" dxfId="5" priority="9" operator="containsText" text="dos fragilisé">
      <formula>NOT(ISERROR(SEARCH("dos fragilisé",AI14)))</formula>
    </cfRule>
  </conditionalFormatting>
  <conditionalFormatting sqref="AI14:AJ14">
    <cfRule type="containsText" dxfId="4" priority="2" operator="containsText" text="Expert">
      <formula>NOT(ISERROR(SEARCH("Expert",AI14)))</formula>
    </cfRule>
    <cfRule type="containsText" dxfId="3" priority="3" operator="containsText" text="confirmé">
      <formula>NOT(ISERROR(SEARCH("confirmé",AI14)))</formula>
    </cfRule>
    <cfRule type="containsText" dxfId="2" priority="4" operator="containsText" text="assez bon">
      <formula>NOT(ISERROR(SEARCH("assez bon",AI14)))</formula>
    </cfRule>
    <cfRule type="containsText" dxfId="1" priority="5" operator="containsText" text="Débutant">
      <formula>NOT(ISERROR(SEARCH("Débutant",AI14)))</formula>
    </cfRule>
  </conditionalFormatting>
  <conditionalFormatting sqref="AI14:AJ14">
    <cfRule type="containsText" dxfId="0" priority="6" operator="containsText" text="compensé">
      <formula>NOT(ISERROR(SEARCH("compensé",AI14)))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</dc:creator>
  <cp:lastModifiedBy>A.K</cp:lastModifiedBy>
  <dcterms:created xsi:type="dcterms:W3CDTF">2018-07-17T20:28:06Z</dcterms:created>
  <dcterms:modified xsi:type="dcterms:W3CDTF">2018-07-17T20:30:15Z</dcterms:modified>
</cp:coreProperties>
</file>