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0225" codeName="{00000000-0000-0000-0000-000000000000}"/>
  <workbookPr codeName="ThisWorkbook" checkCompatibility="1" autoCompressPictures="0"/>
  <bookViews>
    <workbookView xWindow="0" yWindow="0" windowWidth="20400" windowHeight="15460" tabRatio="828"/>
  </bookViews>
  <sheets>
    <sheet name="Bon de Commande" sheetId="6" r:id="rId1"/>
    <sheet name="Bon de Livraison" sheetId="5" r:id="rId2"/>
    <sheet name="CLIENTS" sheetId="8" r:id="rId3"/>
    <sheet name="DATA BASE" sheetId="7" state="hidden" r:id="rId4"/>
    <sheet name="PAR" sheetId="11" r:id="rId5"/>
    <sheet name="EMB 1" sheetId="17" r:id="rId6"/>
    <sheet name="RAPPEL" sheetId="19" r:id="rId7"/>
  </sheets>
  <definedNames>
    <definedName name="_xlnm.Print_Area" localSheetId="0">'Bon de Commande'!$A$1:$L$59</definedName>
  </definedNames>
  <calcPr calcId="140001" concurrentCalc="0"/>
  <extLst>
    <ext xmlns:mx="http://schemas.microsoft.com/office/mac/excel/2008/main" uri="{7523E5D3-25F3-A5E0-1632-64F254C22452}">
      <mx:CRTarget Flags="4096"/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9" l="1"/>
  <c r="D3" i="19"/>
  <c r="D4" i="19"/>
  <c r="D5" i="19"/>
  <c r="D6" i="19"/>
  <c r="D7" i="19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54" i="19"/>
  <c r="D55" i="19"/>
  <c r="D56" i="19"/>
  <c r="D57" i="19"/>
  <c r="D58" i="19"/>
  <c r="D59" i="19"/>
  <c r="D60" i="19"/>
  <c r="D61" i="19"/>
  <c r="D62" i="19"/>
  <c r="D63" i="19"/>
  <c r="D64" i="19"/>
  <c r="D65" i="19"/>
  <c r="D66" i="19"/>
  <c r="D67" i="19"/>
  <c r="D68" i="19"/>
  <c r="D69" i="19"/>
  <c r="D70" i="19"/>
  <c r="D71" i="19"/>
  <c r="D72" i="19"/>
  <c r="D73" i="19"/>
  <c r="D74" i="19"/>
  <c r="D75" i="19"/>
  <c r="D76" i="19"/>
  <c r="D77" i="19"/>
  <c r="D78" i="19"/>
  <c r="D79" i="19"/>
  <c r="D80" i="19"/>
  <c r="D81" i="19"/>
  <c r="D82" i="19"/>
  <c r="D83" i="19"/>
  <c r="D84" i="19"/>
  <c r="D85" i="19"/>
  <c r="D86" i="19"/>
  <c r="D87" i="19"/>
  <c r="D88" i="19"/>
  <c r="D89" i="19"/>
  <c r="D90" i="19"/>
  <c r="D91" i="19"/>
  <c r="D92" i="19"/>
  <c r="D93" i="19"/>
  <c r="D94" i="19"/>
  <c r="D95" i="19"/>
  <c r="D96" i="19"/>
  <c r="D97" i="19"/>
  <c r="D98" i="19"/>
  <c r="D99" i="19"/>
  <c r="D100" i="19"/>
  <c r="D101" i="19"/>
  <c r="D102" i="19"/>
  <c r="D103" i="19"/>
  <c r="D104" i="19"/>
  <c r="D105" i="19"/>
  <c r="D106" i="19"/>
  <c r="D107" i="19"/>
  <c r="D108" i="19"/>
  <c r="D109" i="19"/>
  <c r="D110" i="19"/>
  <c r="D111" i="19"/>
  <c r="D112" i="19"/>
  <c r="D113" i="19"/>
  <c r="D114" i="19"/>
  <c r="D115" i="19"/>
  <c r="D116" i="19"/>
  <c r="D117" i="19"/>
  <c r="D118" i="19"/>
  <c r="D119" i="19"/>
  <c r="D120" i="19"/>
  <c r="D121" i="19"/>
  <c r="D122" i="19"/>
  <c r="D123" i="19"/>
  <c r="D124" i="19"/>
  <c r="D125" i="19"/>
  <c r="D126" i="19"/>
  <c r="D127" i="19"/>
  <c r="D128" i="19"/>
  <c r="D129" i="19"/>
  <c r="D130" i="19"/>
  <c r="D131" i="19"/>
  <c r="D132" i="19"/>
  <c r="D133" i="19"/>
  <c r="D134" i="19"/>
  <c r="D135" i="19"/>
  <c r="D136" i="19"/>
  <c r="D137" i="19"/>
  <c r="D138" i="19"/>
  <c r="D139" i="19"/>
  <c r="D140" i="19"/>
  <c r="D141" i="19"/>
  <c r="D142" i="19"/>
  <c r="D143" i="19"/>
  <c r="D144" i="19"/>
  <c r="D145" i="19"/>
  <c r="D146" i="19"/>
  <c r="D147" i="19"/>
  <c r="D148" i="19"/>
  <c r="D149" i="19"/>
  <c r="D150" i="19"/>
  <c r="D151" i="19"/>
  <c r="D152" i="19"/>
  <c r="D153" i="19"/>
  <c r="D154" i="19"/>
  <c r="D155" i="19"/>
  <c r="D156" i="19"/>
  <c r="D157" i="19"/>
  <c r="D158" i="19"/>
  <c r="D159" i="19"/>
  <c r="D160" i="19"/>
  <c r="D161" i="19"/>
  <c r="D162" i="19"/>
  <c r="D163" i="19"/>
  <c r="D164" i="19"/>
  <c r="D165" i="19"/>
  <c r="D166" i="19"/>
  <c r="D167" i="19"/>
  <c r="D168" i="19"/>
  <c r="D169" i="19"/>
  <c r="D170" i="19"/>
  <c r="D171" i="19"/>
  <c r="D172" i="19"/>
  <c r="D173" i="19"/>
  <c r="D174" i="19"/>
  <c r="D175" i="19"/>
  <c r="D176" i="19"/>
  <c r="D177" i="19"/>
  <c r="D178" i="19"/>
  <c r="D179" i="19"/>
  <c r="D180" i="19"/>
  <c r="D181" i="19"/>
  <c r="D182" i="19"/>
  <c r="D183" i="19"/>
  <c r="D184" i="19"/>
  <c r="D185" i="19"/>
  <c r="D186" i="19"/>
  <c r="D187" i="19"/>
  <c r="D188" i="19"/>
  <c r="D189" i="19"/>
  <c r="D190" i="19"/>
  <c r="D191" i="19"/>
  <c r="D192" i="19"/>
  <c r="D193" i="19"/>
  <c r="D194" i="19"/>
  <c r="D195" i="19"/>
  <c r="D196" i="19"/>
  <c r="D197" i="19"/>
  <c r="D198" i="19"/>
  <c r="D199" i="19"/>
  <c r="D200" i="19"/>
  <c r="D201" i="19"/>
  <c r="D202" i="19"/>
  <c r="D203" i="19"/>
  <c r="D204" i="19"/>
  <c r="D205" i="19"/>
  <c r="D206" i="19"/>
  <c r="D207" i="19"/>
  <c r="D208" i="19"/>
  <c r="D209" i="19"/>
  <c r="D210" i="19"/>
  <c r="D211" i="19"/>
  <c r="D212" i="19"/>
  <c r="D213" i="19"/>
  <c r="D214" i="19"/>
  <c r="D215" i="19"/>
  <c r="D216" i="19"/>
  <c r="D217" i="19"/>
  <c r="D218" i="19"/>
  <c r="D219" i="19"/>
  <c r="D220" i="19"/>
  <c r="D221" i="19"/>
  <c r="D222" i="19"/>
  <c r="D223" i="19"/>
  <c r="D224" i="19"/>
  <c r="D225" i="19"/>
  <c r="D226" i="19"/>
  <c r="D227" i="19"/>
  <c r="D228" i="19"/>
  <c r="D229" i="19"/>
  <c r="D230" i="19"/>
  <c r="D1" i="19"/>
  <c r="C91" i="17"/>
  <c r="C90" i="17"/>
  <c r="C89" i="17"/>
  <c r="C85" i="17"/>
  <c r="C84" i="17"/>
  <c r="C83" i="17"/>
  <c r="C82" i="17"/>
  <c r="C81" i="17"/>
  <c r="C80" i="17"/>
  <c r="C79" i="17"/>
  <c r="C78" i="17"/>
  <c r="C77" i="17"/>
  <c r="C76" i="17"/>
  <c r="F82" i="17"/>
  <c r="F81" i="17"/>
  <c r="F80" i="17"/>
  <c r="F79" i="17"/>
  <c r="F78" i="17"/>
  <c r="F77" i="17"/>
  <c r="F76" i="17"/>
  <c r="F75" i="17"/>
  <c r="I65" i="17"/>
  <c r="I64" i="17"/>
  <c r="I63" i="17"/>
  <c r="I62" i="17"/>
  <c r="I61" i="17"/>
  <c r="I60" i="17"/>
  <c r="F71" i="17"/>
  <c r="F70" i="17"/>
  <c r="F69" i="17"/>
  <c r="F68" i="17"/>
  <c r="F67" i="17"/>
  <c r="F66" i="17"/>
  <c r="F65" i="17"/>
  <c r="C72" i="17"/>
  <c r="C71" i="17"/>
  <c r="C70" i="17"/>
  <c r="C69" i="17"/>
  <c r="C68" i="17"/>
  <c r="C66" i="17"/>
  <c r="C65" i="17"/>
  <c r="C64" i="17"/>
  <c r="C62" i="17"/>
  <c r="C61" i="17"/>
  <c r="C60" i="17"/>
  <c r="C59" i="17"/>
  <c r="C58" i="17"/>
  <c r="C57" i="17"/>
  <c r="C56" i="17"/>
  <c r="C54" i="17"/>
  <c r="C53" i="17"/>
  <c r="C52" i="17"/>
  <c r="C51" i="17"/>
  <c r="C50" i="17"/>
  <c r="F61" i="17"/>
  <c r="F60" i="17"/>
  <c r="F59" i="17"/>
  <c r="F58" i="17"/>
  <c r="F57" i="17"/>
  <c r="F56" i="17"/>
  <c r="F55" i="17"/>
  <c r="I56" i="17"/>
  <c r="I54" i="17"/>
  <c r="I53" i="17"/>
  <c r="I52" i="17"/>
  <c r="I51" i="17"/>
  <c r="I50" i="17"/>
  <c r="I48" i="17"/>
  <c r="I46" i="17"/>
  <c r="I44" i="17"/>
  <c r="I43" i="17"/>
  <c r="F52" i="17"/>
  <c r="F51" i="17"/>
  <c r="F50" i="17"/>
  <c r="F49" i="17"/>
  <c r="F48" i="17"/>
  <c r="F44" i="17"/>
  <c r="F43" i="17"/>
  <c r="F42" i="17"/>
  <c r="F41" i="17"/>
  <c r="F40" i="17"/>
  <c r="I38" i="17"/>
  <c r="I37" i="17"/>
  <c r="I36" i="17"/>
  <c r="I35" i="17"/>
  <c r="I34" i="17"/>
  <c r="I33" i="17"/>
  <c r="F36" i="17"/>
  <c r="F35" i="17"/>
  <c r="F34" i="17"/>
  <c r="I29" i="17"/>
  <c r="I28" i="17"/>
  <c r="I27" i="17"/>
  <c r="I26" i="17"/>
  <c r="I25" i="17"/>
  <c r="F30" i="17"/>
  <c r="F29" i="17"/>
  <c r="F28" i="17"/>
  <c r="C48" i="17"/>
  <c r="C47" i="17"/>
  <c r="C46" i="17"/>
  <c r="C45" i="17"/>
  <c r="C44" i="17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F24" i="17"/>
  <c r="F22" i="17"/>
  <c r="I19" i="17"/>
  <c r="I18" i="17"/>
  <c r="I16" i="17"/>
  <c r="I15" i="17"/>
  <c r="I14" i="17"/>
  <c r="I13" i="17"/>
  <c r="I12" i="17"/>
  <c r="I11" i="17"/>
  <c r="I10" i="17"/>
  <c r="I9" i="17"/>
  <c r="I8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C14" i="17"/>
  <c r="C13" i="17"/>
  <c r="C12" i="17"/>
  <c r="C8" i="17"/>
  <c r="C9" i="17"/>
  <c r="C10" i="17"/>
  <c r="C7" i="17"/>
  <c r="C6" i="17"/>
  <c r="E20" i="6"/>
  <c r="E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19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C20" i="5"/>
  <c r="E20" i="5"/>
  <c r="C21" i="5"/>
  <c r="E21" i="5"/>
  <c r="C22" i="5"/>
  <c r="E22" i="5"/>
  <c r="C23" i="5"/>
  <c r="E23" i="5"/>
  <c r="C24" i="5"/>
  <c r="E24" i="5"/>
  <c r="C25" i="5"/>
  <c r="E25" i="5"/>
  <c r="C26" i="5"/>
  <c r="E26" i="5"/>
  <c r="C27" i="5"/>
  <c r="E27" i="5"/>
  <c r="C28" i="5"/>
  <c r="E28" i="5"/>
  <c r="C29" i="5"/>
  <c r="E29" i="5"/>
  <c r="C30" i="5"/>
  <c r="E30" i="5"/>
  <c r="C31" i="5"/>
  <c r="E31" i="5"/>
  <c r="C32" i="5"/>
  <c r="E32" i="5"/>
  <c r="C33" i="5"/>
  <c r="E33" i="5"/>
  <c r="C34" i="5"/>
  <c r="E34" i="5"/>
  <c r="C35" i="5"/>
  <c r="E35" i="5"/>
  <c r="C36" i="5"/>
  <c r="E36" i="5"/>
  <c r="C37" i="5"/>
  <c r="E37" i="5"/>
  <c r="C38" i="5"/>
  <c r="E38" i="5"/>
  <c r="C39" i="5"/>
  <c r="E39" i="5"/>
  <c r="C40" i="5"/>
  <c r="E40" i="5"/>
  <c r="C41" i="5"/>
  <c r="E41" i="5"/>
  <c r="C42" i="5"/>
  <c r="E42" i="5"/>
  <c r="C43" i="5"/>
  <c r="E43" i="5"/>
  <c r="C44" i="5"/>
  <c r="E44" i="5"/>
  <c r="C45" i="5"/>
  <c r="E45" i="5"/>
  <c r="C46" i="5"/>
  <c r="E46" i="5"/>
  <c r="C47" i="5"/>
  <c r="E47" i="5"/>
  <c r="C48" i="5"/>
  <c r="E48" i="5"/>
  <c r="C49" i="5"/>
  <c r="E49" i="5"/>
  <c r="C50" i="5"/>
  <c r="E50" i="5"/>
  <c r="C19" i="5"/>
  <c r="E19" i="5"/>
  <c r="J231" i="11"/>
  <c r="K231" i="11"/>
  <c r="L231" i="11"/>
  <c r="J230" i="11"/>
  <c r="K230" i="11"/>
  <c r="L230" i="11"/>
  <c r="J229" i="11"/>
  <c r="K229" i="11"/>
  <c r="L229" i="11"/>
  <c r="J228" i="11"/>
  <c r="K228" i="11"/>
  <c r="L228" i="11"/>
  <c r="J227" i="11"/>
  <c r="K227" i="11"/>
  <c r="L227" i="11"/>
  <c r="J226" i="11"/>
  <c r="K226" i="11"/>
  <c r="L226" i="11"/>
  <c r="J225" i="11"/>
  <c r="K225" i="11"/>
  <c r="L225" i="11"/>
  <c r="J224" i="11"/>
  <c r="K224" i="11"/>
  <c r="L224" i="11"/>
  <c r="J223" i="11"/>
  <c r="K223" i="11"/>
  <c r="L223" i="11"/>
  <c r="J222" i="11"/>
  <c r="K222" i="11"/>
  <c r="L222" i="11"/>
  <c r="J221" i="11"/>
  <c r="K221" i="11"/>
  <c r="L221" i="11"/>
  <c r="J220" i="11"/>
  <c r="K220" i="11"/>
  <c r="L220" i="11"/>
  <c r="J219" i="11"/>
  <c r="K219" i="11"/>
  <c r="L219" i="11"/>
  <c r="J218" i="11"/>
  <c r="K218" i="11"/>
  <c r="L218" i="11"/>
  <c r="J217" i="11"/>
  <c r="K217" i="11"/>
  <c r="L217" i="11"/>
  <c r="J216" i="11"/>
  <c r="K216" i="11"/>
  <c r="L216" i="11"/>
  <c r="J215" i="11"/>
  <c r="K215" i="11"/>
  <c r="L215" i="11"/>
  <c r="J214" i="11"/>
  <c r="K214" i="11"/>
  <c r="L214" i="11"/>
  <c r="J213" i="11"/>
  <c r="K213" i="11"/>
  <c r="L213" i="11"/>
  <c r="J212" i="11"/>
  <c r="K212" i="11"/>
  <c r="L212" i="11"/>
  <c r="J211" i="11"/>
  <c r="K211" i="11"/>
  <c r="L211" i="11"/>
  <c r="J210" i="11"/>
  <c r="K210" i="11"/>
  <c r="L210" i="11"/>
  <c r="J209" i="11"/>
  <c r="K209" i="11"/>
  <c r="L209" i="11"/>
  <c r="J208" i="11"/>
  <c r="K208" i="11"/>
  <c r="L208" i="11"/>
  <c r="J207" i="11"/>
  <c r="K207" i="11"/>
  <c r="L207" i="11"/>
  <c r="J206" i="11"/>
  <c r="K206" i="11"/>
  <c r="L206" i="11"/>
  <c r="J205" i="11"/>
  <c r="K205" i="11"/>
  <c r="L205" i="11"/>
  <c r="J204" i="11"/>
  <c r="K204" i="11"/>
  <c r="L204" i="11"/>
  <c r="J203" i="11"/>
  <c r="K203" i="11"/>
  <c r="L203" i="11"/>
  <c r="J202" i="11"/>
  <c r="K202" i="11"/>
  <c r="L202" i="11"/>
  <c r="J201" i="11"/>
  <c r="K201" i="11"/>
  <c r="L201" i="11"/>
  <c r="J200" i="11"/>
  <c r="K200" i="11"/>
  <c r="L200" i="11"/>
  <c r="J199" i="11"/>
  <c r="K199" i="11"/>
  <c r="L199" i="11"/>
  <c r="J198" i="11"/>
  <c r="K198" i="11"/>
  <c r="L198" i="11"/>
  <c r="J197" i="11"/>
  <c r="K197" i="11"/>
  <c r="L197" i="11"/>
  <c r="J196" i="11"/>
  <c r="K196" i="11"/>
  <c r="L196" i="11"/>
  <c r="J195" i="11"/>
  <c r="K195" i="11"/>
  <c r="L195" i="11"/>
  <c r="J194" i="11"/>
  <c r="K194" i="11"/>
  <c r="L194" i="11"/>
  <c r="J193" i="11"/>
  <c r="K193" i="11"/>
  <c r="L193" i="11"/>
  <c r="J192" i="11"/>
  <c r="K192" i="11"/>
  <c r="L192" i="11"/>
  <c r="J191" i="11"/>
  <c r="K191" i="11"/>
  <c r="L191" i="11"/>
  <c r="J190" i="11"/>
  <c r="K190" i="11"/>
  <c r="L190" i="11"/>
  <c r="J189" i="11"/>
  <c r="K189" i="11"/>
  <c r="L189" i="11"/>
  <c r="J188" i="11"/>
  <c r="K188" i="11"/>
  <c r="L188" i="11"/>
  <c r="J187" i="11"/>
  <c r="K187" i="11"/>
  <c r="L187" i="11"/>
  <c r="J186" i="11"/>
  <c r="K186" i="11"/>
  <c r="L186" i="11"/>
  <c r="J185" i="11"/>
  <c r="K185" i="11"/>
  <c r="L185" i="11"/>
  <c r="J184" i="11"/>
  <c r="K184" i="11"/>
  <c r="L184" i="11"/>
  <c r="J183" i="11"/>
  <c r="K183" i="11"/>
  <c r="L183" i="11"/>
  <c r="J182" i="11"/>
  <c r="K182" i="11"/>
  <c r="L182" i="11"/>
  <c r="J181" i="11"/>
  <c r="K181" i="11"/>
  <c r="L181" i="11"/>
  <c r="J180" i="11"/>
  <c r="K180" i="11"/>
  <c r="L180" i="11"/>
  <c r="J179" i="11"/>
  <c r="K179" i="11"/>
  <c r="L179" i="11"/>
  <c r="J178" i="11"/>
  <c r="K178" i="11"/>
  <c r="L178" i="11"/>
  <c r="J177" i="11"/>
  <c r="K177" i="11"/>
  <c r="L177" i="11"/>
  <c r="J176" i="11"/>
  <c r="K176" i="11"/>
  <c r="L176" i="11"/>
  <c r="J175" i="11"/>
  <c r="K175" i="11"/>
  <c r="L175" i="11"/>
  <c r="J174" i="11"/>
  <c r="K174" i="11"/>
  <c r="L174" i="11"/>
  <c r="J173" i="11"/>
  <c r="K173" i="11"/>
  <c r="L173" i="11"/>
  <c r="J172" i="11"/>
  <c r="K172" i="11"/>
  <c r="L172" i="11"/>
  <c r="J171" i="11"/>
  <c r="K171" i="11"/>
  <c r="L171" i="11"/>
  <c r="J170" i="11"/>
  <c r="K170" i="11"/>
  <c r="L170" i="11"/>
  <c r="J169" i="11"/>
  <c r="K169" i="11"/>
  <c r="L169" i="11"/>
  <c r="J168" i="11"/>
  <c r="K168" i="11"/>
  <c r="L168" i="11"/>
  <c r="J167" i="11"/>
  <c r="K167" i="11"/>
  <c r="L167" i="11"/>
  <c r="J166" i="11"/>
  <c r="K166" i="11"/>
  <c r="L166" i="11"/>
  <c r="J165" i="11"/>
  <c r="K165" i="11"/>
  <c r="L165" i="11"/>
  <c r="J164" i="11"/>
  <c r="K164" i="11"/>
  <c r="L164" i="11"/>
  <c r="J163" i="11"/>
  <c r="K163" i="11"/>
  <c r="L163" i="11"/>
  <c r="J162" i="11"/>
  <c r="K162" i="11"/>
  <c r="L162" i="11"/>
  <c r="J161" i="11"/>
  <c r="K161" i="11"/>
  <c r="L161" i="11"/>
  <c r="J160" i="11"/>
  <c r="K160" i="11"/>
  <c r="L160" i="11"/>
  <c r="J159" i="11"/>
  <c r="K159" i="11"/>
  <c r="L159" i="11"/>
  <c r="J158" i="11"/>
  <c r="K158" i="11"/>
  <c r="L158" i="11"/>
  <c r="J157" i="11"/>
  <c r="K157" i="11"/>
  <c r="L157" i="11"/>
  <c r="J156" i="11"/>
  <c r="K156" i="11"/>
  <c r="L156" i="11"/>
  <c r="J155" i="11"/>
  <c r="K155" i="11"/>
  <c r="L155" i="11"/>
  <c r="J154" i="11"/>
  <c r="K154" i="11"/>
  <c r="L154" i="11"/>
  <c r="J153" i="11"/>
  <c r="K153" i="11"/>
  <c r="L153" i="11"/>
  <c r="J152" i="11"/>
  <c r="K152" i="11"/>
  <c r="L152" i="11"/>
  <c r="J151" i="11"/>
  <c r="K151" i="11"/>
  <c r="L151" i="11"/>
  <c r="J150" i="11"/>
  <c r="K150" i="11"/>
  <c r="L150" i="11"/>
  <c r="J149" i="11"/>
  <c r="K149" i="11"/>
  <c r="L149" i="11"/>
  <c r="J148" i="11"/>
  <c r="K148" i="11"/>
  <c r="L148" i="11"/>
  <c r="J147" i="11"/>
  <c r="K147" i="11"/>
  <c r="L147" i="11"/>
  <c r="J146" i="11"/>
  <c r="K146" i="11"/>
  <c r="L146" i="11"/>
  <c r="J145" i="11"/>
  <c r="K145" i="11"/>
  <c r="L145" i="11"/>
  <c r="J144" i="11"/>
  <c r="K144" i="11"/>
  <c r="L144" i="11"/>
  <c r="J143" i="11"/>
  <c r="K143" i="11"/>
  <c r="L143" i="11"/>
  <c r="J142" i="11"/>
  <c r="K142" i="11"/>
  <c r="L142" i="11"/>
  <c r="J141" i="11"/>
  <c r="K141" i="11"/>
  <c r="L141" i="11"/>
  <c r="J140" i="11"/>
  <c r="K140" i="11"/>
  <c r="L140" i="11"/>
  <c r="J139" i="11"/>
  <c r="K139" i="11"/>
  <c r="L139" i="11"/>
  <c r="J138" i="11"/>
  <c r="K138" i="11"/>
  <c r="L138" i="11"/>
  <c r="J137" i="11"/>
  <c r="K137" i="11"/>
  <c r="L137" i="11"/>
  <c r="J136" i="11"/>
  <c r="K136" i="11"/>
  <c r="L136" i="11"/>
  <c r="J135" i="11"/>
  <c r="K135" i="11"/>
  <c r="L135" i="11"/>
  <c r="J134" i="11"/>
  <c r="K134" i="11"/>
  <c r="L134" i="11"/>
  <c r="J133" i="11"/>
  <c r="K133" i="11"/>
  <c r="L133" i="11"/>
  <c r="J132" i="11"/>
  <c r="K132" i="11"/>
  <c r="L132" i="11"/>
  <c r="J131" i="11"/>
  <c r="K131" i="11"/>
  <c r="L131" i="11"/>
  <c r="J130" i="11"/>
  <c r="K130" i="11"/>
  <c r="L130" i="11"/>
  <c r="J129" i="11"/>
  <c r="K129" i="11"/>
  <c r="L129" i="11"/>
  <c r="J128" i="11"/>
  <c r="K128" i="11"/>
  <c r="L128" i="11"/>
  <c r="J127" i="11"/>
  <c r="K127" i="11"/>
  <c r="L127" i="11"/>
  <c r="J126" i="11"/>
  <c r="K126" i="11"/>
  <c r="L126" i="11"/>
  <c r="J125" i="11"/>
  <c r="K125" i="11"/>
  <c r="L125" i="11"/>
  <c r="J124" i="11"/>
  <c r="K124" i="11"/>
  <c r="L124" i="11"/>
  <c r="J123" i="11"/>
  <c r="K123" i="11"/>
  <c r="L123" i="11"/>
  <c r="J122" i="11"/>
  <c r="K122" i="11"/>
  <c r="L122" i="11"/>
  <c r="J121" i="11"/>
  <c r="K121" i="11"/>
  <c r="L121" i="11"/>
  <c r="J120" i="11"/>
  <c r="K120" i="11"/>
  <c r="L120" i="11"/>
  <c r="J119" i="11"/>
  <c r="K119" i="11"/>
  <c r="L119" i="11"/>
  <c r="J118" i="11"/>
  <c r="K118" i="11"/>
  <c r="L118" i="11"/>
  <c r="J117" i="11"/>
  <c r="K117" i="11"/>
  <c r="L117" i="11"/>
  <c r="J116" i="11"/>
  <c r="K116" i="11"/>
  <c r="L116" i="11"/>
  <c r="J115" i="11"/>
  <c r="K115" i="11"/>
  <c r="L115" i="11"/>
  <c r="J114" i="11"/>
  <c r="K114" i="11"/>
  <c r="L114" i="11"/>
  <c r="J113" i="11"/>
  <c r="K113" i="11"/>
  <c r="L113" i="11"/>
  <c r="J112" i="11"/>
  <c r="K112" i="11"/>
  <c r="L112" i="11"/>
  <c r="J111" i="11"/>
  <c r="K111" i="11"/>
  <c r="L111" i="11"/>
  <c r="J110" i="11"/>
  <c r="K110" i="11"/>
  <c r="L110" i="11"/>
  <c r="J109" i="11"/>
  <c r="K109" i="11"/>
  <c r="L109" i="11"/>
  <c r="J108" i="11"/>
  <c r="K108" i="11"/>
  <c r="L108" i="11"/>
  <c r="J107" i="11"/>
  <c r="K107" i="11"/>
  <c r="L107" i="11"/>
  <c r="J106" i="11"/>
  <c r="K106" i="11"/>
  <c r="L106" i="11"/>
  <c r="J105" i="11"/>
  <c r="K105" i="11"/>
  <c r="L105" i="11"/>
  <c r="J104" i="11"/>
  <c r="K104" i="11"/>
  <c r="L104" i="11"/>
  <c r="J103" i="11"/>
  <c r="K103" i="11"/>
  <c r="L103" i="11"/>
  <c r="J102" i="11"/>
  <c r="K102" i="11"/>
  <c r="L102" i="11"/>
  <c r="J101" i="11"/>
  <c r="K101" i="11"/>
  <c r="L101" i="11"/>
  <c r="J100" i="11"/>
  <c r="K100" i="11"/>
  <c r="L100" i="11"/>
  <c r="J99" i="11"/>
  <c r="K99" i="11"/>
  <c r="L99" i="11"/>
  <c r="J98" i="11"/>
  <c r="K98" i="11"/>
  <c r="L98" i="11"/>
  <c r="J97" i="11"/>
  <c r="K97" i="11"/>
  <c r="L97" i="11"/>
  <c r="J96" i="11"/>
  <c r="K96" i="11"/>
  <c r="L96" i="11"/>
  <c r="J95" i="11"/>
  <c r="K95" i="11"/>
  <c r="L95" i="11"/>
  <c r="J94" i="11"/>
  <c r="K94" i="11"/>
  <c r="L94" i="11"/>
  <c r="J93" i="11"/>
  <c r="K93" i="11"/>
  <c r="L93" i="11"/>
  <c r="J92" i="11"/>
  <c r="K92" i="11"/>
  <c r="L92" i="11"/>
  <c r="J91" i="11"/>
  <c r="K91" i="11"/>
  <c r="L91" i="11"/>
  <c r="J90" i="11"/>
  <c r="K90" i="11"/>
  <c r="L90" i="11"/>
  <c r="J89" i="11"/>
  <c r="K89" i="11"/>
  <c r="L89" i="11"/>
  <c r="J88" i="11"/>
  <c r="K88" i="11"/>
  <c r="L88" i="11"/>
  <c r="J87" i="11"/>
  <c r="K87" i="11"/>
  <c r="L87" i="11"/>
  <c r="J86" i="11"/>
  <c r="K86" i="11"/>
  <c r="L86" i="11"/>
  <c r="J85" i="11"/>
  <c r="K85" i="11"/>
  <c r="L85" i="11"/>
  <c r="J84" i="11"/>
  <c r="K84" i="11"/>
  <c r="L84" i="11"/>
  <c r="J83" i="11"/>
  <c r="K83" i="11"/>
  <c r="L83" i="11"/>
  <c r="J82" i="11"/>
  <c r="K82" i="11"/>
  <c r="L82" i="11"/>
  <c r="J81" i="11"/>
  <c r="K81" i="11"/>
  <c r="L81" i="11"/>
  <c r="J80" i="11"/>
  <c r="K80" i="11"/>
  <c r="L80" i="11"/>
  <c r="J79" i="11"/>
  <c r="K79" i="11"/>
  <c r="L79" i="11"/>
  <c r="J78" i="11"/>
  <c r="K78" i="11"/>
  <c r="L78" i="11"/>
  <c r="J77" i="11"/>
  <c r="K77" i="11"/>
  <c r="L77" i="11"/>
  <c r="J76" i="11"/>
  <c r="K76" i="11"/>
  <c r="L76" i="11"/>
  <c r="J75" i="11"/>
  <c r="K75" i="11"/>
  <c r="L75" i="11"/>
  <c r="J74" i="11"/>
  <c r="K74" i="11"/>
  <c r="L74" i="11"/>
  <c r="J73" i="11"/>
  <c r="K73" i="11"/>
  <c r="L73" i="11"/>
  <c r="J72" i="11"/>
  <c r="K72" i="11"/>
  <c r="L72" i="11"/>
  <c r="J71" i="11"/>
  <c r="K71" i="11"/>
  <c r="L71" i="11"/>
  <c r="J70" i="11"/>
  <c r="K70" i="11"/>
  <c r="L70" i="11"/>
  <c r="J69" i="11"/>
  <c r="K69" i="11"/>
  <c r="L69" i="11"/>
  <c r="J68" i="11"/>
  <c r="K68" i="11"/>
  <c r="L68" i="11"/>
  <c r="J67" i="11"/>
  <c r="K67" i="11"/>
  <c r="L67" i="11"/>
  <c r="J66" i="11"/>
  <c r="K66" i="11"/>
  <c r="L66" i="11"/>
  <c r="J65" i="11"/>
  <c r="K65" i="11"/>
  <c r="L65" i="11"/>
  <c r="J64" i="11"/>
  <c r="K64" i="11"/>
  <c r="L64" i="11"/>
  <c r="J63" i="11"/>
  <c r="K63" i="11"/>
  <c r="L63" i="11"/>
  <c r="J62" i="11"/>
  <c r="K62" i="11"/>
  <c r="L62" i="11"/>
  <c r="J61" i="11"/>
  <c r="K61" i="11"/>
  <c r="L61" i="11"/>
  <c r="J60" i="11"/>
  <c r="K60" i="11"/>
  <c r="L60" i="11"/>
  <c r="J59" i="11"/>
  <c r="K59" i="11"/>
  <c r="L59" i="11"/>
  <c r="J58" i="11"/>
  <c r="K58" i="11"/>
  <c r="L58" i="11"/>
  <c r="J57" i="11"/>
  <c r="K57" i="11"/>
  <c r="L57" i="11"/>
  <c r="J56" i="11"/>
  <c r="K56" i="11"/>
  <c r="L56" i="11"/>
  <c r="J55" i="11"/>
  <c r="K55" i="11"/>
  <c r="L55" i="11"/>
  <c r="J54" i="11"/>
  <c r="K54" i="11"/>
  <c r="L54" i="11"/>
  <c r="J53" i="11"/>
  <c r="K53" i="11"/>
  <c r="L53" i="11"/>
  <c r="J52" i="11"/>
  <c r="K52" i="11"/>
  <c r="L52" i="11"/>
  <c r="J51" i="11"/>
  <c r="K51" i="11"/>
  <c r="L51" i="11"/>
  <c r="J50" i="11"/>
  <c r="K50" i="11"/>
  <c r="L50" i="11"/>
  <c r="J49" i="11"/>
  <c r="K49" i="11"/>
  <c r="L49" i="11"/>
  <c r="J48" i="11"/>
  <c r="K48" i="11"/>
  <c r="L48" i="11"/>
  <c r="J47" i="11"/>
  <c r="K47" i="11"/>
  <c r="L47" i="11"/>
  <c r="J46" i="11"/>
  <c r="K46" i="11"/>
  <c r="L46" i="11"/>
  <c r="J45" i="11"/>
  <c r="K45" i="11"/>
  <c r="L45" i="11"/>
  <c r="J44" i="11"/>
  <c r="K44" i="11"/>
  <c r="L44" i="11"/>
  <c r="J43" i="11"/>
  <c r="K43" i="11"/>
  <c r="L43" i="11"/>
  <c r="J42" i="11"/>
  <c r="K42" i="11"/>
  <c r="L42" i="11"/>
  <c r="J41" i="11"/>
  <c r="K41" i="11"/>
  <c r="L41" i="11"/>
  <c r="J40" i="11"/>
  <c r="K40" i="11"/>
  <c r="L40" i="11"/>
  <c r="J39" i="11"/>
  <c r="K39" i="11"/>
  <c r="L39" i="11"/>
  <c r="J38" i="11"/>
  <c r="K38" i="11"/>
  <c r="L38" i="11"/>
  <c r="J37" i="11"/>
  <c r="K37" i="11"/>
  <c r="L37" i="11"/>
  <c r="J36" i="11"/>
  <c r="K36" i="11"/>
  <c r="L36" i="11"/>
  <c r="J35" i="11"/>
  <c r="K35" i="11"/>
  <c r="L35" i="11"/>
  <c r="J34" i="11"/>
  <c r="K34" i="11"/>
  <c r="L34" i="11"/>
  <c r="J33" i="11"/>
  <c r="K33" i="11"/>
  <c r="L33" i="11"/>
  <c r="J32" i="11"/>
  <c r="K32" i="11"/>
  <c r="L32" i="11"/>
  <c r="J31" i="11"/>
  <c r="K31" i="11"/>
  <c r="L31" i="11"/>
  <c r="J30" i="11"/>
  <c r="K30" i="11"/>
  <c r="L30" i="11"/>
  <c r="J29" i="11"/>
  <c r="K29" i="11"/>
  <c r="L29" i="11"/>
  <c r="J28" i="11"/>
  <c r="K28" i="11"/>
  <c r="L28" i="11"/>
  <c r="J27" i="11"/>
  <c r="K27" i="11"/>
  <c r="L27" i="11"/>
  <c r="J26" i="11"/>
  <c r="K26" i="11"/>
  <c r="L26" i="11"/>
  <c r="J25" i="11"/>
  <c r="K25" i="11"/>
  <c r="L25" i="11"/>
  <c r="J24" i="11"/>
  <c r="K24" i="11"/>
  <c r="L24" i="11"/>
  <c r="J23" i="11"/>
  <c r="K23" i="11"/>
  <c r="L23" i="11"/>
  <c r="J22" i="11"/>
  <c r="K22" i="11"/>
  <c r="L22" i="11"/>
  <c r="J21" i="11"/>
  <c r="K21" i="11"/>
  <c r="L21" i="11"/>
  <c r="J20" i="11"/>
  <c r="K20" i="11"/>
  <c r="L20" i="11"/>
  <c r="J19" i="11"/>
  <c r="K19" i="11"/>
  <c r="L19" i="11"/>
  <c r="J18" i="11"/>
  <c r="K18" i="11"/>
  <c r="L18" i="11"/>
  <c r="J17" i="11"/>
  <c r="K17" i="11"/>
  <c r="L17" i="11"/>
  <c r="J16" i="11"/>
  <c r="K16" i="11"/>
  <c r="L16" i="11"/>
  <c r="J15" i="11"/>
  <c r="K15" i="11"/>
  <c r="L15" i="11"/>
  <c r="J14" i="11"/>
  <c r="K14" i="11"/>
  <c r="L14" i="11"/>
  <c r="J13" i="11"/>
  <c r="K13" i="11"/>
  <c r="L13" i="11"/>
  <c r="J12" i="11"/>
  <c r="K12" i="11"/>
  <c r="L12" i="11"/>
  <c r="J11" i="11"/>
  <c r="K11" i="11"/>
  <c r="L11" i="11"/>
  <c r="J10" i="11"/>
  <c r="K10" i="11"/>
  <c r="L10" i="11"/>
  <c r="J9" i="11"/>
  <c r="K9" i="11"/>
  <c r="L9" i="11"/>
  <c r="J8" i="11"/>
  <c r="K8" i="11"/>
  <c r="L8" i="11"/>
  <c r="J7" i="11"/>
  <c r="K7" i="11"/>
  <c r="L7" i="11"/>
  <c r="J6" i="11"/>
  <c r="K6" i="11"/>
  <c r="L6" i="11"/>
  <c r="J5" i="11"/>
  <c r="K5" i="11"/>
  <c r="L5" i="11"/>
  <c r="J4" i="11"/>
  <c r="K4" i="11"/>
  <c r="L4" i="11"/>
  <c r="J3" i="11"/>
  <c r="K3" i="11"/>
  <c r="L3" i="11"/>
  <c r="J2" i="11"/>
  <c r="K2" i="11"/>
  <c r="L2" i="11"/>
  <c r="I7" i="6"/>
  <c r="F13" i="5"/>
  <c r="J9" i="5"/>
  <c r="I10" i="5"/>
  <c r="I9" i="5"/>
  <c r="I8" i="5"/>
  <c r="K7" i="5"/>
  <c r="I7" i="5"/>
  <c r="J9" i="6"/>
  <c r="I10" i="6"/>
  <c r="I8" i="6"/>
  <c r="I9" i="6"/>
  <c r="J7" i="6"/>
  <c r="L39" i="5"/>
  <c r="J40" i="5"/>
  <c r="L40" i="5"/>
  <c r="J41" i="5"/>
  <c r="L41" i="5"/>
  <c r="L42" i="5"/>
  <c r="L43" i="5"/>
  <c r="K39" i="5"/>
  <c r="K40" i="5"/>
  <c r="K41" i="5"/>
  <c r="K42" i="5"/>
  <c r="K43" i="5"/>
  <c r="K44" i="5"/>
  <c r="K45" i="5"/>
  <c r="J52" i="6"/>
  <c r="J13" i="6"/>
  <c r="J13" i="5"/>
  <c r="L4" i="5"/>
  <c r="C10" i="5"/>
  <c r="L13" i="5"/>
  <c r="C13" i="5"/>
  <c r="K4" i="5"/>
  <c r="J20" i="5"/>
  <c r="L20" i="5"/>
  <c r="J21" i="5"/>
  <c r="L21" i="5"/>
  <c r="J22" i="5"/>
  <c r="L22" i="5"/>
  <c r="J23" i="5"/>
  <c r="L23" i="5"/>
  <c r="J24" i="5"/>
  <c r="L24" i="5"/>
  <c r="J25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44" i="5"/>
  <c r="L45" i="5"/>
  <c r="L46" i="5"/>
  <c r="L47" i="5"/>
  <c r="L48" i="5"/>
  <c r="L49" i="5"/>
  <c r="L50" i="5"/>
  <c r="J19" i="5"/>
  <c r="L19" i="5"/>
  <c r="L5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2" i="5"/>
  <c r="J43" i="5"/>
  <c r="J44" i="5"/>
  <c r="J45" i="5"/>
  <c r="J46" i="5"/>
  <c r="J47" i="5"/>
  <c r="J48" i="5"/>
  <c r="J49" i="5"/>
  <c r="J50" i="5"/>
  <c r="J52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46" i="5"/>
  <c r="K47" i="5"/>
  <c r="K48" i="5"/>
  <c r="K49" i="5"/>
  <c r="K50" i="5"/>
  <c r="K19" i="5"/>
  <c r="K15" i="5"/>
  <c r="F15" i="5"/>
  <c r="K4" i="6"/>
  <c r="L15" i="5"/>
</calcChain>
</file>

<file path=xl/sharedStrings.xml><?xml version="1.0" encoding="utf-8"?>
<sst xmlns="http://schemas.openxmlformats.org/spreadsheetml/2006/main" count="1266" uniqueCount="541">
  <si>
    <t>16 rue du Pont Neuf</t>
  </si>
  <si>
    <t>75001 PARIS</t>
  </si>
  <si>
    <t>Désignation</t>
  </si>
  <si>
    <t>BON DE COMMANDE</t>
  </si>
  <si>
    <t>Quantité</t>
  </si>
  <si>
    <t>A-2-C</t>
  </si>
  <si>
    <t>06.89.62.94.06</t>
  </si>
  <si>
    <t>Commandé le :</t>
  </si>
  <si>
    <t>Enlévement par :</t>
  </si>
  <si>
    <t>Livraison souhaitée le :</t>
  </si>
  <si>
    <t>Réf.</t>
  </si>
  <si>
    <t>A-2-C SAS - 16 rue du Pont Neuf  - 75001 PARIS  - SASU Société par actions simplifiée à associé unique - Capital social 1 000,00 € - 
Chiffre d'affaires 2016 271 200,00 € - RCS Paris B 808 359 400 - SIRET (siège) 80835940000013 – SIREN 808 359 400 - TVA  FR 30808359400 – NAF 7022Z</t>
  </si>
  <si>
    <t>TOTAL</t>
  </si>
  <si>
    <t>Unité</t>
  </si>
  <si>
    <t>Code Client :</t>
  </si>
  <si>
    <t>Unités</t>
  </si>
  <si>
    <t>Commande enregistrée par :</t>
  </si>
  <si>
    <t>BON DE LIVRAISON</t>
  </si>
  <si>
    <t>Qté.</t>
  </si>
  <si>
    <t>Uté V.</t>
  </si>
  <si>
    <t>Livrée par :</t>
  </si>
  <si>
    <t>Poids (Kg)</t>
  </si>
  <si>
    <t>Date de réception et signature :</t>
  </si>
  <si>
    <t>Unités.</t>
  </si>
  <si>
    <t>Nbre de Colis :</t>
  </si>
  <si>
    <t>CODE</t>
  </si>
  <si>
    <t>DESIGNATION</t>
  </si>
  <si>
    <t>PARIS BREST* 20CM 5-6P</t>
  </si>
  <si>
    <t>CHARLOTTE FRAMBOISES* 18CM 7P</t>
  </si>
  <si>
    <t>CHARLOTTE AUX POIRES* 18CM 7P</t>
  </si>
  <si>
    <t>FORET NOIRE* 20CM 7-8P</t>
  </si>
  <si>
    <t>ENTREMETS NOIX DE COCO* 22CM 8P</t>
  </si>
  <si>
    <t>CHARLOTTE FRAMBOISES* 22CM 9-10P</t>
  </si>
  <si>
    <t>CHARLOTTE CHOCOLAT* 22CM 9-10P</t>
  </si>
  <si>
    <t>BAVAROIS FRAMBOISE* 26CM 10-12P</t>
  </si>
  <si>
    <t>ENTREMETS NOIX DE COCO* 26CM 10-12P</t>
  </si>
  <si>
    <t>CARRE NOISETTE* 6-8P</t>
  </si>
  <si>
    <t>FRAMBOISIER* 6-8P</t>
  </si>
  <si>
    <t>OPERA* 6-8P</t>
  </si>
  <si>
    <t>CARRE NOISETTE* 8-10P</t>
  </si>
  <si>
    <t>FRAMBOISIER* 8-10P</t>
  </si>
  <si>
    <t>OPERA* 8-10P</t>
  </si>
  <si>
    <t>FONDANT TAM TAM CHOCOLAT* 26CM</t>
  </si>
  <si>
    <t>TARTE DE FRUITS FRAIS 20CM</t>
  </si>
  <si>
    <t>TARTE CITRON MERINGUEE 20CM</t>
  </si>
  <si>
    <t>TARTE POMMES COMPOTE 20CM</t>
  </si>
  <si>
    <t>TARTE AMANDE ABRICOTS 20CM</t>
  </si>
  <si>
    <t>TARTE AMANDE MIRABELLES 20CM</t>
  </si>
  <si>
    <t>AMANDINA 8,5CM x2</t>
  </si>
  <si>
    <t>FEUILLETE DECOUPE POIRE x2</t>
  </si>
  <si>
    <t>FEUILLETE DECOUPE POMME x2</t>
  </si>
  <si>
    <t>PAR100</t>
  </si>
  <si>
    <t>PAR101</t>
  </si>
  <si>
    <t>PAR102</t>
  </si>
  <si>
    <t>PAR103</t>
  </si>
  <si>
    <t>PAR104</t>
  </si>
  <si>
    <t>PAR105</t>
  </si>
  <si>
    <t>PAR106</t>
  </si>
  <si>
    <t>PAR107</t>
  </si>
  <si>
    <t>PAR108</t>
  </si>
  <si>
    <t>PAR109</t>
  </si>
  <si>
    <t>TARTELETTE FRUITS FRAIS 10CM x2</t>
  </si>
  <si>
    <t>PAR110</t>
  </si>
  <si>
    <t>PAR111</t>
  </si>
  <si>
    <t>PAR112</t>
  </si>
  <si>
    <t>PAR113</t>
  </si>
  <si>
    <t>PAR114</t>
  </si>
  <si>
    <t>PAR116</t>
  </si>
  <si>
    <t>PAR117</t>
  </si>
  <si>
    <t>FRAISIER ROND** 22CM 8P</t>
  </si>
  <si>
    <t>PAR118</t>
  </si>
  <si>
    <t>PAR119</t>
  </si>
  <si>
    <t>TARTELETTE TUTTI FRUTTI 10CM x2</t>
  </si>
  <si>
    <t>PAR120</t>
  </si>
  <si>
    <t>PAR121</t>
  </si>
  <si>
    <t>PAR122</t>
  </si>
  <si>
    <t>PAR123</t>
  </si>
  <si>
    <t>PAR124</t>
  </si>
  <si>
    <t>DELICE CHOCOLAT* 26CM 10P</t>
  </si>
  <si>
    <t>PAR125</t>
  </si>
  <si>
    <t>MOELLEUX NOISETTE* 26CM 10P</t>
  </si>
  <si>
    <t>PAR126</t>
  </si>
  <si>
    <t>PAR127</t>
  </si>
  <si>
    <t>ENTREMET CHOCOLAT* 26CM 10-12P</t>
  </si>
  <si>
    <t>PAR128</t>
  </si>
  <si>
    <t>ENTREMET VANILLE* 26CM 10-12P</t>
  </si>
  <si>
    <t>PAR129</t>
  </si>
  <si>
    <t>ENTREMET PRALINE* 26CM 10-12P</t>
  </si>
  <si>
    <t>TARTELETTE CITRON MERINGUEE 10CM x2</t>
  </si>
  <si>
    <t>PAR130</t>
  </si>
  <si>
    <t>BAVAROIS EXOTIQUE* 26CM 10-12P</t>
  </si>
  <si>
    <t>PAR131</t>
  </si>
  <si>
    <t>PAR132</t>
  </si>
  <si>
    <t>PAR133</t>
  </si>
  <si>
    <t>PAR134</t>
  </si>
  <si>
    <t>PAR135</t>
  </si>
  <si>
    <t>PAR136</t>
  </si>
  <si>
    <t>PAR137</t>
  </si>
  <si>
    <t>PAR138</t>
  </si>
  <si>
    <t>PAR139</t>
  </si>
  <si>
    <t>TARTELETTE AMANDE ABRICOT 10CM x2</t>
  </si>
  <si>
    <t>PAR140</t>
  </si>
  <si>
    <t>PAR141</t>
  </si>
  <si>
    <t>PAR142</t>
  </si>
  <si>
    <t>PAR143</t>
  </si>
  <si>
    <t>PAR144</t>
  </si>
  <si>
    <t>PAR145</t>
  </si>
  <si>
    <t>PAR146</t>
  </si>
  <si>
    <t>PAR147</t>
  </si>
  <si>
    <t>PAR148</t>
  </si>
  <si>
    <t>PAR149</t>
  </si>
  <si>
    <t>TARTELETTE AMANDE ANANAS 10CM x2</t>
  </si>
  <si>
    <t>PAR150</t>
  </si>
  <si>
    <t>PAR151</t>
  </si>
  <si>
    <t>PAR152</t>
  </si>
  <si>
    <t>PAR153</t>
  </si>
  <si>
    <t>PAR154</t>
  </si>
  <si>
    <t>PAR155</t>
  </si>
  <si>
    <t>PAR156</t>
  </si>
  <si>
    <t>PAR157</t>
  </si>
  <si>
    <t>PAR158</t>
  </si>
  <si>
    <t>PAR159</t>
  </si>
  <si>
    <t>TARTELETTE AMANDE MIRABELLE 10CM x2</t>
  </si>
  <si>
    <t>PAR160</t>
  </si>
  <si>
    <t>PAR161</t>
  </si>
  <si>
    <t>PAR162</t>
  </si>
  <si>
    <t>PAR163</t>
  </si>
  <si>
    <t>PAR164</t>
  </si>
  <si>
    <t>PAR165</t>
  </si>
  <si>
    <t>PAR166</t>
  </si>
  <si>
    <t>PAR167</t>
  </si>
  <si>
    <t>PAR168</t>
  </si>
  <si>
    <t>PAR169</t>
  </si>
  <si>
    <t>TARTELETTE AMANDE POIRE 10CM x2</t>
  </si>
  <si>
    <t>PAR170</t>
  </si>
  <si>
    <t>PAR171</t>
  </si>
  <si>
    <t>PAR172</t>
  </si>
  <si>
    <t>PAR173</t>
  </si>
  <si>
    <t>PAR174</t>
  </si>
  <si>
    <t>PAR175</t>
  </si>
  <si>
    <t>PAR176</t>
  </si>
  <si>
    <t>PAR177</t>
  </si>
  <si>
    <t>PAR178</t>
  </si>
  <si>
    <t>PAR179</t>
  </si>
  <si>
    <t>TARTELETTE NORMANDE 10CM x2</t>
  </si>
  <si>
    <t>PAR180</t>
  </si>
  <si>
    <t>PAR181</t>
  </si>
  <si>
    <t>PAR182</t>
  </si>
  <si>
    <t>PAR183</t>
  </si>
  <si>
    <t>PAR184</t>
  </si>
  <si>
    <t>PAR185</t>
  </si>
  <si>
    <t>PAR186</t>
  </si>
  <si>
    <t>PAR187</t>
  </si>
  <si>
    <t>PAR188</t>
  </si>
  <si>
    <t>PAR189</t>
  </si>
  <si>
    <t>TARTELETTE POMME COMPOTE 10CM x2</t>
  </si>
  <si>
    <t>PAR190</t>
  </si>
  <si>
    <t>PAR191</t>
  </si>
  <si>
    <t>PAR192</t>
  </si>
  <si>
    <t>PAR193</t>
  </si>
  <si>
    <t>PAR194</t>
  </si>
  <si>
    <t>PAR195</t>
  </si>
  <si>
    <t>PAR196</t>
  </si>
  <si>
    <t>PAR197</t>
  </si>
  <si>
    <t>PAR198</t>
  </si>
  <si>
    <t>PAR199</t>
  </si>
  <si>
    <t>DIVORCES PAR 2</t>
  </si>
  <si>
    <t>PAR200</t>
  </si>
  <si>
    <t>PAR201</t>
  </si>
  <si>
    <t>PAR202</t>
  </si>
  <si>
    <t>PAR203</t>
  </si>
  <si>
    <t>PAR204</t>
  </si>
  <si>
    <t>PAR205</t>
  </si>
  <si>
    <t>PAR206</t>
  </si>
  <si>
    <t>PAR207</t>
  </si>
  <si>
    <t>PAR208</t>
  </si>
  <si>
    <t>PAR209</t>
  </si>
  <si>
    <t>CYGNE* PAR 2</t>
  </si>
  <si>
    <t>PAR210</t>
  </si>
  <si>
    <t>PAR211</t>
  </si>
  <si>
    <t>PAR212</t>
  </si>
  <si>
    <t>ECLAIR CAFE PAR 2</t>
  </si>
  <si>
    <t>ECLAIR CHOCOLAT PAR 2</t>
  </si>
  <si>
    <t>ECLAIRS MIXTES PAR 2</t>
  </si>
  <si>
    <t>ECLAIR VANILLE PAR 2</t>
  </si>
  <si>
    <t>PARIS BREST* PAR 2</t>
  </si>
  <si>
    <t>RELIGIEUSE CAFE PAR 2</t>
  </si>
  <si>
    <t>RELIGIEUSE CHOCOLAT PAR 2</t>
  </si>
  <si>
    <t>RELIGIEUSES MIXTES PAR 2</t>
  </si>
  <si>
    <t>SALAMBO PAR 2</t>
  </si>
  <si>
    <t>HERISSON CHOCO COCO PAR 2</t>
  </si>
  <si>
    <t>SAVARIN CREME PATISSIERE* PAR 2</t>
  </si>
  <si>
    <t>CARRE NOISETTE* IND PAR 2</t>
  </si>
  <si>
    <t>BOULE CAFE* PAR 2</t>
  </si>
  <si>
    <t>BOULE PRALINE* PAR 2</t>
  </si>
  <si>
    <t>BOULE CHOCOLAT* PAR 2</t>
  </si>
  <si>
    <t>BOULE COCO* PAR 2</t>
  </si>
  <si>
    <t>FEUILLE NOIRE* IND PAR 2</t>
  </si>
  <si>
    <t>FRAISIER** IND PAR 2</t>
  </si>
  <si>
    <t>FRAMBOISIER* IND PAR 2</t>
  </si>
  <si>
    <t>OPERA* IND PAR 2</t>
  </si>
  <si>
    <t>POIRIER* IND PAR 2</t>
  </si>
  <si>
    <t>DELICE CHOCOLAT* 2P</t>
  </si>
  <si>
    <t>MOELLEUX NOISETTE*2P</t>
  </si>
  <si>
    <t>SOUFFLE AU FROMAGE BLANC* 2P</t>
  </si>
  <si>
    <t>TARTE CITRON 6P 20CM</t>
  </si>
  <si>
    <t>TARTE ABRICOT 6P 20CM</t>
  </si>
  <si>
    <t>AMANDINE 6P 20CM</t>
  </si>
  <si>
    <t>TARTE AMANDE POIRES 6P 20CM</t>
  </si>
  <si>
    <t>G.I.E.</t>
  </si>
  <si>
    <t>Chronofood</t>
  </si>
  <si>
    <t>Transport EFL</t>
  </si>
  <si>
    <t>PAR001</t>
  </si>
  <si>
    <t>PAR002</t>
  </si>
  <si>
    <t>PAR003</t>
  </si>
  <si>
    <t>PAR004</t>
  </si>
  <si>
    <t>PAR005</t>
  </si>
  <si>
    <t>PAR006</t>
  </si>
  <si>
    <t>PAR007</t>
  </si>
  <si>
    <t>PAR008</t>
  </si>
  <si>
    <t>PAR009</t>
  </si>
  <si>
    <t>PAR010</t>
  </si>
  <si>
    <t>PAR011</t>
  </si>
  <si>
    <t>PAR012</t>
  </si>
  <si>
    <t>PAR013</t>
  </si>
  <si>
    <t>PAR014</t>
  </si>
  <si>
    <t>PAR015</t>
  </si>
  <si>
    <t>PAR016</t>
  </si>
  <si>
    <t>PAR017</t>
  </si>
  <si>
    <t>PAR018</t>
  </si>
  <si>
    <t>PAR019</t>
  </si>
  <si>
    <t>PAR020</t>
  </si>
  <si>
    <t>PAR021</t>
  </si>
  <si>
    <t>PAR022</t>
  </si>
  <si>
    <t>PAR023</t>
  </si>
  <si>
    <t>PAR024</t>
  </si>
  <si>
    <t>PAR025</t>
  </si>
  <si>
    <t>PAR026</t>
  </si>
  <si>
    <t>PAR027</t>
  </si>
  <si>
    <t>PAR028</t>
  </si>
  <si>
    <t>PAR029</t>
  </si>
  <si>
    <t>PAR030</t>
  </si>
  <si>
    <t>PAR031</t>
  </si>
  <si>
    <t>PAR032</t>
  </si>
  <si>
    <t>PAR033</t>
  </si>
  <si>
    <t>PAR034</t>
  </si>
  <si>
    <t>PAR035</t>
  </si>
  <si>
    <t>PAR036</t>
  </si>
  <si>
    <t>PAR037</t>
  </si>
  <si>
    <t>PAR038</t>
  </si>
  <si>
    <t>PAR039</t>
  </si>
  <si>
    <t>PAR040</t>
  </si>
  <si>
    <t>PAR041</t>
  </si>
  <si>
    <t>PAR042</t>
  </si>
  <si>
    <t>PAR043</t>
  </si>
  <si>
    <t>PAR044</t>
  </si>
  <si>
    <t>PAR045</t>
  </si>
  <si>
    <t>PAR046</t>
  </si>
  <si>
    <t>PAR047</t>
  </si>
  <si>
    <t>PAR048</t>
  </si>
  <si>
    <t>PAR049</t>
  </si>
  <si>
    <t>PAR050</t>
  </si>
  <si>
    <t>PAR051</t>
  </si>
  <si>
    <t>PAR052</t>
  </si>
  <si>
    <t>PAR053</t>
  </si>
  <si>
    <t>PAR054</t>
  </si>
  <si>
    <t>PAR055</t>
  </si>
  <si>
    <t>PAR056</t>
  </si>
  <si>
    <t>PAR057</t>
  </si>
  <si>
    <t>PAR058</t>
  </si>
  <si>
    <t>PAR059</t>
  </si>
  <si>
    <t>PAR060</t>
  </si>
  <si>
    <t>PAR061</t>
  </si>
  <si>
    <t>PAR062</t>
  </si>
  <si>
    <t>PAR063</t>
  </si>
  <si>
    <t>PAR064</t>
  </si>
  <si>
    <t>PAR065</t>
  </si>
  <si>
    <t>PAR066</t>
  </si>
  <si>
    <t>PAR067</t>
  </si>
  <si>
    <t>PAR068</t>
  </si>
  <si>
    <t>PAR069</t>
  </si>
  <si>
    <t>PAR070</t>
  </si>
  <si>
    <t>PAR071</t>
  </si>
  <si>
    <t>PAR072</t>
  </si>
  <si>
    <t>PAR073</t>
  </si>
  <si>
    <t>PAR075</t>
  </si>
  <si>
    <t>PAR076</t>
  </si>
  <si>
    <t>PAR077</t>
  </si>
  <si>
    <t>PAR078</t>
  </si>
  <si>
    <t>PAR079</t>
  </si>
  <si>
    <t>PAR080</t>
  </si>
  <si>
    <t>PAR081</t>
  </si>
  <si>
    <t>PAR082</t>
  </si>
  <si>
    <t>PAR083</t>
  </si>
  <si>
    <t>PAR084</t>
  </si>
  <si>
    <t>PAR085</t>
  </si>
  <si>
    <t>PAR086</t>
  </si>
  <si>
    <t>PAR087</t>
  </si>
  <si>
    <t>PAR088</t>
  </si>
  <si>
    <t>PAR089</t>
  </si>
  <si>
    <t>PAR090</t>
  </si>
  <si>
    <t>PAR091</t>
  </si>
  <si>
    <t>PAR092</t>
  </si>
  <si>
    <t>PAR093</t>
  </si>
  <si>
    <t>PAR094</t>
  </si>
  <si>
    <t>PAR095</t>
  </si>
  <si>
    <t>PAR096</t>
  </si>
  <si>
    <t>PAR097</t>
  </si>
  <si>
    <t>PAR098</t>
  </si>
  <si>
    <t>PAR099</t>
  </si>
  <si>
    <t>BL N°</t>
  </si>
  <si>
    <t>BC associé : BC N°</t>
  </si>
  <si>
    <t>BC N°</t>
  </si>
  <si>
    <t>Total (Kg.)</t>
  </si>
  <si>
    <t>001CDR</t>
  </si>
  <si>
    <t>001CMA</t>
  </si>
  <si>
    <t>002HBJ</t>
  </si>
  <si>
    <t>002HHP</t>
  </si>
  <si>
    <t>002HIB</t>
  </si>
  <si>
    <t>002HNA</t>
  </si>
  <si>
    <t>001UHA</t>
  </si>
  <si>
    <t>001UVE</t>
  </si>
  <si>
    <t>001IMV</t>
  </si>
  <si>
    <t>001ICG</t>
  </si>
  <si>
    <t>001IDO</t>
  </si>
  <si>
    <t>001IFO</t>
  </si>
  <si>
    <t>001IGY</t>
  </si>
  <si>
    <t>001IIL</t>
  </si>
  <si>
    <t>001ITT</t>
  </si>
  <si>
    <t>001IMA</t>
  </si>
  <si>
    <t>001IME</t>
  </si>
  <si>
    <t>001INO</t>
  </si>
  <si>
    <t>001ISG</t>
  </si>
  <si>
    <t>001IVO</t>
  </si>
  <si>
    <t>001MON</t>
  </si>
  <si>
    <t>001LBS</t>
  </si>
  <si>
    <t>001LBA</t>
  </si>
  <si>
    <t>002LBM</t>
  </si>
  <si>
    <t>001LFA</t>
  </si>
  <si>
    <t>001LFO</t>
  </si>
  <si>
    <t>001LLC</t>
  </si>
  <si>
    <t>001LOL</t>
  </si>
  <si>
    <t>001LPC</t>
  </si>
  <si>
    <t>001LPO</t>
  </si>
  <si>
    <t>001LRU</t>
  </si>
  <si>
    <t>001LTA</t>
  </si>
  <si>
    <t>001LTN</t>
  </si>
  <si>
    <t>001LVI</t>
  </si>
  <si>
    <t>001LAN</t>
  </si>
  <si>
    <t>001LAG</t>
  </si>
  <si>
    <t>001LAR</t>
  </si>
  <si>
    <t>001LSL</t>
  </si>
  <si>
    <t>002HNM</t>
  </si>
  <si>
    <t>001UCH</t>
  </si>
  <si>
    <t>Livré le :</t>
  </si>
  <si>
    <t>Cdé le :</t>
  </si>
  <si>
    <t>CODE POSTAL</t>
  </si>
  <si>
    <t>CODE CLIENT</t>
  </si>
  <si>
    <t>CLIENT</t>
  </si>
  <si>
    <t>VILLE</t>
  </si>
  <si>
    <t>ADRESSE</t>
  </si>
  <si>
    <t>TÉLÉPHONE</t>
  </si>
  <si>
    <t>Poids (Kg.)</t>
  </si>
  <si>
    <t>POIDS</t>
  </si>
  <si>
    <t>DLU</t>
  </si>
  <si>
    <t>CODE EAN</t>
  </si>
  <si>
    <t>PUHT</t>
  </si>
  <si>
    <t>Uté. de VENTE</t>
  </si>
  <si>
    <t>(-10%)</t>
  </si>
  <si>
    <t>PRIX</t>
  </si>
  <si>
    <t>MARGES</t>
  </si>
  <si>
    <t>PAR074</t>
  </si>
  <si>
    <t>PAR115</t>
  </si>
  <si>
    <t>PAR213</t>
  </si>
  <si>
    <t>PAR214</t>
  </si>
  <si>
    <t>PAR215</t>
  </si>
  <si>
    <t>PAR216</t>
  </si>
  <si>
    <t>PAR217</t>
  </si>
  <si>
    <t>PAR218</t>
  </si>
  <si>
    <t>PAR219</t>
  </si>
  <si>
    <t>PAR220</t>
  </si>
  <si>
    <t>PAR221</t>
  </si>
  <si>
    <t>PAR222</t>
  </si>
  <si>
    <t>PAR223</t>
  </si>
  <si>
    <t>PAR224</t>
  </si>
  <si>
    <t>PAR225</t>
  </si>
  <si>
    <t>PAR226</t>
  </si>
  <si>
    <t>PAR227</t>
  </si>
  <si>
    <t>PAR228</t>
  </si>
  <si>
    <t>PAR229</t>
  </si>
  <si>
    <t>PAR230</t>
  </si>
  <si>
    <t>Code A2C</t>
  </si>
  <si>
    <t>Code P.G.</t>
  </si>
  <si>
    <t>ENR.901</t>
  </si>
  <si>
    <t>EMB 1</t>
  </si>
  <si>
    <t xml:space="preserve">SEMAINE  </t>
  </si>
  <si>
    <t>NOM CLIENT EMB  :</t>
  </si>
  <si>
    <t>DATE DE LIVRAISON :</t>
  </si>
  <si>
    <t>BL:</t>
  </si>
  <si>
    <t>CODE CLIENT:</t>
  </si>
  <si>
    <t>N° DE COMMANDE CLIENT :</t>
  </si>
  <si>
    <t>NOM INTERLOCUTEUR :</t>
  </si>
  <si>
    <t>TELEVENDEUSE :</t>
  </si>
  <si>
    <t>CDE</t>
  </si>
  <si>
    <t>Blis 20P MINI MACARONS* ASSORTIS</t>
  </si>
  <si>
    <t>BTE PETITS FOURS SUCRES* / 24P</t>
  </si>
  <si>
    <t>ENTREMETS 26 CM  10-12P PERSONNES</t>
  </si>
  <si>
    <t>TARTELETTES ¯ 8,5 CM PAR 2</t>
  </si>
  <si>
    <t>BTE PETITS FOURS SUCRES* / 54P</t>
  </si>
  <si>
    <t>MOELLEUX CHOCO COCO* 26CM 10P</t>
  </si>
  <si>
    <t>TARTELETTE AM FRUITS DS BOIS 8,5 X2</t>
  </si>
  <si>
    <t>BTE 42 FOURS SALÉS  ST</t>
  </si>
  <si>
    <t>TARTELETTE AM FRAMBOISES 8,5 X2</t>
  </si>
  <si>
    <t>BTE 21 FOURS SALÉS  ST</t>
  </si>
  <si>
    <t>TARTELETTE ABRICOT 8,5CM x2</t>
  </si>
  <si>
    <t>FRAISIER**  26CM 12P</t>
  </si>
  <si>
    <t>TARTELETTE CITRON 8,5CM x2</t>
  </si>
  <si>
    <t>BLIS. 12P MINI MACARONS* ASSORTIS</t>
  </si>
  <si>
    <t>TARTELETTE FRAISE 8,5CM x2</t>
  </si>
  <si>
    <t>BLI. 10 FOURS SALÉS ST</t>
  </si>
  <si>
    <t>ENTREMET CAFE* 26CM 10-12P</t>
  </si>
  <si>
    <t>TARTELETTE PB MYRTILLE AM BTE 2P</t>
  </si>
  <si>
    <t>BLIS. PETITS FOURS SUCRÉS* / 12P</t>
  </si>
  <si>
    <t>TARTELETTE TUTTI FRUTTI 8,5CM x2</t>
  </si>
  <si>
    <t/>
  </si>
  <si>
    <t>TARTELETTE FRUITS SAISON 8,5CM x2</t>
  </si>
  <si>
    <t>INDIVIDUELS PAR 2</t>
  </si>
  <si>
    <t>BAVAROIS CHOCO AMER* 26CM 10-12P</t>
  </si>
  <si>
    <t>SOUFFLE AU FROMAGE BLANC* 28CM</t>
  </si>
  <si>
    <t>MILLEFEUILLE GLACE PAR 2</t>
  </si>
  <si>
    <t>TARTELETTES ¯ 10 CM PAR 2</t>
  </si>
  <si>
    <t>CHARLOTTES ¯ 16 CM</t>
  </si>
  <si>
    <t>TARTELETTE POIRE 10CM x2</t>
  </si>
  <si>
    <t>CHARLOTTE FRAMBOISES* 16CM 5P</t>
  </si>
  <si>
    <t>TARTELETTE CHOCOLAT 10CM x2</t>
  </si>
  <si>
    <t>CHARLOTTE CHOCOLAT* 16CM 5P</t>
  </si>
  <si>
    <t>CHARLOTTE AUX POIRES* 16CM 5P</t>
  </si>
  <si>
    <t>TARTELETTES AMANDE ¯ 10 CM PAR 2</t>
  </si>
  <si>
    <t>CHARLOTTES ¯ 18 CM</t>
  </si>
  <si>
    <t>CHARLOTTE FRUITS FRAIS* 18CM 7P</t>
  </si>
  <si>
    <t>CHARLOTTES ¯ 22 CM</t>
  </si>
  <si>
    <t>ENTR. VANILLE CHOCOLAT* IND PAR 2</t>
  </si>
  <si>
    <t>MOKA CAFE* IND PAR 2</t>
  </si>
  <si>
    <t>TARTES ¯ 20 CM 6P</t>
  </si>
  <si>
    <t>MOKA CHOCOLAT* IND PAR 2</t>
  </si>
  <si>
    <t>CHARLOTTE AUX POIRES*  22CM 9-10P</t>
  </si>
  <si>
    <t>CHARLOTTE FRUITS FRAIS* 22CM 7P</t>
  </si>
  <si>
    <t>ROCHER COCO* PAR 2</t>
  </si>
  <si>
    <t>CHARLOTTE POIRE CHOCO* 22CM 7P</t>
  </si>
  <si>
    <t>MACARON CAFE* PAR 2</t>
  </si>
  <si>
    <t>MACARON CHOCOLAT* PAR 2</t>
  </si>
  <si>
    <t>CHARLOTTES ¯ 26 CM</t>
  </si>
  <si>
    <t>TARTE FRAISES LIGNE 6P 20CM</t>
  </si>
  <si>
    <t>MACARON PISTACHE* PAR 2</t>
  </si>
  <si>
    <t>MACARON FRAMBOISE* PAR 2</t>
  </si>
  <si>
    <t>CHARLOTTE FRAISE* 26CM</t>
  </si>
  <si>
    <t>TARTE FRAISES CHANTILLY Ø20</t>
  </si>
  <si>
    <t>CHARLOTTE FRAMBOISE* 26CM</t>
  </si>
  <si>
    <t>CHARLOTTE POIRE* 26CM</t>
  </si>
  <si>
    <t>TARTE PB FRUITS DES BOIS AM 20CM</t>
  </si>
  <si>
    <t>MI CUIT CHOCOLAT PAR 2</t>
  </si>
  <si>
    <t>CHARLOTTE CHOCOLAT* 26CM</t>
  </si>
  <si>
    <t>TARTE PB FRAMBOISES AM 20CM</t>
  </si>
  <si>
    <t>TIRAMISU* PAR 2</t>
  </si>
  <si>
    <t>CHARLOTTE POIRE CHOCO* 26CM</t>
  </si>
  <si>
    <t>TARTE PB MYRTILLES AM 20CM</t>
  </si>
  <si>
    <t>SAVARIN RHUM* PAR 2</t>
  </si>
  <si>
    <t>ENTREMETS 4P RECTANGULAIRES</t>
  </si>
  <si>
    <t>LOTS</t>
  </si>
  <si>
    <t>MILLEFEUILLE GLACE 4-6P</t>
  </si>
  <si>
    <t xml:space="preserve"> 3 ECLAIRS, 1 PARIS BREST*</t>
  </si>
  <si>
    <t>CARRE NOISETTE 4-6P*</t>
  </si>
  <si>
    <t>TARTE ANANAS FRAISE Ø20</t>
  </si>
  <si>
    <t>2 CHOUX VANILLE+ 2 CHOUX CHOCO 75GR</t>
  </si>
  <si>
    <t>FRAMBOISIER* 4-6P</t>
  </si>
  <si>
    <t>4 TARTELETTES Ø8,5 (2 CITRON+2 CHOCO)</t>
  </si>
  <si>
    <t>FRAISIER 4-6P</t>
  </si>
  <si>
    <t>TARTES AMANDES ¯ 20 CM 6P</t>
  </si>
  <si>
    <t>2 ECLAIRS VANILLE+2 TARTELETTES (CITRON+CHOCO)</t>
  </si>
  <si>
    <t>OPERA* 4-6P</t>
  </si>
  <si>
    <t>2 SALAMBOS+2 CHOUX CHOCO</t>
  </si>
  <si>
    <t xml:space="preserve">ENTR. VANILLE CHOCOLAT* 4-6P </t>
  </si>
  <si>
    <t>2 ECLAIRS CHOCO+1 CHOUX VANIL+1 MILLEFEUILLE</t>
  </si>
  <si>
    <t>ROYAL* 4-6P</t>
  </si>
  <si>
    <t>2 ECLIARS CHOCO+1 CHOUX VANILLE+1 PB</t>
  </si>
  <si>
    <t>ENTREMETS ¯16 CM ET ¯ 18 CM</t>
  </si>
  <si>
    <t>ENTREMETS 6P RECTANGULAIRES</t>
  </si>
  <si>
    <t>SABLE ANANAS CITRON Ø20</t>
  </si>
  <si>
    <t>MILLEFEUILLE GLACE 6-8P</t>
  </si>
  <si>
    <t>TARTE AMANDE TOUS FRUITS 20CM</t>
  </si>
  <si>
    <t>SABLE ROYAL CHOCO Ø20</t>
  </si>
  <si>
    <t>POIRIER Ø16CM  COLLECTION</t>
  </si>
  <si>
    <t>FRAISIER 6-8P</t>
  </si>
  <si>
    <t xml:space="preserve">FESTIFS </t>
  </si>
  <si>
    <t>FRAMBOISIER Ø16 CM COLLECTION</t>
  </si>
  <si>
    <t>BAV CHOCOLAT Ø16CM  COLLECTION</t>
  </si>
  <si>
    <t>ENTR. VANILLE CHOCOLAT* 6-8P</t>
  </si>
  <si>
    <t>PLAQUES PLASTIQUES ( LOT DE 10)                                             0,50€ LA PIECE</t>
  </si>
  <si>
    <t>BAVAROIS EXOTIQUE Ø16 CM</t>
  </si>
  <si>
    <t>ROYAL* 6-8P</t>
  </si>
  <si>
    <t>FRAISIER TOUR Ø16CM  COLLECTION</t>
  </si>
  <si>
    <t>ENTREMETS 8P RECTANGULAIRES</t>
  </si>
  <si>
    <t>ENTREMETS 22 CM  7-8 PERSONNES</t>
  </si>
  <si>
    <t>MILLEFEUILLE GLACE 8-10P</t>
  </si>
  <si>
    <t>BAVAROIS EXOTIQUE Ø22</t>
  </si>
  <si>
    <t>BAVAROIS FRUITS ROUGE Ø22</t>
  </si>
  <si>
    <t>BAVAROIS CHOCOLAT Ø22 COLLECTION</t>
  </si>
  <si>
    <t>FRAISIER 8-10P</t>
  </si>
  <si>
    <t>ENT VANILLE Ø22</t>
  </si>
  <si>
    <t>POIRIER* 8-10P</t>
  </si>
  <si>
    <t>ENT  CHOCOLAT* 22CM 8P</t>
  </si>
  <si>
    <t>ENTR. VANILLE CHOCOLAT* 8-10P</t>
  </si>
  <si>
    <t>FRAMBOISIER* 22CM COLLECTION 8P</t>
  </si>
  <si>
    <t>ROYAL* 8-10P</t>
  </si>
  <si>
    <t>POIRIER* 22CM COLLECTION 8P</t>
  </si>
  <si>
    <t>ENTREMETS 26 CM  BOITE DE 2</t>
  </si>
  <si>
    <t>MOELLEUX CHOCO COCO* 2P</t>
  </si>
  <si>
    <t>Plateau</t>
  </si>
  <si>
    <t>Pièce</t>
  </si>
  <si>
    <t>Boite</t>
  </si>
  <si>
    <t>Barqu.</t>
  </si>
  <si>
    <t>NOM SOCIÉTÉ</t>
  </si>
  <si>
    <t>Version 2.0</t>
  </si>
  <si>
    <t>Poireau</t>
  </si>
  <si>
    <t>Carotte</t>
  </si>
  <si>
    <t>Navet</t>
  </si>
  <si>
    <t>Choux</t>
  </si>
  <si>
    <t>Bettrave</t>
  </si>
  <si>
    <t>Fraise</t>
  </si>
  <si>
    <t>Poire</t>
  </si>
  <si>
    <t>DESIGNATIONS</t>
  </si>
  <si>
    <t xml:space="preserve">Alain </t>
  </si>
  <si>
    <t xml:space="preserve">Chalène </t>
  </si>
  <si>
    <t xml:space="preserve">Florent </t>
  </si>
  <si>
    <t xml:space="preserve">Gilles </t>
  </si>
  <si>
    <t>06.89.</t>
  </si>
  <si>
    <t>A2C@memoiredessaveurs.com</t>
  </si>
  <si>
    <t>LEROY MERLIN</t>
  </si>
  <si>
    <t>GAEC</t>
  </si>
  <si>
    <t>BORDEAUX</t>
  </si>
  <si>
    <t>AVENUE GÉNÉRAL LECLERC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</si>
</sst>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#,##0.00_ ;\-#,##0.00\ "/>
    <numFmt numFmtId="168" formatCode="000"/>
    <numFmt numFmtId="169" formatCode="0#&quot; &quot;##&quot; &quot;##&quot; &quot;##&quot; &quot;##"/>
    <numFmt numFmtId="170" formatCode="00000"/>
    <numFmt numFmtId="171" formatCode="&quot;PAR&quot;###,000"/>
    <numFmt numFmtId="172" formatCode="_-* #,##0_€_-;\-* #,##0_€_-;_-* &quot;-&quot;_€_-;_-@_-"/>
    <numFmt numFmtId="173" formatCode="0.00&quot;¤&quot;"/>
    <numFmt numFmtId="174" formatCode="0&quot; g&quot;"/>
    <numFmt numFmtId="175" formatCode="0&quot; J&quot;"/>
    <numFmt numFmtId="176" formatCode="_-* #,##0.00\ [$€-40C]_-;\-* #,##0.00\ [$€-40C]_-;_-* &quot;-&quot;??\ [$€-40C]_-;_-@_-"/>
  </numFmts>
  <fonts count="6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b/>
      <i/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4"/>
      <color rgb="FF000000"/>
      <name val="Arial"/>
    </font>
    <font>
      <i/>
      <sz val="9"/>
      <color theme="1" tint="0.499984740745262"/>
      <name val="Arial"/>
    </font>
    <font>
      <i/>
      <sz val="6"/>
      <color theme="1" tint="0.499984740745262"/>
      <name val="Arial"/>
    </font>
    <font>
      <u/>
      <sz val="11"/>
      <color theme="11"/>
      <name val="Calibri"/>
      <family val="2"/>
      <scheme val="minor"/>
    </font>
    <font>
      <sz val="11"/>
      <color theme="1"/>
      <name val="Arial"/>
    </font>
    <font>
      <i/>
      <sz val="8"/>
      <color theme="1"/>
      <name val="Arial"/>
    </font>
    <font>
      <sz val="12"/>
      <color theme="1"/>
      <name val="Arial"/>
    </font>
    <font>
      <b/>
      <sz val="12"/>
      <color theme="1"/>
      <name val="Arial"/>
    </font>
    <font>
      <i/>
      <sz val="12"/>
      <color theme="1"/>
      <name val="Arial"/>
    </font>
    <font>
      <sz val="12"/>
      <color rgb="FF000000"/>
      <name val="Arial"/>
    </font>
    <font>
      <u/>
      <sz val="12"/>
      <color theme="10"/>
      <name val="Arial"/>
    </font>
    <font>
      <b/>
      <i/>
      <sz val="16"/>
      <color rgb="FF000000"/>
      <name val="Arial"/>
    </font>
    <font>
      <b/>
      <sz val="16"/>
      <color rgb="FF000000"/>
      <name val="Arial"/>
    </font>
    <font>
      <b/>
      <sz val="16"/>
      <color theme="1"/>
      <name val="Arial"/>
    </font>
    <font>
      <sz val="10"/>
      <name val="Arial"/>
      <family val="2"/>
    </font>
    <font>
      <sz val="11"/>
      <name val="Arial"/>
    </font>
    <font>
      <sz val="11"/>
      <color rgb="FF000000"/>
      <name val="Arial"/>
    </font>
    <font>
      <i/>
      <sz val="10"/>
      <color theme="1"/>
      <name val="Arial"/>
    </font>
    <font>
      <b/>
      <sz val="11"/>
      <name val="Arial"/>
    </font>
    <font>
      <sz val="11"/>
      <color theme="1" tint="0.34998626667073579"/>
      <name val="Arial"/>
    </font>
    <font>
      <b/>
      <sz val="8"/>
      <color theme="0" tint="-0.34998626667073579"/>
      <name val="Arial"/>
    </font>
    <font>
      <i/>
      <sz val="6"/>
      <color theme="0" tint="-0.499984740745262"/>
      <name val="Arial"/>
    </font>
    <font>
      <sz val="12"/>
      <color rgb="FF000000"/>
      <name val="Lucida Grande"/>
    </font>
    <font>
      <b/>
      <sz val="11"/>
      <color theme="1"/>
      <name val="Arial"/>
    </font>
    <font>
      <u/>
      <sz val="12"/>
      <color theme="10"/>
      <name val="Calibri"/>
      <family val="2"/>
      <scheme val="minor"/>
    </font>
    <font>
      <b/>
      <sz val="11"/>
      <color theme="0"/>
      <name val="Arial"/>
    </font>
    <font>
      <b/>
      <i/>
      <sz val="11"/>
      <color rgb="FF000000"/>
      <name val="Arial"/>
    </font>
    <font>
      <sz val="12"/>
      <name val="Verdana"/>
    </font>
    <font>
      <sz val="12"/>
      <name val="Arial"/>
    </font>
    <font>
      <sz val="12"/>
      <color theme="0"/>
      <name val="Arial"/>
    </font>
    <font>
      <sz val="10"/>
      <name val="Geneva"/>
    </font>
    <font>
      <sz val="12"/>
      <color rgb="FF0000FF"/>
      <name val="Arial"/>
    </font>
    <font>
      <sz val="11"/>
      <color theme="1" tint="0.499984740745262"/>
      <name val="Arial"/>
    </font>
    <font>
      <b/>
      <sz val="22"/>
      <color theme="1"/>
      <name val="Bookman Old Style"/>
    </font>
    <font>
      <b/>
      <sz val="72"/>
      <color theme="1"/>
      <name val="Bookman Old Style"/>
    </font>
    <font>
      <b/>
      <sz val="20"/>
      <color theme="1"/>
      <name val="Bookman Old Style"/>
    </font>
    <font>
      <b/>
      <sz val="18"/>
      <color theme="1"/>
      <name val="Bookman Old Style"/>
    </font>
    <font>
      <b/>
      <sz val="16"/>
      <color theme="1"/>
      <name val="Bookman Old Style"/>
    </font>
    <font>
      <sz val="11"/>
      <color rgb="FF0000FF"/>
      <name val="Calibri"/>
      <scheme val="minor"/>
    </font>
    <font>
      <b/>
      <strike/>
      <sz val="22"/>
      <color theme="1"/>
      <name val="Bookman Old Style"/>
    </font>
    <font>
      <i/>
      <sz val="8"/>
      <color rgb="FF808080"/>
      <name val="Arial"/>
    </font>
    <font>
      <sz val="12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62">
    <xf numFmtId="0" fontId="0" fillId="0" borderId="0"/>
    <xf numFmtId="0" fontId="1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4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7" fillId="0" borderId="0"/>
    <xf numFmtId="172" fontId="47" fillId="0" borderId="0" applyFont="0" applyFill="0" applyBorder="0" applyAlignment="0" applyProtection="0"/>
    <xf numFmtId="0" fontId="3" fillId="0" borderId="0"/>
    <xf numFmtId="173" fontId="50" fillId="0" borderId="0" applyFont="0" applyFill="0" applyBorder="0" applyAlignment="0" applyProtection="0"/>
    <xf numFmtId="165" fontId="47" fillId="0" borderId="0" applyFont="0" applyFill="0" applyBorder="0" applyAlignment="0" applyProtection="0"/>
    <xf numFmtId="166" fontId="47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364">
    <xf numFmtId="0" fontId="0" fillId="0" borderId="0" xfId="0"/>
    <xf numFmtId="0" fontId="9" fillId="3" borderId="21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right" vertical="center"/>
    </xf>
    <xf numFmtId="0" fontId="10" fillId="3" borderId="9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right" vertical="center"/>
    </xf>
    <xf numFmtId="165" fontId="21" fillId="3" borderId="0" xfId="0" applyNumberFormat="1" applyFont="1" applyFill="1" applyBorder="1" applyAlignment="1">
      <alignment horizontal="right" vertical="center"/>
    </xf>
    <xf numFmtId="0" fontId="19" fillId="3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24" fillId="3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3" borderId="19" xfId="0" applyFont="1" applyFill="1" applyBorder="1" applyAlignment="1">
      <alignment vertical="center"/>
    </xf>
    <xf numFmtId="0" fontId="24" fillId="3" borderId="20" xfId="0" applyFont="1" applyFill="1" applyBorder="1" applyAlignment="1">
      <alignment vertical="center"/>
    </xf>
    <xf numFmtId="0" fontId="24" fillId="3" borderId="21" xfId="0" applyFont="1" applyFill="1" applyBorder="1" applyAlignment="1">
      <alignment vertical="center"/>
    </xf>
    <xf numFmtId="14" fontId="24" fillId="0" borderId="0" xfId="0" applyNumberFormat="1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left" vertical="center" wrapText="1"/>
    </xf>
    <xf numFmtId="0" fontId="24" fillId="3" borderId="25" xfId="0" applyFont="1" applyFill="1" applyBorder="1" applyAlignment="1">
      <alignment vertical="center"/>
    </xf>
    <xf numFmtId="0" fontId="24" fillId="3" borderId="26" xfId="0" applyFont="1" applyFill="1" applyBorder="1" applyAlignment="1">
      <alignment vertical="center"/>
    </xf>
    <xf numFmtId="0" fontId="24" fillId="3" borderId="27" xfId="0" applyFont="1" applyFill="1" applyBorder="1" applyAlignment="1">
      <alignment vertical="center"/>
    </xf>
    <xf numFmtId="165" fontId="12" fillId="3" borderId="0" xfId="0" applyNumberFormat="1" applyFont="1" applyFill="1" applyBorder="1" applyAlignment="1">
      <alignment vertical="center"/>
    </xf>
    <xf numFmtId="4" fontId="12" fillId="3" borderId="0" xfId="0" applyNumberFormat="1" applyFont="1" applyFill="1" applyBorder="1" applyAlignment="1">
      <alignment vertical="center"/>
    </xf>
    <xf numFmtId="14" fontId="25" fillId="3" borderId="0" xfId="0" applyNumberFormat="1" applyFont="1" applyFill="1" applyBorder="1" applyAlignment="1">
      <alignment vertical="center"/>
    </xf>
    <xf numFmtId="0" fontId="26" fillId="3" borderId="0" xfId="0" applyFont="1" applyFill="1" applyAlignment="1">
      <alignment horizontal="right" vertical="center"/>
    </xf>
    <xf numFmtId="0" fontId="26" fillId="3" borderId="0" xfId="0" applyFont="1" applyFill="1" applyAlignment="1">
      <alignment vertical="center"/>
    </xf>
    <xf numFmtId="14" fontId="28" fillId="3" borderId="0" xfId="0" applyNumberFormat="1" applyFont="1" applyFill="1" applyBorder="1" applyAlignment="1">
      <alignment horizontal="right" vertical="center"/>
    </xf>
    <xf numFmtId="0" fontId="26" fillId="3" borderId="0" xfId="0" applyFont="1" applyFill="1" applyAlignment="1">
      <alignment horizontal="center" vertical="center"/>
    </xf>
    <xf numFmtId="0" fontId="15" fillId="3" borderId="0" xfId="0" applyFont="1" applyFill="1" applyBorder="1" applyAlignment="1">
      <alignment horizontal="left" vertical="center" wrapText="1"/>
    </xf>
    <xf numFmtId="0" fontId="15" fillId="3" borderId="23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center" vertical="center"/>
    </xf>
    <xf numFmtId="165" fontId="11" fillId="3" borderId="32" xfId="0" applyNumberFormat="1" applyFont="1" applyFill="1" applyBorder="1" applyAlignment="1">
      <alignment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left" vertical="center" wrapText="1"/>
    </xf>
    <xf numFmtId="165" fontId="11" fillId="3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4" fontId="11" fillId="3" borderId="0" xfId="0" applyNumberFormat="1" applyFont="1" applyFill="1" applyBorder="1" applyAlignment="1">
      <alignment vertical="center"/>
    </xf>
    <xf numFmtId="0" fontId="6" fillId="0" borderId="0" xfId="0" applyFont="1"/>
    <xf numFmtId="0" fontId="11" fillId="3" borderId="0" xfId="0" applyFont="1" applyFill="1" applyBorder="1" applyAlignment="1" applyProtection="1">
      <alignment horizontal="left" vertical="center"/>
    </xf>
    <xf numFmtId="0" fontId="2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4" fillId="3" borderId="17" xfId="0" applyFont="1" applyFill="1" applyBorder="1" applyAlignment="1" applyProtection="1">
      <alignment vertical="center"/>
    </xf>
    <xf numFmtId="0" fontId="24" fillId="3" borderId="18" xfId="0" applyFont="1" applyFill="1" applyBorder="1" applyAlignment="1" applyProtection="1">
      <alignment vertical="center"/>
    </xf>
    <xf numFmtId="0" fontId="24" fillId="3" borderId="20" xfId="0" applyFont="1" applyFill="1" applyBorder="1" applyAlignment="1" applyProtection="1">
      <alignment vertical="center"/>
    </xf>
    <xf numFmtId="0" fontId="20" fillId="3" borderId="31" xfId="0" applyFont="1" applyFill="1" applyBorder="1" applyAlignment="1" applyProtection="1">
      <alignment vertical="center"/>
    </xf>
    <xf numFmtId="0" fontId="20" fillId="3" borderId="0" xfId="0" applyFont="1" applyFill="1" applyBorder="1" applyAlignment="1" applyProtection="1">
      <alignment vertical="center"/>
    </xf>
    <xf numFmtId="0" fontId="20" fillId="3" borderId="0" xfId="0" applyFont="1" applyFill="1" applyAlignment="1" applyProtection="1">
      <alignment vertical="center"/>
    </xf>
    <xf numFmtId="0" fontId="9" fillId="3" borderId="31" xfId="0" applyFont="1" applyFill="1" applyBorder="1" applyAlignment="1" applyProtection="1">
      <alignment vertical="center"/>
    </xf>
    <xf numFmtId="0" fontId="9" fillId="3" borderId="0" xfId="0" applyFont="1" applyFill="1" applyBorder="1" applyAlignment="1" applyProtection="1">
      <alignment vertical="center"/>
    </xf>
    <xf numFmtId="0" fontId="9" fillId="3" borderId="0" xfId="0" applyFont="1" applyFill="1" applyAlignment="1" applyProtection="1">
      <alignment vertical="center"/>
    </xf>
    <xf numFmtId="0" fontId="33" fillId="3" borderId="0" xfId="0" applyFont="1" applyFill="1" applyAlignment="1" applyProtection="1">
      <alignment horizontal="right"/>
    </xf>
    <xf numFmtId="0" fontId="10" fillId="3" borderId="0" xfId="0" applyFont="1" applyFill="1" applyAlignment="1" applyProtection="1">
      <alignment horizontal="center" vertical="center"/>
    </xf>
    <xf numFmtId="0" fontId="8" fillId="3" borderId="0" xfId="0" applyFont="1" applyFill="1" applyAlignment="1" applyProtection="1">
      <alignment vertical="center"/>
    </xf>
    <xf numFmtId="0" fontId="10" fillId="3" borderId="0" xfId="0" applyFont="1" applyFill="1" applyAlignment="1" applyProtection="1">
      <alignment vertical="center"/>
    </xf>
    <xf numFmtId="14" fontId="24" fillId="3" borderId="0" xfId="0" applyNumberFormat="1" applyFont="1" applyFill="1" applyAlignment="1" applyProtection="1">
      <alignment horizontal="left" vertical="center"/>
    </xf>
    <xf numFmtId="0" fontId="24" fillId="3" borderId="9" xfId="0" applyFont="1" applyFill="1" applyBorder="1" applyAlignment="1" applyProtection="1">
      <alignment vertical="center"/>
    </xf>
    <xf numFmtId="0" fontId="24" fillId="3" borderId="22" xfId="0" applyFont="1" applyFill="1" applyBorder="1" applyAlignment="1" applyProtection="1">
      <alignment vertical="center"/>
    </xf>
    <xf numFmtId="0" fontId="24" fillId="3" borderId="0" xfId="0" applyFont="1" applyFill="1" applyBorder="1" applyAlignment="1" applyProtection="1">
      <alignment vertical="center"/>
    </xf>
    <xf numFmtId="0" fontId="24" fillId="3" borderId="8" xfId="0" applyFont="1" applyFill="1" applyBorder="1" applyAlignment="1" applyProtection="1">
      <alignment vertical="center"/>
    </xf>
    <xf numFmtId="0" fontId="10" fillId="3" borderId="0" xfId="0" applyFont="1" applyFill="1" applyBorder="1" applyAlignment="1" applyProtection="1">
      <alignment horizontal="left" vertical="center"/>
    </xf>
    <xf numFmtId="0" fontId="10" fillId="3" borderId="11" xfId="0" applyFont="1" applyFill="1" applyBorder="1" applyAlignment="1" applyProtection="1">
      <alignment horizontal="left" vertical="center"/>
    </xf>
    <xf numFmtId="0" fontId="24" fillId="3" borderId="0" xfId="0" applyFont="1" applyFill="1" applyAlignment="1" applyProtection="1">
      <alignment horizontal="left" vertical="center"/>
    </xf>
    <xf numFmtId="0" fontId="24" fillId="3" borderId="11" xfId="0" applyFont="1" applyFill="1" applyBorder="1" applyAlignment="1" applyProtection="1">
      <alignment horizontal="left" vertical="center"/>
    </xf>
    <xf numFmtId="0" fontId="24" fillId="3" borderId="13" xfId="0" applyFont="1" applyFill="1" applyBorder="1" applyAlignment="1" applyProtection="1">
      <alignment vertical="center"/>
    </xf>
    <xf numFmtId="0" fontId="24" fillId="3" borderId="24" xfId="0" applyFont="1" applyFill="1" applyBorder="1" applyAlignment="1" applyProtection="1">
      <alignment vertical="center"/>
    </xf>
    <xf numFmtId="0" fontId="24" fillId="3" borderId="12" xfId="0" applyFont="1" applyFill="1" applyBorder="1" applyAlignment="1" applyProtection="1">
      <alignment vertical="center"/>
    </xf>
    <xf numFmtId="0" fontId="24" fillId="3" borderId="0" xfId="0" applyFont="1" applyFill="1" applyAlignment="1" applyProtection="1">
      <alignment vertical="center"/>
    </xf>
    <xf numFmtId="3" fontId="24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11" fillId="3" borderId="33" xfId="0" applyNumberFormat="1" applyFont="1" applyFill="1" applyBorder="1" applyAlignment="1">
      <alignment vertical="center"/>
    </xf>
    <xf numFmtId="0" fontId="24" fillId="0" borderId="0" xfId="0" applyFont="1" applyFill="1" applyAlignment="1" applyProtection="1">
      <alignment vertical="center"/>
    </xf>
    <xf numFmtId="0" fontId="24" fillId="3" borderId="19" xfId="0" applyFont="1" applyFill="1" applyBorder="1" applyAlignment="1" applyProtection="1">
      <alignment vertical="center"/>
    </xf>
    <xf numFmtId="0" fontId="9" fillId="3" borderId="21" xfId="0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vertical="center"/>
    </xf>
    <xf numFmtId="0" fontId="24" fillId="3" borderId="21" xfId="0" applyFont="1" applyFill="1" applyBorder="1" applyAlignment="1" applyProtection="1">
      <alignment vertical="center"/>
    </xf>
    <xf numFmtId="0" fontId="11" fillId="3" borderId="11" xfId="0" applyFont="1" applyFill="1" applyBorder="1" applyAlignment="1" applyProtection="1">
      <alignment horizontal="left" vertical="center"/>
    </xf>
    <xf numFmtId="0" fontId="26" fillId="3" borderId="0" xfId="0" applyFont="1" applyFill="1" applyAlignment="1" applyProtection="1">
      <alignment horizontal="left" vertical="center"/>
    </xf>
    <xf numFmtId="0" fontId="26" fillId="3" borderId="11" xfId="0" applyFont="1" applyFill="1" applyBorder="1" applyAlignment="1" applyProtection="1">
      <alignment horizontal="left" vertical="center"/>
    </xf>
    <xf numFmtId="0" fontId="26" fillId="3" borderId="0" xfId="0" applyFont="1" applyFill="1" applyAlignment="1" applyProtection="1">
      <alignment horizontal="right" vertical="center"/>
    </xf>
    <xf numFmtId="0" fontId="27" fillId="3" borderId="0" xfId="0" applyFont="1" applyFill="1" applyAlignment="1" applyProtection="1">
      <alignment horizontal="center" vertical="center"/>
    </xf>
    <xf numFmtId="0" fontId="26" fillId="3" borderId="0" xfId="0" applyFont="1" applyFill="1" applyAlignment="1" applyProtection="1">
      <alignment vertical="center"/>
    </xf>
    <xf numFmtId="14" fontId="28" fillId="3" borderId="0" xfId="0" applyNumberFormat="1" applyFont="1" applyFill="1" applyBorder="1" applyAlignment="1" applyProtection="1">
      <alignment horizontal="right" vertical="center"/>
    </xf>
    <xf numFmtId="14" fontId="24" fillId="0" borderId="0" xfId="0" applyNumberFormat="1" applyFont="1" applyFill="1" applyAlignment="1" applyProtection="1">
      <alignment vertical="center"/>
    </xf>
    <xf numFmtId="0" fontId="26" fillId="3" borderId="0" xfId="0" applyFont="1" applyFill="1" applyAlignment="1" applyProtection="1">
      <alignment horizontal="center"/>
    </xf>
    <xf numFmtId="14" fontId="28" fillId="3" borderId="0" xfId="0" applyNumberFormat="1" applyFont="1" applyFill="1" applyBorder="1" applyAlignment="1" applyProtection="1">
      <alignment horizontal="right"/>
    </xf>
    <xf numFmtId="0" fontId="37" fillId="3" borderId="0" xfId="0" applyFont="1" applyFill="1" applyAlignment="1" applyProtection="1">
      <alignment horizontal="left"/>
    </xf>
    <xf numFmtId="0" fontId="11" fillId="2" borderId="33" xfId="0" applyFont="1" applyFill="1" applyBorder="1" applyAlignment="1" applyProtection="1">
      <alignment horizontal="left" vertical="center"/>
    </xf>
    <xf numFmtId="0" fontId="11" fillId="2" borderId="33" xfId="0" applyFont="1" applyFill="1" applyBorder="1" applyAlignment="1" applyProtection="1">
      <alignment vertical="center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left" vertical="center"/>
    </xf>
    <xf numFmtId="0" fontId="10" fillId="3" borderId="9" xfId="0" applyFont="1" applyFill="1" applyBorder="1" applyAlignment="1" applyProtection="1">
      <alignment horizontal="right" vertical="center"/>
    </xf>
    <xf numFmtId="0" fontId="10" fillId="3" borderId="9" xfId="0" applyFont="1" applyFill="1" applyBorder="1" applyAlignment="1" applyProtection="1">
      <alignment horizontal="center" vertical="center"/>
    </xf>
    <xf numFmtId="0" fontId="14" fillId="3" borderId="0" xfId="0" applyFont="1" applyFill="1" applyAlignment="1" applyProtection="1">
      <alignment horizontal="center" vertical="center"/>
    </xf>
    <xf numFmtId="0" fontId="14" fillId="3" borderId="0" xfId="0" applyFont="1" applyFill="1" applyAlignment="1" applyProtection="1">
      <alignment vertical="center"/>
    </xf>
    <xf numFmtId="0" fontId="24" fillId="3" borderId="0" xfId="0" applyFont="1" applyFill="1" applyAlignment="1" applyProtection="1">
      <alignment horizontal="left" vertical="center" wrapText="1"/>
    </xf>
    <xf numFmtId="165" fontId="11" fillId="3" borderId="11" xfId="0" applyNumberFormat="1" applyFont="1" applyFill="1" applyBorder="1" applyAlignment="1" applyProtection="1">
      <alignment vertical="center"/>
    </xf>
    <xf numFmtId="165" fontId="11" fillId="3" borderId="0" xfId="0" applyNumberFormat="1" applyFont="1" applyFill="1" applyBorder="1" applyAlignment="1" applyProtection="1">
      <alignment vertical="center"/>
    </xf>
    <xf numFmtId="0" fontId="17" fillId="0" borderId="0" xfId="0" applyFont="1" applyFill="1" applyAlignment="1" applyProtection="1">
      <alignment vertical="center"/>
    </xf>
    <xf numFmtId="0" fontId="15" fillId="3" borderId="0" xfId="0" applyFont="1" applyFill="1" applyBorder="1" applyAlignment="1" applyProtection="1">
      <alignment horizontal="left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/>
    </xf>
    <xf numFmtId="0" fontId="18" fillId="3" borderId="0" xfId="0" applyFont="1" applyFill="1" applyAlignment="1" applyProtection="1">
      <alignment horizontal="left" vertical="center" wrapText="1"/>
    </xf>
    <xf numFmtId="0" fontId="24" fillId="3" borderId="0" xfId="0" applyFont="1" applyFill="1" applyAlignment="1" applyProtection="1">
      <alignment horizontal="center" vertical="center"/>
    </xf>
    <xf numFmtId="4" fontId="12" fillId="3" borderId="0" xfId="0" applyNumberFormat="1" applyFont="1" applyFill="1" applyBorder="1" applyAlignment="1" applyProtection="1">
      <alignment vertical="center"/>
    </xf>
    <xf numFmtId="0" fontId="18" fillId="3" borderId="0" xfId="0" applyFont="1" applyFill="1" applyBorder="1" applyAlignment="1" applyProtection="1">
      <alignment horizontal="center" vertical="center" wrapText="1"/>
    </xf>
    <xf numFmtId="0" fontId="19" fillId="3" borderId="0" xfId="0" applyFont="1" applyFill="1" applyAlignment="1" applyProtection="1">
      <alignment horizontal="left" vertical="center" wrapText="1"/>
    </xf>
    <xf numFmtId="0" fontId="24" fillId="3" borderId="25" xfId="0" applyFont="1" applyFill="1" applyBorder="1" applyAlignment="1" applyProtection="1">
      <alignment vertical="center"/>
    </xf>
    <xf numFmtId="0" fontId="24" fillId="3" borderId="26" xfId="0" applyFont="1" applyFill="1" applyBorder="1" applyAlignment="1" applyProtection="1">
      <alignment vertical="center"/>
    </xf>
    <xf numFmtId="0" fontId="24" fillId="3" borderId="27" xfId="0" applyFont="1" applyFill="1" applyBorder="1" applyAlignment="1" applyProtection="1">
      <alignment vertical="center"/>
    </xf>
    <xf numFmtId="3" fontId="11" fillId="3" borderId="15" xfId="0" applyNumberFormat="1" applyFont="1" applyFill="1" applyBorder="1" applyAlignment="1" applyProtection="1">
      <alignment horizontal="center" vertical="center"/>
    </xf>
    <xf numFmtId="3" fontId="24" fillId="3" borderId="1" xfId="0" applyNumberFormat="1" applyFont="1" applyFill="1" applyBorder="1" applyAlignment="1" applyProtection="1">
      <alignment horizontal="center" vertical="center"/>
    </xf>
    <xf numFmtId="3" fontId="24" fillId="3" borderId="1" xfId="0" applyNumberFormat="1" applyFont="1" applyFill="1" applyBorder="1" applyAlignment="1" applyProtection="1">
      <alignment horizontal="left" vertical="center" wrapText="1"/>
    </xf>
    <xf numFmtId="4" fontId="24" fillId="3" borderId="1" xfId="0" applyNumberFormat="1" applyFont="1" applyFill="1" applyBorder="1" applyAlignment="1" applyProtection="1">
      <alignment horizontal="center" vertical="center" wrapText="1"/>
    </xf>
    <xf numFmtId="165" fontId="40" fillId="3" borderId="0" xfId="0" applyNumberFormat="1" applyFont="1" applyFill="1" applyBorder="1" applyAlignment="1" applyProtection="1">
      <alignment horizontal="center"/>
    </xf>
    <xf numFmtId="0" fontId="41" fillId="3" borderId="0" xfId="0" applyFont="1" applyFill="1" applyBorder="1" applyAlignment="1" applyProtection="1">
      <alignment horizontal="right" vertical="top"/>
    </xf>
    <xf numFmtId="0" fontId="10" fillId="3" borderId="0" xfId="0" applyFont="1" applyFill="1" applyBorder="1" applyAlignment="1" applyProtection="1">
      <alignment vertical="center"/>
    </xf>
    <xf numFmtId="168" fontId="27" fillId="3" borderId="0" xfId="0" applyNumberFormat="1" applyFont="1" applyFill="1" applyAlignment="1" applyProtection="1"/>
    <xf numFmtId="168" fontId="33" fillId="3" borderId="0" xfId="0" applyNumberFormat="1" applyFont="1" applyFill="1" applyAlignment="1" applyProtection="1">
      <alignment horizontal="center"/>
    </xf>
    <xf numFmtId="168" fontId="33" fillId="3" borderId="0" xfId="0" applyNumberFormat="1" applyFont="1" applyFill="1" applyAlignment="1" applyProtection="1">
      <alignment horizontal="center"/>
      <protection locked="0"/>
    </xf>
    <xf numFmtId="14" fontId="43" fillId="3" borderId="0" xfId="0" applyNumberFormat="1" applyFont="1" applyFill="1" applyAlignment="1" applyProtection="1">
      <alignment horizontal="center" vertical="center"/>
      <protection locked="0"/>
    </xf>
    <xf numFmtId="0" fontId="43" fillId="3" borderId="0" xfId="0" applyFont="1" applyFill="1" applyAlignment="1" applyProtection="1">
      <alignment horizontal="center" vertical="center"/>
      <protection locked="0"/>
    </xf>
    <xf numFmtId="14" fontId="24" fillId="3" borderId="0" xfId="0" applyNumberFormat="1" applyFont="1" applyFill="1" applyAlignment="1" applyProtection="1">
      <alignment vertical="center"/>
    </xf>
    <xf numFmtId="14" fontId="24" fillId="3" borderId="0" xfId="0" applyNumberFormat="1" applyFont="1" applyFill="1" applyAlignment="1" applyProtection="1">
      <alignment horizontal="center" vertical="center"/>
    </xf>
    <xf numFmtId="0" fontId="28" fillId="0" borderId="0" xfId="0" applyFont="1" applyFill="1" applyAlignment="1" applyProtection="1">
      <alignment horizontal="right" vertical="center"/>
    </xf>
    <xf numFmtId="0" fontId="44" fillId="0" borderId="0" xfId="1" applyFont="1"/>
    <xf numFmtId="0" fontId="4" fillId="0" borderId="0" xfId="0" applyFont="1"/>
    <xf numFmtId="0" fontId="13" fillId="3" borderId="0" xfId="0" applyFont="1" applyFill="1" applyBorder="1" applyAlignment="1" applyProtection="1">
      <alignment vertical="center"/>
    </xf>
    <xf numFmtId="0" fontId="39" fillId="3" borderId="0" xfId="0" applyFont="1" applyFill="1" applyAlignment="1" applyProtection="1">
      <alignment horizontal="left"/>
    </xf>
    <xf numFmtId="0" fontId="35" fillId="0" borderId="0" xfId="0" applyFont="1" applyFill="1" applyBorder="1" applyAlignment="1">
      <alignment horizontal="left" vertical="center"/>
    </xf>
    <xf numFmtId="169" fontId="35" fillId="0" borderId="0" xfId="0" applyNumberFormat="1" applyFont="1" applyFill="1" applyBorder="1" applyAlignment="1">
      <alignment horizontal="right" vertical="center"/>
    </xf>
    <xf numFmtId="170" fontId="35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/>
    <xf numFmtId="0" fontId="6" fillId="0" borderId="0" xfId="0" applyFont="1" applyFill="1" applyBorder="1"/>
    <xf numFmtId="49" fontId="38" fillId="0" borderId="0" xfId="0" applyNumberFormat="1" applyFont="1" applyFill="1" applyBorder="1" applyAlignment="1">
      <alignment horizontal="center" vertical="center"/>
    </xf>
    <xf numFmtId="49" fontId="45" fillId="0" borderId="4" xfId="0" applyNumberFormat="1" applyFont="1" applyFill="1" applyBorder="1" applyAlignment="1">
      <alignment horizontal="center" vertical="center"/>
    </xf>
    <xf numFmtId="49" fontId="45" fillId="0" borderId="2" xfId="0" applyNumberFormat="1" applyFont="1" applyFill="1" applyBorder="1" applyAlignment="1">
      <alignment horizontal="center" vertical="center"/>
    </xf>
    <xf numFmtId="49" fontId="45" fillId="0" borderId="3" xfId="0" applyNumberFormat="1" applyFont="1" applyFill="1" applyBorder="1" applyAlignment="1">
      <alignment horizontal="center" vertical="center"/>
    </xf>
    <xf numFmtId="170" fontId="24" fillId="3" borderId="0" xfId="0" applyNumberFormat="1" applyFont="1" applyFill="1" applyBorder="1" applyAlignment="1" applyProtection="1">
      <alignment horizontal="left" vertical="center"/>
    </xf>
    <xf numFmtId="14" fontId="43" fillId="3" borderId="0" xfId="0" applyNumberFormat="1" applyFont="1" applyFill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left" vertical="center"/>
      <protection locked="0"/>
    </xf>
    <xf numFmtId="170" fontId="24" fillId="0" borderId="0" xfId="0" applyNumberFormat="1" applyFont="1" applyBorder="1" applyAlignment="1" applyProtection="1">
      <alignment horizontal="left" vertical="center"/>
      <protection locked="0"/>
    </xf>
    <xf numFmtId="0" fontId="48" fillId="0" borderId="0" xfId="209" applyFont="1"/>
    <xf numFmtId="0" fontId="48" fillId="0" borderId="0" xfId="209" applyFont="1" applyAlignment="1">
      <alignment horizontal="right"/>
    </xf>
    <xf numFmtId="0" fontId="48" fillId="0" borderId="0" xfId="209" applyFont="1" applyAlignment="1">
      <alignment horizontal="center"/>
    </xf>
    <xf numFmtId="3" fontId="48" fillId="0" borderId="0" xfId="209" applyNumberFormat="1" applyFont="1" applyAlignment="1">
      <alignment horizontal="center"/>
    </xf>
    <xf numFmtId="165" fontId="48" fillId="0" borderId="0" xfId="209" applyNumberFormat="1" applyFont="1"/>
    <xf numFmtId="0" fontId="48" fillId="0" borderId="0" xfId="209" applyFont="1" applyAlignment="1">
      <alignment vertical="center"/>
    </xf>
    <xf numFmtId="0" fontId="49" fillId="5" borderId="0" xfId="209" applyFont="1" applyFill="1" applyAlignment="1">
      <alignment horizontal="left" vertical="center"/>
    </xf>
    <xf numFmtId="0" fontId="49" fillId="5" borderId="0" xfId="209" applyNumberFormat="1" applyFont="1" applyFill="1" applyAlignment="1">
      <alignment horizontal="left" vertical="center"/>
    </xf>
    <xf numFmtId="0" fontId="49" fillId="5" borderId="0" xfId="209" applyFont="1" applyFill="1" applyAlignment="1">
      <alignment horizontal="center" vertical="center"/>
    </xf>
    <xf numFmtId="3" fontId="49" fillId="5" borderId="0" xfId="209" applyNumberFormat="1" applyFont="1" applyFill="1" applyAlignment="1">
      <alignment horizontal="center" vertical="center"/>
    </xf>
    <xf numFmtId="165" fontId="49" fillId="5" borderId="0" xfId="209" applyNumberFormat="1" applyFont="1" applyFill="1" applyAlignment="1">
      <alignment horizontal="center" vertical="center"/>
    </xf>
    <xf numFmtId="3" fontId="48" fillId="0" borderId="0" xfId="210" applyNumberFormat="1" applyFont="1" applyFill="1" applyBorder="1" applyAlignment="1">
      <alignment horizontal="left" vertical="center"/>
    </xf>
    <xf numFmtId="0" fontId="29" fillId="0" borderId="0" xfId="211" applyFont="1"/>
    <xf numFmtId="174" fontId="48" fillId="0" borderId="0" xfId="212" applyNumberFormat="1" applyFont="1" applyFill="1" applyBorder="1" applyAlignment="1">
      <alignment horizontal="right" vertical="center"/>
    </xf>
    <xf numFmtId="175" fontId="48" fillId="0" borderId="0" xfId="212" applyNumberFormat="1" applyFont="1" applyFill="1" applyBorder="1" applyAlignment="1">
      <alignment horizontal="center" vertical="center"/>
    </xf>
    <xf numFmtId="3" fontId="48" fillId="0" borderId="0" xfId="212" applyNumberFormat="1" applyFont="1" applyFill="1" applyBorder="1" applyAlignment="1">
      <alignment horizontal="center" vertical="center"/>
    </xf>
    <xf numFmtId="0" fontId="48" fillId="0" borderId="0" xfId="209" applyFont="1" applyFill="1" applyBorder="1" applyAlignment="1">
      <alignment horizontal="center" vertical="center"/>
    </xf>
    <xf numFmtId="3" fontId="48" fillId="0" borderId="0" xfId="214" applyNumberFormat="1" applyFont="1" applyFill="1" applyBorder="1" applyAlignment="1">
      <alignment horizontal="center" vertical="center"/>
    </xf>
    <xf numFmtId="0" fontId="48" fillId="0" borderId="0" xfId="213" applyNumberFormat="1" applyFont="1" applyFill="1" applyBorder="1" applyAlignment="1">
      <alignment horizontal="center" vertical="center"/>
    </xf>
    <xf numFmtId="3" fontId="48" fillId="0" borderId="0" xfId="209" applyNumberFormat="1" applyFont="1" applyFill="1" applyBorder="1" applyAlignment="1">
      <alignment horizontal="left" vertical="center"/>
    </xf>
    <xf numFmtId="3" fontId="48" fillId="0" borderId="0" xfId="209" applyNumberFormat="1" applyFont="1" applyFill="1" applyBorder="1" applyAlignment="1">
      <alignment horizontal="center" vertical="center"/>
    </xf>
    <xf numFmtId="3" fontId="48" fillId="0" borderId="0" xfId="212" applyNumberFormat="1" applyFont="1" applyFill="1" applyBorder="1" applyAlignment="1">
      <alignment horizontal="left" vertical="center"/>
    </xf>
    <xf numFmtId="3" fontId="48" fillId="0" borderId="0" xfId="209" applyNumberFormat="1" applyFont="1"/>
    <xf numFmtId="0" fontId="51" fillId="0" borderId="0" xfId="209" applyFont="1"/>
    <xf numFmtId="0" fontId="35" fillId="0" borderId="7" xfId="0" applyFont="1" applyFill="1" applyBorder="1" applyAlignment="1" applyProtection="1">
      <alignment horizontal="left" vertical="center"/>
      <protection locked="0"/>
    </xf>
    <xf numFmtId="170" fontId="35" fillId="0" borderId="7" xfId="0" applyNumberFormat="1" applyFont="1" applyFill="1" applyBorder="1" applyAlignment="1" applyProtection="1">
      <alignment horizontal="center" vertical="center"/>
      <protection locked="0"/>
    </xf>
    <xf numFmtId="169" fontId="35" fillId="0" borderId="7" xfId="0" applyNumberFormat="1" applyFont="1" applyFill="1" applyBorder="1" applyAlignment="1" applyProtection="1">
      <alignment horizontal="right" vertical="center"/>
      <protection locked="0"/>
    </xf>
    <xf numFmtId="0" fontId="35" fillId="0" borderId="7" xfId="0" applyFont="1" applyFill="1" applyBorder="1" applyProtection="1">
      <protection locked="0"/>
    </xf>
    <xf numFmtId="169" fontId="35" fillId="0" borderId="7" xfId="0" applyNumberFormat="1" applyFont="1" applyFill="1" applyBorder="1" applyAlignment="1" applyProtection="1">
      <alignment horizontal="right"/>
      <protection locked="0"/>
    </xf>
    <xf numFmtId="170" fontId="35" fillId="0" borderId="7" xfId="0" applyNumberFormat="1" applyFont="1" applyFill="1" applyBorder="1" applyAlignment="1" applyProtection="1">
      <alignment horizontal="center"/>
      <protection locked="0"/>
    </xf>
    <xf numFmtId="0" fontId="35" fillId="0" borderId="34" xfId="0" applyFont="1" applyFill="1" applyBorder="1" applyAlignment="1" applyProtection="1">
      <alignment horizontal="left" vertical="center"/>
      <protection locked="0"/>
    </xf>
    <xf numFmtId="170" fontId="35" fillId="0" borderId="34" xfId="0" applyNumberFormat="1" applyFont="1" applyFill="1" applyBorder="1" applyAlignment="1" applyProtection="1">
      <alignment horizontal="center" vertical="center"/>
      <protection locked="0"/>
    </xf>
    <xf numFmtId="0" fontId="35" fillId="0" borderId="34" xfId="0" applyFont="1" applyFill="1" applyBorder="1" applyProtection="1">
      <protection locked="0"/>
    </xf>
    <xf numFmtId="169" fontId="35" fillId="0" borderId="34" xfId="0" applyNumberFormat="1" applyFont="1" applyFill="1" applyBorder="1" applyAlignment="1" applyProtection="1">
      <alignment horizontal="right"/>
      <protection locked="0"/>
    </xf>
    <xf numFmtId="0" fontId="53" fillId="0" borderId="0" xfId="234" applyFont="1"/>
    <xf numFmtId="0" fontId="53" fillId="0" borderId="0" xfId="234" applyFont="1" applyAlignment="1">
      <alignment horizontal="center"/>
    </xf>
    <xf numFmtId="0" fontId="53" fillId="0" borderId="1" xfId="234" applyFont="1" applyBorder="1" applyAlignment="1">
      <alignment vertical="top"/>
    </xf>
    <xf numFmtId="0" fontId="53" fillId="6" borderId="43" xfId="234" applyFont="1" applyFill="1" applyBorder="1" applyAlignment="1">
      <alignment horizontal="center"/>
    </xf>
    <xf numFmtId="0" fontId="53" fillId="6" borderId="44" xfId="234" applyFont="1" applyFill="1" applyBorder="1" applyAlignment="1">
      <alignment horizontal="center"/>
    </xf>
    <xf numFmtId="0" fontId="53" fillId="0" borderId="1" xfId="234" applyFont="1" applyBorder="1"/>
    <xf numFmtId="0" fontId="53" fillId="0" borderId="1" xfId="234" applyFont="1" applyBorder="1" applyAlignment="1">
      <alignment horizontal="center"/>
    </xf>
    <xf numFmtId="0" fontId="53" fillId="6" borderId="45" xfId="234" applyFont="1" applyFill="1" applyBorder="1" applyAlignment="1">
      <alignment horizontal="center"/>
    </xf>
    <xf numFmtId="0" fontId="53" fillId="6" borderId="36" xfId="234" applyFont="1" applyFill="1" applyBorder="1" applyAlignment="1">
      <alignment horizontal="center" vertical="center"/>
    </xf>
    <xf numFmtId="0" fontId="53" fillId="6" borderId="37" xfId="234" applyFont="1" applyFill="1" applyBorder="1" applyAlignment="1">
      <alignment horizontal="center" vertical="center"/>
    </xf>
    <xf numFmtId="0" fontId="53" fillId="6" borderId="43" xfId="234" applyFont="1" applyFill="1" applyBorder="1" applyAlignment="1">
      <alignment horizontal="center" vertical="center"/>
    </xf>
    <xf numFmtId="0" fontId="53" fillId="6" borderId="44" xfId="234" applyFont="1" applyFill="1" applyBorder="1" applyAlignment="1">
      <alignment horizontal="center" vertical="center"/>
    </xf>
    <xf numFmtId="0" fontId="53" fillId="0" borderId="1" xfId="234" applyFont="1" applyBorder="1" applyAlignment="1">
      <alignment vertical="center"/>
    </xf>
    <xf numFmtId="0" fontId="53" fillId="0" borderId="1" xfId="234" applyFont="1" applyBorder="1" applyAlignment="1">
      <alignment horizontal="center" vertical="center"/>
    </xf>
    <xf numFmtId="0" fontId="53" fillId="0" borderId="0" xfId="234" applyFont="1" applyAlignment="1">
      <alignment vertical="center"/>
    </xf>
    <xf numFmtId="0" fontId="53" fillId="0" borderId="0" xfId="234" applyFont="1" applyAlignment="1">
      <alignment horizontal="center" vertical="center"/>
    </xf>
    <xf numFmtId="0" fontId="53" fillId="0" borderId="6" xfId="234" applyFont="1" applyBorder="1" applyAlignment="1">
      <alignment vertical="center"/>
    </xf>
    <xf numFmtId="0" fontId="53" fillId="0" borderId="0" xfId="234" applyFont="1" applyBorder="1" applyAlignment="1">
      <alignment vertical="center"/>
    </xf>
    <xf numFmtId="0" fontId="53" fillId="0" borderId="0" xfId="234" applyFont="1" applyBorder="1" applyAlignment="1">
      <alignment horizontal="center" vertical="center"/>
    </xf>
    <xf numFmtId="0" fontId="53" fillId="0" borderId="1" xfId="234" applyFont="1" applyBorder="1" applyAlignment="1">
      <alignment horizontal="left" vertical="center"/>
    </xf>
    <xf numFmtId="0" fontId="53" fillId="0" borderId="50" xfId="234" applyFont="1" applyBorder="1" applyAlignment="1">
      <alignment vertical="center"/>
    </xf>
    <xf numFmtId="0" fontId="53" fillId="0" borderId="51" xfId="234" applyFont="1" applyBorder="1" applyAlignment="1">
      <alignment horizontal="center" vertical="center"/>
    </xf>
    <xf numFmtId="0" fontId="53" fillId="0" borderId="51" xfId="234" applyFont="1" applyBorder="1" applyAlignment="1">
      <alignment vertical="center"/>
    </xf>
    <xf numFmtId="0" fontId="53" fillId="0" borderId="5" xfId="234" applyFont="1" applyBorder="1" applyAlignment="1">
      <alignment vertical="center"/>
    </xf>
    <xf numFmtId="0" fontId="55" fillId="0" borderId="53" xfId="234" applyFont="1" applyBorder="1" applyAlignment="1">
      <alignment vertical="center"/>
    </xf>
    <xf numFmtId="0" fontId="55" fillId="0" borderId="51" xfId="234" applyFont="1" applyBorder="1" applyAlignment="1">
      <alignment horizontal="center" vertical="center"/>
    </xf>
    <xf numFmtId="0" fontId="56" fillId="0" borderId="54" xfId="234" applyFont="1" applyBorder="1" applyAlignment="1">
      <alignment vertical="center"/>
    </xf>
    <xf numFmtId="0" fontId="55" fillId="0" borderId="1" xfId="234" applyFont="1" applyBorder="1" applyAlignment="1">
      <alignment horizontal="center" vertical="center"/>
    </xf>
    <xf numFmtId="0" fontId="57" fillId="0" borderId="54" xfId="234" applyFont="1" applyBorder="1" applyAlignment="1">
      <alignment vertical="center"/>
    </xf>
    <xf numFmtId="0" fontId="56" fillId="0" borderId="55" xfId="234" applyFont="1" applyBorder="1" applyAlignment="1">
      <alignment vertical="center"/>
    </xf>
    <xf numFmtId="0" fontId="55" fillId="0" borderId="56" xfId="234" applyFont="1" applyBorder="1" applyAlignment="1">
      <alignment horizontal="center" vertical="center"/>
    </xf>
    <xf numFmtId="0" fontId="53" fillId="6" borderId="45" xfId="234" applyFont="1" applyFill="1" applyBorder="1" applyAlignment="1">
      <alignment horizontal="center" vertical="center"/>
    </xf>
    <xf numFmtId="0" fontId="53" fillId="0" borderId="46" xfId="234" applyFont="1" applyBorder="1" applyAlignment="1">
      <alignment horizontal="center" vertical="center"/>
    </xf>
    <xf numFmtId="0" fontId="53" fillId="0" borderId="47" xfId="234" applyFont="1" applyBorder="1" applyAlignment="1">
      <alignment vertical="center"/>
    </xf>
    <xf numFmtId="0" fontId="53" fillId="0" borderId="34" xfId="234" applyFont="1" applyBorder="1" applyAlignment="1">
      <alignment horizontal="center" vertical="center"/>
    </xf>
    <xf numFmtId="0" fontId="48" fillId="0" borderId="0" xfId="209" applyNumberFormat="1" applyFont="1" applyFill="1" applyBorder="1" applyAlignment="1">
      <alignment vertical="center"/>
    </xf>
    <xf numFmtId="0" fontId="0" fillId="0" borderId="0" xfId="0" applyFill="1" applyBorder="1"/>
    <xf numFmtId="176" fontId="48" fillId="0" borderId="0" xfId="209" applyNumberFormat="1" applyFont="1" applyAlignment="1">
      <alignment vertical="center"/>
    </xf>
    <xf numFmtId="176" fontId="48" fillId="0" borderId="0" xfId="213" applyNumberFormat="1" applyFont="1" applyFill="1" applyBorder="1" applyAlignment="1">
      <alignment horizontal="left" vertical="center"/>
    </xf>
    <xf numFmtId="0" fontId="53" fillId="0" borderId="6" xfId="234" applyFont="1" applyBorder="1" applyAlignment="1">
      <alignment horizontal="left" vertical="center"/>
    </xf>
    <xf numFmtId="0" fontId="53" fillId="0" borderId="7" xfId="234" applyFont="1" applyBorder="1" applyAlignment="1">
      <alignment horizontal="center" vertical="center"/>
    </xf>
    <xf numFmtId="0" fontId="58" fillId="0" borderId="0" xfId="0" applyFont="1"/>
    <xf numFmtId="0" fontId="53" fillId="0" borderId="52" xfId="234" applyFont="1" applyBorder="1" applyAlignment="1">
      <alignment vertical="center"/>
    </xf>
    <xf numFmtId="0" fontId="53" fillId="0" borderId="49" xfId="234" applyFont="1" applyBorder="1" applyAlignment="1">
      <alignment horizontal="center" vertical="center"/>
    </xf>
    <xf numFmtId="0" fontId="53" fillId="0" borderId="59" xfId="234" applyFont="1" applyBorder="1" applyAlignment="1">
      <alignment vertical="center"/>
    </xf>
    <xf numFmtId="0" fontId="53" fillId="0" borderId="60" xfId="234" applyFont="1" applyBorder="1" applyAlignment="1">
      <alignment horizontal="center" vertical="center"/>
    </xf>
    <xf numFmtId="0" fontId="53" fillId="0" borderId="61" xfId="234" applyFont="1" applyBorder="1" applyAlignment="1">
      <alignment vertical="center"/>
    </xf>
    <xf numFmtId="0" fontId="53" fillId="7" borderId="1" xfId="234" applyFont="1" applyFill="1" applyBorder="1" applyAlignment="1">
      <alignment horizontal="center" vertical="center"/>
    </xf>
    <xf numFmtId="0" fontId="53" fillId="0" borderId="10" xfId="234" applyFont="1" applyBorder="1" applyAlignment="1">
      <alignment horizontal="center" vertical="center"/>
    </xf>
    <xf numFmtId="0" fontId="59" fillId="0" borderId="1" xfId="234" applyFont="1" applyBorder="1" applyAlignment="1">
      <alignment vertical="center"/>
    </xf>
    <xf numFmtId="0" fontId="59" fillId="7" borderId="1" xfId="234" applyFont="1" applyFill="1" applyBorder="1" applyAlignment="1">
      <alignment horizontal="center" vertical="center"/>
    </xf>
    <xf numFmtId="0" fontId="59" fillId="0" borderId="5" xfId="234" applyFont="1" applyBorder="1" applyAlignment="1">
      <alignment vertical="center"/>
    </xf>
    <xf numFmtId="0" fontId="59" fillId="0" borderId="0" xfId="234" applyFont="1" applyAlignment="1">
      <alignment vertical="center"/>
    </xf>
    <xf numFmtId="0" fontId="59" fillId="0" borderId="1" xfId="234" applyFont="1" applyBorder="1" applyAlignment="1">
      <alignment horizontal="left" vertical="center"/>
    </xf>
    <xf numFmtId="0" fontId="59" fillId="0" borderId="51" xfId="234" applyFont="1" applyBorder="1" applyAlignment="1">
      <alignment vertical="center"/>
    </xf>
    <xf numFmtId="0" fontId="59" fillId="7" borderId="51" xfId="234" applyFont="1" applyFill="1" applyBorder="1" applyAlignment="1">
      <alignment horizontal="center" vertical="center"/>
    </xf>
    <xf numFmtId="0" fontId="53" fillId="0" borderId="5" xfId="234" applyFont="1" applyBorder="1" applyAlignment="1">
      <alignment horizontal="center" vertical="center"/>
    </xf>
    <xf numFmtId="0" fontId="53" fillId="0" borderId="62" xfId="234" applyFont="1" applyBorder="1" applyAlignment="1">
      <alignment horizontal="center" vertical="center"/>
    </xf>
    <xf numFmtId="0" fontId="53" fillId="0" borderId="60" xfId="234" applyFont="1" applyBorder="1" applyAlignment="1">
      <alignment vertical="center"/>
    </xf>
    <xf numFmtId="0" fontId="53" fillId="0" borderId="49" xfId="234" applyFont="1" applyBorder="1" applyAlignment="1">
      <alignment vertical="center"/>
    </xf>
    <xf numFmtId="0" fontId="1" fillId="0" borderId="0" xfId="0" applyFont="1"/>
    <xf numFmtId="0" fontId="16" fillId="0" borderId="0" xfId="1" applyFill="1" applyBorder="1" applyAlignment="1" applyProtection="1">
      <alignment vertical="center"/>
    </xf>
    <xf numFmtId="171" fontId="39" fillId="3" borderId="6" xfId="0" applyNumberFormat="1" applyFont="1" applyFill="1" applyBorder="1" applyAlignment="1" applyProtection="1">
      <alignment horizontal="left" vertical="center" wrapText="1"/>
      <protection locked="0"/>
    </xf>
    <xf numFmtId="171" fontId="39" fillId="3" borderId="5" xfId="0" applyNumberFormat="1" applyFont="1" applyFill="1" applyBorder="1" applyAlignment="1" applyProtection="1">
      <alignment horizontal="left" vertical="center" wrapText="1"/>
      <protection locked="0"/>
    </xf>
    <xf numFmtId="0" fontId="24" fillId="3" borderId="6" xfId="0" applyFont="1" applyFill="1" applyBorder="1" applyAlignment="1">
      <alignment horizontal="left" vertical="center"/>
    </xf>
    <xf numFmtId="0" fontId="24" fillId="3" borderId="7" xfId="0" applyFont="1" applyFill="1" applyBorder="1" applyAlignment="1">
      <alignment horizontal="left" vertical="center"/>
    </xf>
    <xf numFmtId="0" fontId="24" fillId="3" borderId="5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  <protection locked="0"/>
    </xf>
    <xf numFmtId="0" fontId="15" fillId="3" borderId="9" xfId="0" applyFont="1" applyFill="1" applyBorder="1" applyAlignment="1" applyProtection="1">
      <alignment horizontal="center" vertical="center" wrapText="1"/>
      <protection locked="0"/>
    </xf>
    <xf numFmtId="0" fontId="15" fillId="3" borderId="22" xfId="0" applyFont="1" applyFill="1" applyBorder="1" applyAlignment="1" applyProtection="1">
      <alignment horizontal="center" vertical="center" wrapText="1"/>
      <protection locked="0"/>
    </xf>
    <xf numFmtId="0" fontId="15" fillId="3" borderId="11" xfId="0" applyFont="1" applyFill="1" applyBorder="1" applyAlignment="1" applyProtection="1">
      <alignment horizontal="center" vertical="center" wrapText="1"/>
      <protection locked="0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15" fillId="3" borderId="23" xfId="0" applyFont="1" applyFill="1" applyBorder="1" applyAlignment="1" applyProtection="1">
      <alignment horizontal="center" vertical="center" wrapText="1"/>
      <protection locked="0"/>
    </xf>
    <xf numFmtId="0" fontId="15" fillId="3" borderId="12" xfId="0" applyFont="1" applyFill="1" applyBorder="1" applyAlignment="1" applyProtection="1">
      <alignment horizontal="center" vertical="center" wrapText="1"/>
      <protection locked="0"/>
    </xf>
    <xf numFmtId="0" fontId="15" fillId="3" borderId="13" xfId="0" applyFont="1" applyFill="1" applyBorder="1" applyAlignment="1" applyProtection="1">
      <alignment horizontal="center" vertical="center" wrapText="1"/>
      <protection locked="0"/>
    </xf>
    <xf numFmtId="0" fontId="15" fillId="3" borderId="24" xfId="0" applyFont="1" applyFill="1" applyBorder="1" applyAlignment="1" applyProtection="1">
      <alignment horizontal="center" vertical="center" wrapText="1"/>
      <protection locked="0"/>
    </xf>
    <xf numFmtId="0" fontId="15" fillId="3" borderId="0" xfId="0" applyFont="1" applyFill="1" applyBorder="1" applyAlignment="1">
      <alignment horizontal="left" vertical="center" wrapText="1"/>
    </xf>
    <xf numFmtId="0" fontId="31" fillId="3" borderId="29" xfId="0" applyFont="1" applyFill="1" applyBorder="1" applyAlignment="1" applyProtection="1">
      <alignment horizontal="center" vertical="center"/>
    </xf>
    <xf numFmtId="0" fontId="31" fillId="3" borderId="30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left" vertical="center"/>
    </xf>
    <xf numFmtId="0" fontId="11" fillId="2" borderId="33" xfId="0" applyFont="1" applyFill="1" applyBorder="1" applyAlignment="1">
      <alignment horizontal="left" vertical="center"/>
    </xf>
    <xf numFmtId="0" fontId="11" fillId="2" borderId="28" xfId="0" applyFont="1" applyFill="1" applyBorder="1" applyAlignment="1">
      <alignment horizontal="left" vertical="center"/>
    </xf>
    <xf numFmtId="0" fontId="36" fillId="3" borderId="0" xfId="0" applyFont="1" applyFill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24" fillId="0" borderId="23" xfId="0" applyFont="1" applyBorder="1" applyAlignment="1" applyProtection="1">
      <alignment horizontal="left" vertical="center"/>
      <protection locked="0"/>
    </xf>
    <xf numFmtId="169" fontId="24" fillId="3" borderId="0" xfId="0" applyNumberFormat="1" applyFont="1" applyFill="1" applyBorder="1" applyAlignment="1" applyProtection="1">
      <alignment horizontal="left" vertical="center"/>
      <protection locked="0"/>
    </xf>
    <xf numFmtId="169" fontId="24" fillId="0" borderId="0" xfId="0" applyNumberFormat="1" applyFont="1" applyAlignment="1" applyProtection="1">
      <alignment horizontal="left" vertical="center"/>
      <protection locked="0"/>
    </xf>
    <xf numFmtId="169" fontId="24" fillId="0" borderId="23" xfId="0" applyNumberFormat="1" applyFont="1" applyBorder="1" applyAlignment="1" applyProtection="1">
      <alignment horizontal="left" vertical="center"/>
      <protection locked="0"/>
    </xf>
    <xf numFmtId="0" fontId="11" fillId="3" borderId="0" xfId="0" applyFont="1" applyFill="1" applyBorder="1" applyAlignment="1" applyProtection="1">
      <alignment horizontal="left" vertical="center"/>
      <protection locked="0"/>
    </xf>
    <xf numFmtId="0" fontId="11" fillId="3" borderId="23" xfId="0" applyFont="1" applyFill="1" applyBorder="1" applyAlignment="1" applyProtection="1">
      <alignment horizontal="left" vertical="center"/>
      <protection locked="0"/>
    </xf>
    <xf numFmtId="0" fontId="24" fillId="3" borderId="0" xfId="0" applyFont="1" applyFill="1" applyBorder="1" applyAlignment="1" applyProtection="1">
      <alignment horizontal="left" vertical="center"/>
      <protection locked="0"/>
    </xf>
    <xf numFmtId="0" fontId="24" fillId="3" borderId="23" xfId="0" applyFont="1" applyFill="1" applyBorder="1" applyAlignment="1" applyProtection="1">
      <alignment horizontal="left" vertical="center"/>
      <protection locked="0"/>
    </xf>
    <xf numFmtId="0" fontId="60" fillId="4" borderId="0" xfId="0" applyFont="1" applyFill="1" applyAlignment="1">
      <alignment horizontal="left" vertical="top"/>
    </xf>
    <xf numFmtId="0" fontId="29" fillId="3" borderId="0" xfId="0" applyFont="1" applyFill="1" applyBorder="1" applyAlignment="1" applyProtection="1">
      <alignment horizontal="left" vertical="center"/>
    </xf>
    <xf numFmtId="0" fontId="0" fillId="3" borderId="0" xfId="0" applyFill="1" applyAlignment="1">
      <alignment horizontal="left" vertical="center"/>
    </xf>
    <xf numFmtId="0" fontId="26" fillId="3" borderId="0" xfId="0" applyFont="1" applyFill="1" applyBorder="1" applyAlignment="1" applyProtection="1">
      <alignment horizontal="left" vertical="center"/>
    </xf>
    <xf numFmtId="0" fontId="30" fillId="3" borderId="0" xfId="1" applyFont="1" applyFill="1" applyBorder="1" applyAlignment="1" applyProtection="1">
      <alignment horizontal="left" vertical="center"/>
      <protection locked="0"/>
    </xf>
    <xf numFmtId="0" fontId="24" fillId="3" borderId="6" xfId="0" applyFont="1" applyFill="1" applyBorder="1" applyAlignment="1" applyProtection="1">
      <alignment horizontal="left" vertical="center"/>
    </xf>
    <xf numFmtId="0" fontId="24" fillId="3" borderId="7" xfId="0" applyFont="1" applyFill="1" applyBorder="1" applyAlignment="1" applyProtection="1">
      <alignment horizontal="left" vertical="center"/>
    </xf>
    <xf numFmtId="0" fontId="24" fillId="3" borderId="5" xfId="0" applyFont="1" applyFill="1" applyBorder="1" applyAlignment="1" applyProtection="1">
      <alignment horizontal="left" vertical="center"/>
    </xf>
    <xf numFmtId="171" fontId="52" fillId="3" borderId="6" xfId="0" applyNumberFormat="1" applyFont="1" applyFill="1" applyBorder="1" applyAlignment="1" applyProtection="1">
      <alignment horizontal="left" vertical="center" wrapText="1"/>
    </xf>
    <xf numFmtId="171" fontId="52" fillId="3" borderId="5" xfId="0" applyNumberFormat="1" applyFont="1" applyFill="1" applyBorder="1" applyAlignment="1" applyProtection="1">
      <alignment horizontal="left" vertical="center" wrapText="1"/>
    </xf>
    <xf numFmtId="0" fontId="22" fillId="3" borderId="6" xfId="0" applyFont="1" applyFill="1" applyBorder="1" applyAlignment="1" applyProtection="1">
      <alignment horizontal="center" vertical="center" wrapText="1"/>
    </xf>
    <xf numFmtId="0" fontId="22" fillId="3" borderId="7" xfId="0" applyFont="1" applyFill="1" applyBorder="1" applyAlignment="1" applyProtection="1">
      <alignment horizontal="center" vertical="center" wrapText="1"/>
    </xf>
    <xf numFmtId="0" fontId="22" fillId="3" borderId="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/>
    </xf>
    <xf numFmtId="0" fontId="11" fillId="2" borderId="28" xfId="0" applyFont="1" applyFill="1" applyBorder="1" applyAlignment="1" applyProtection="1">
      <alignment horizontal="center" vertical="center"/>
    </xf>
    <xf numFmtId="0" fontId="11" fillId="2" borderId="16" xfId="0" applyFont="1" applyFill="1" applyBorder="1" applyAlignment="1" applyProtection="1">
      <alignment horizontal="left" vertical="center"/>
    </xf>
    <xf numFmtId="0" fontId="11" fillId="2" borderId="33" xfId="0" applyFont="1" applyFill="1" applyBorder="1" applyAlignment="1" applyProtection="1">
      <alignment horizontal="left" vertical="center"/>
    </xf>
    <xf numFmtId="0" fontId="15" fillId="3" borderId="0" xfId="0" applyFont="1" applyFill="1" applyBorder="1" applyAlignment="1" applyProtection="1">
      <alignment horizontal="center" vertical="center" wrapText="1"/>
    </xf>
    <xf numFmtId="0" fontId="15" fillId="3" borderId="23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left" vertical="center" wrapText="1"/>
    </xf>
    <xf numFmtId="0" fontId="11" fillId="3" borderId="0" xfId="0" applyFont="1" applyFill="1" applyBorder="1" applyAlignment="1" applyProtection="1">
      <alignment horizontal="left" vertical="center"/>
    </xf>
    <xf numFmtId="0" fontId="11" fillId="3" borderId="23" xfId="0" applyFont="1" applyFill="1" applyBorder="1" applyAlignment="1" applyProtection="1">
      <alignment horizontal="left" vertical="center"/>
    </xf>
    <xf numFmtId="0" fontId="24" fillId="3" borderId="0" xfId="0" applyFont="1" applyFill="1" applyBorder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0" fillId="0" borderId="23" xfId="0" applyFont="1" applyBorder="1" applyAlignment="1" applyProtection="1">
      <alignment horizontal="left" vertical="center"/>
    </xf>
    <xf numFmtId="169" fontId="24" fillId="3" borderId="0" xfId="0" applyNumberFormat="1" applyFont="1" applyFill="1" applyBorder="1" applyAlignment="1" applyProtection="1">
      <alignment horizontal="left" vertical="center"/>
    </xf>
    <xf numFmtId="169" fontId="0" fillId="0" borderId="0" xfId="0" applyNumberFormat="1" applyFont="1" applyAlignment="1" applyProtection="1">
      <alignment horizontal="left" vertical="center"/>
    </xf>
    <xf numFmtId="169" fontId="0" fillId="0" borderId="23" xfId="0" applyNumberFormat="1" applyFont="1" applyBorder="1" applyAlignment="1" applyProtection="1">
      <alignment horizontal="left" vertical="center"/>
    </xf>
    <xf numFmtId="0" fontId="24" fillId="3" borderId="23" xfId="0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30" fillId="3" borderId="0" xfId="1" applyFont="1" applyFill="1" applyBorder="1" applyAlignment="1" applyProtection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167" fontId="38" fillId="3" borderId="10" xfId="0" applyNumberFormat="1" applyFont="1" applyFill="1" applyBorder="1" applyAlignment="1" applyProtection="1">
      <alignment horizontal="center" vertical="center"/>
    </xf>
    <xf numFmtId="167" fontId="38" fillId="3" borderId="14" xfId="0" applyNumberFormat="1" applyFont="1" applyFill="1" applyBorder="1" applyAlignment="1" applyProtection="1">
      <alignment horizontal="center" vertical="center"/>
    </xf>
    <xf numFmtId="0" fontId="18" fillId="3" borderId="8" xfId="0" applyFont="1" applyFill="1" applyBorder="1" applyAlignment="1" applyProtection="1">
      <alignment horizontal="center" vertical="center" wrapText="1"/>
    </xf>
    <xf numFmtId="0" fontId="18" fillId="3" borderId="9" xfId="0" applyFont="1" applyFill="1" applyBorder="1" applyAlignment="1" applyProtection="1">
      <alignment horizontal="center" vertical="center" wrapText="1"/>
    </xf>
    <xf numFmtId="0" fontId="18" fillId="3" borderId="22" xfId="0" applyFont="1" applyFill="1" applyBorder="1" applyAlignment="1" applyProtection="1">
      <alignment horizontal="center" vertical="center" wrapText="1"/>
    </xf>
    <xf numFmtId="0" fontId="18" fillId="3" borderId="11" xfId="0" applyFont="1" applyFill="1" applyBorder="1" applyAlignment="1" applyProtection="1">
      <alignment horizontal="center" vertical="center" wrapText="1"/>
    </xf>
    <xf numFmtId="0" fontId="18" fillId="3" borderId="0" xfId="0" applyFont="1" applyFill="1" applyBorder="1" applyAlignment="1" applyProtection="1">
      <alignment horizontal="center" vertical="center" wrapText="1"/>
    </xf>
    <xf numFmtId="0" fontId="18" fillId="3" borderId="23" xfId="0" applyFont="1" applyFill="1" applyBorder="1" applyAlignment="1" applyProtection="1">
      <alignment horizontal="center" vertical="center" wrapText="1"/>
    </xf>
    <xf numFmtId="0" fontId="18" fillId="3" borderId="12" xfId="0" applyFont="1" applyFill="1" applyBorder="1" applyAlignment="1" applyProtection="1">
      <alignment horizontal="center" vertical="center" wrapText="1"/>
    </xf>
    <xf numFmtId="0" fontId="18" fillId="3" borderId="13" xfId="0" applyFont="1" applyFill="1" applyBorder="1" applyAlignment="1" applyProtection="1">
      <alignment horizontal="center" vertical="center" wrapText="1"/>
    </xf>
    <xf numFmtId="0" fontId="18" fillId="3" borderId="24" xfId="0" applyFont="1" applyFill="1" applyBorder="1" applyAlignment="1" applyProtection="1">
      <alignment horizontal="center" vertical="center" wrapText="1"/>
    </xf>
    <xf numFmtId="0" fontId="46" fillId="3" borderId="6" xfId="0" applyFont="1" applyFill="1" applyBorder="1" applyAlignment="1" applyProtection="1">
      <alignment horizontal="center" vertical="center" wrapText="1"/>
    </xf>
    <xf numFmtId="0" fontId="46" fillId="3" borderId="7" xfId="0" applyFont="1" applyFill="1" applyBorder="1" applyAlignment="1" applyProtection="1">
      <alignment horizontal="center" vertical="center" wrapText="1"/>
    </xf>
    <xf numFmtId="0" fontId="38" fillId="3" borderId="6" xfId="0" applyFont="1" applyFill="1" applyBorder="1" applyAlignment="1" applyProtection="1">
      <alignment horizontal="center" vertical="center"/>
    </xf>
    <xf numFmtId="0" fontId="24" fillId="3" borderId="10" xfId="0" applyFont="1" applyFill="1" applyBorder="1" applyAlignment="1" applyProtection="1">
      <alignment horizontal="center" vertical="center"/>
    </xf>
    <xf numFmtId="0" fontId="24" fillId="3" borderId="14" xfId="0" applyFont="1" applyFill="1" applyBorder="1" applyAlignment="1" applyProtection="1">
      <alignment horizontal="center" vertical="center"/>
    </xf>
    <xf numFmtId="0" fontId="53" fillId="6" borderId="48" xfId="234" applyFont="1" applyFill="1" applyBorder="1" applyAlignment="1">
      <alignment horizontal="center" vertical="center"/>
    </xf>
    <xf numFmtId="0" fontId="53" fillId="6" borderId="49" xfId="234" applyFont="1" applyFill="1" applyBorder="1" applyAlignment="1">
      <alignment horizontal="center" vertical="center"/>
    </xf>
    <xf numFmtId="0" fontId="53" fillId="6" borderId="50" xfId="234" applyFont="1" applyFill="1" applyBorder="1" applyAlignment="1">
      <alignment horizontal="center" vertical="center"/>
    </xf>
    <xf numFmtId="0" fontId="54" fillId="0" borderId="35" xfId="234" applyFont="1" applyBorder="1" applyAlignment="1">
      <alignment horizontal="center"/>
    </xf>
    <xf numFmtId="0" fontId="53" fillId="0" borderId="36" xfId="234" applyFont="1" applyBorder="1" applyAlignment="1">
      <alignment horizontal="left" vertical="top"/>
    </xf>
    <xf numFmtId="0" fontId="53" fillId="0" borderId="37" xfId="234" applyFont="1" applyBorder="1" applyAlignment="1">
      <alignment horizontal="left" vertical="top"/>
    </xf>
    <xf numFmtId="0" fontId="53" fillId="0" borderId="38" xfId="234" applyFont="1" applyBorder="1" applyAlignment="1">
      <alignment horizontal="left" vertical="top"/>
    </xf>
    <xf numFmtId="0" fontId="53" fillId="0" borderId="36" xfId="234" applyFont="1" applyBorder="1" applyAlignment="1">
      <alignment horizontal="left" vertical="center"/>
    </xf>
    <xf numFmtId="0" fontId="53" fillId="0" borderId="37" xfId="234" applyFont="1" applyBorder="1" applyAlignment="1">
      <alignment horizontal="left" vertical="center"/>
    </xf>
    <xf numFmtId="0" fontId="53" fillId="0" borderId="39" xfId="234" applyFont="1" applyBorder="1" applyAlignment="1">
      <alignment horizontal="left" vertical="top"/>
    </xf>
    <xf numFmtId="0" fontId="53" fillId="0" borderId="0" xfId="234" applyFont="1" applyBorder="1" applyAlignment="1">
      <alignment horizontal="left" vertical="top"/>
    </xf>
    <xf numFmtId="0" fontId="53" fillId="0" borderId="40" xfId="234" applyFont="1" applyBorder="1" applyAlignment="1">
      <alignment horizontal="left" vertical="top"/>
    </xf>
    <xf numFmtId="0" fontId="53" fillId="0" borderId="41" xfId="234" applyFont="1" applyBorder="1" applyAlignment="1">
      <alignment horizontal="left" vertical="center"/>
    </xf>
    <xf numFmtId="0" fontId="53" fillId="0" borderId="35" xfId="234" applyFont="1" applyBorder="1" applyAlignment="1">
      <alignment horizontal="left" vertical="center"/>
    </xf>
    <xf numFmtId="0" fontId="53" fillId="0" borderId="41" xfId="234" applyFont="1" applyBorder="1" applyAlignment="1">
      <alignment horizontal="center"/>
    </xf>
    <xf numFmtId="0" fontId="53" fillId="0" borderId="35" xfId="234" applyFont="1" applyBorder="1" applyAlignment="1">
      <alignment horizontal="center"/>
    </xf>
    <xf numFmtId="0" fontId="53" fillId="0" borderId="42" xfId="234" applyFont="1" applyBorder="1" applyAlignment="1">
      <alignment horizontal="center"/>
    </xf>
    <xf numFmtId="0" fontId="53" fillId="0" borderId="35" xfId="234" applyFont="1" applyBorder="1" applyAlignment="1">
      <alignment horizontal="left" vertical="top"/>
    </xf>
    <xf numFmtId="0" fontId="53" fillId="0" borderId="42" xfId="234" applyFont="1" applyBorder="1" applyAlignment="1">
      <alignment horizontal="left" vertical="top"/>
    </xf>
    <xf numFmtId="0" fontId="53" fillId="6" borderId="45" xfId="234" applyFont="1" applyFill="1" applyBorder="1" applyAlignment="1">
      <alignment horizontal="center" vertical="center"/>
    </xf>
    <xf numFmtId="0" fontId="53" fillId="6" borderId="43" xfId="234" applyFont="1" applyFill="1" applyBorder="1" applyAlignment="1">
      <alignment horizontal="center" vertical="center"/>
    </xf>
    <xf numFmtId="0" fontId="53" fillId="6" borderId="44" xfId="234" applyFont="1" applyFill="1" applyBorder="1" applyAlignment="1">
      <alignment horizontal="center" vertical="center"/>
    </xf>
    <xf numFmtId="0" fontId="53" fillId="6" borderId="41" xfId="234" applyFont="1" applyFill="1" applyBorder="1" applyAlignment="1">
      <alignment horizontal="center" vertical="center"/>
    </xf>
    <xf numFmtId="0" fontId="53" fillId="6" borderId="35" xfId="234" applyFont="1" applyFill="1" applyBorder="1" applyAlignment="1">
      <alignment horizontal="center" vertical="center"/>
    </xf>
    <xf numFmtId="0" fontId="53" fillId="6" borderId="42" xfId="234" applyFont="1" applyFill="1" applyBorder="1" applyAlignment="1">
      <alignment horizontal="center" vertical="center"/>
    </xf>
    <xf numFmtId="164" fontId="53" fillId="0" borderId="46" xfId="234" applyNumberFormat="1" applyFont="1" applyBorder="1" applyAlignment="1">
      <alignment horizontal="center" vertical="center" wrapText="1"/>
    </xf>
    <xf numFmtId="164" fontId="53" fillId="0" borderId="57" xfId="234" applyNumberFormat="1" applyFont="1" applyBorder="1" applyAlignment="1">
      <alignment horizontal="center" vertical="center" wrapText="1"/>
    </xf>
    <xf numFmtId="0" fontId="53" fillId="0" borderId="47" xfId="234" applyFont="1" applyBorder="1" applyAlignment="1">
      <alignment horizontal="center" vertical="center"/>
    </xf>
    <xf numFmtId="0" fontId="53" fillId="0" borderId="10" xfId="234" applyFont="1" applyBorder="1" applyAlignment="1">
      <alignment horizontal="center" vertical="center"/>
    </xf>
    <xf numFmtId="0" fontId="53" fillId="0" borderId="58" xfId="234" applyFont="1" applyBorder="1" applyAlignment="1">
      <alignment horizontal="center" vertical="center"/>
    </xf>
    <xf numFmtId="0" fontId="53" fillId="0" borderId="14" xfId="234" applyFont="1" applyBorder="1" applyAlignment="1">
      <alignment horizontal="center" vertical="center"/>
    </xf>
    <xf numFmtId="0" fontId="53" fillId="0" borderId="36" xfId="234" applyFont="1" applyBorder="1" applyAlignment="1">
      <alignment horizontal="center" vertical="center"/>
    </xf>
    <xf numFmtId="0" fontId="53" fillId="0" borderId="38" xfId="234" applyFont="1" applyBorder="1" applyAlignment="1">
      <alignment horizontal="center" vertical="center"/>
    </xf>
    <xf numFmtId="0" fontId="53" fillId="0" borderId="39" xfId="234" applyFont="1" applyBorder="1" applyAlignment="1">
      <alignment horizontal="center" vertical="center"/>
    </xf>
    <xf numFmtId="0" fontId="53" fillId="0" borderId="40" xfId="234" applyFont="1" applyBorder="1" applyAlignment="1">
      <alignment horizontal="center" vertical="center"/>
    </xf>
    <xf numFmtId="0" fontId="53" fillId="0" borderId="41" xfId="234" applyFont="1" applyBorder="1" applyAlignment="1">
      <alignment horizontal="center" vertical="center"/>
    </xf>
    <xf numFmtId="0" fontId="53" fillId="0" borderId="42" xfId="234" applyFont="1" applyBorder="1" applyAlignment="1">
      <alignment horizontal="center" vertical="center"/>
    </xf>
  </cellXfs>
  <cellStyles count="262">
    <cellStyle name="EURO" xfId="212"/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Milliers [0] 2" xfId="210"/>
    <cellStyle name="Milliers 2" xfId="214"/>
    <cellStyle name="Monétaire 2" xfId="213"/>
    <cellStyle name="Normal" xfId="0" builtinId="0"/>
    <cellStyle name="Normal 2" xfId="22"/>
    <cellStyle name="Normal 2 2" xfId="209"/>
    <cellStyle name="Normal 3" xfId="211"/>
    <cellStyle name="Normal 4" xfId="234"/>
  </cellStyles>
  <dxfs count="34">
    <dxf>
      <font>
        <color rgb="FF9C0006"/>
      </font>
      <fill>
        <patternFill>
          <bgColor rgb="FFFFC7CE"/>
        </patternFill>
      </fill>
    </dxf>
    <dxf>
      <font>
        <b/>
        <i val="0"/>
        <color rgb="FF0000FF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b/>
        <i val="0"/>
        <color rgb="FF0000FF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b/>
        <i val="0"/>
        <color rgb="FF0000FF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76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76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76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7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75" formatCode="0&quot; 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74" formatCode="0&quot; g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0000FF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0#&quot; &quot;##&quot; &quot;##&quot; &quot;##&quot; &quot;##"/>
      <fill>
        <patternFill patternType="none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0" formatCode="0000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border outline="0">
        <bottom style="thin">
          <color auto="1"/>
        </bottom>
      </border>
    </dxf>
    <dxf>
      <fill>
        <patternFill patternType="none">
          <fgColor indexed="64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30" formatCode="@"/>
      <fill>
        <patternFill patternType="none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</dxfs>
  <tableStyles count="0" defaultTableStyle="TableStyleMedium2" defaultPivotStyle="PivotStyleLight16"/>
  <colors>
    <mruColors>
      <color rgb="FF999999"/>
      <color rgb="FFFF8000"/>
      <color rgb="FF8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101600</xdr:colOff>
          <xdr:row>54</xdr:row>
          <xdr:rowOff>63500</xdr:rowOff>
        </xdr:from>
        <xdr:to>
          <xdr:col>9</xdr:col>
          <xdr:colOff>127000</xdr:colOff>
          <xdr:row>56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Enregistrement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215900</xdr:colOff>
          <xdr:row>54</xdr:row>
          <xdr:rowOff>63500</xdr:rowOff>
        </xdr:from>
        <xdr:to>
          <xdr:col>11</xdr:col>
          <xdr:colOff>0</xdr:colOff>
          <xdr:row>56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38100</xdr:colOff>
      <xdr:row>1</xdr:row>
      <xdr:rowOff>57150</xdr:rowOff>
    </xdr:from>
    <xdr:to>
      <xdr:col>5</xdr:col>
      <xdr:colOff>442161</xdr:colOff>
      <xdr:row>4</xdr:row>
      <xdr:rowOff>19050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000" y="133350"/>
          <a:ext cx="1686761" cy="6223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101600</xdr:colOff>
          <xdr:row>52</xdr:row>
          <xdr:rowOff>152400</xdr:rowOff>
        </xdr:from>
        <xdr:to>
          <xdr:col>9</xdr:col>
          <xdr:colOff>127000</xdr:colOff>
          <xdr:row>53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Nouvelle Page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57150</xdr:rowOff>
    </xdr:from>
    <xdr:to>
      <xdr:col>5</xdr:col>
      <xdr:colOff>442161</xdr:colOff>
      <xdr:row>4</xdr:row>
      <xdr:rowOff>19050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000" y="133350"/>
          <a:ext cx="1686761" cy="622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41" totalsRowShown="0" headerRowDxfId="30" dataDxfId="29" tableBorderDxfId="28">
  <autoFilter ref="A1:G41"/>
  <tableColumns count="7">
    <tableColumn id="1" name="CODE CLIENT" dataDxfId="27"/>
    <tableColumn id="2" name="CLIENT" dataDxfId="26"/>
    <tableColumn id="3" name="NOM SOCIÉTÉ" dataDxfId="25"/>
    <tableColumn id="4" name="VILLE" dataDxfId="24"/>
    <tableColumn id="5" name="CODE POSTAL" dataDxfId="23"/>
    <tableColumn id="6" name="ADRESSE" dataDxfId="22"/>
    <tableColumn id="7" name="TÉLÉPHONE" dataDxfId="2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5" displayName="Table5" ref="B1:L231" totalsRowShown="0" headerRowDxfId="19" dataDxfId="18">
  <autoFilter ref="B1:L231"/>
  <tableColumns count="11">
    <tableColumn id="1" name="Code A2C" dataDxfId="17" dataCellStyle="Normal 2"/>
    <tableColumn id="2" name="Code P.G." dataDxfId="16" dataCellStyle="Normal 2"/>
    <tableColumn id="3" name="DESIGNATIONS" dataDxfId="15"/>
    <tableColumn id="4" name="POIDS" dataDxfId="14" dataCellStyle="EURO"/>
    <tableColumn id="5" name="DLU" dataDxfId="13" dataCellStyle="EURO"/>
    <tableColumn id="6" name="CODE EAN" dataDxfId="12" dataCellStyle="Milliers 2"/>
    <tableColumn id="7" name="PUHT" dataDxfId="11" dataCellStyle="Monétaire 2"/>
    <tableColumn id="8" name="Uté. de VENTE" dataDxfId="10" dataCellStyle="Normal 2"/>
    <tableColumn id="9" name="(-10%)" dataDxfId="9" dataCellStyle="Normal 2">
      <calculatedColumnFormula>H2*0.9</calculatedColumnFormula>
    </tableColumn>
    <tableColumn id="10" name="PRIX" dataDxfId="8" dataCellStyle="Normal 2">
      <calculatedColumnFormula>J2/0.8</calculatedColumnFormula>
    </tableColumn>
    <tableColumn id="11" name="MARGES" dataDxfId="7" dataCellStyle="Normal 2">
      <calculatedColumnFormula>K2-J2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A2C@memoiredessaveurs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FF00"/>
  </sheetPr>
  <dimension ref="A1:O59"/>
  <sheetViews>
    <sheetView tabSelected="1" workbookViewId="0">
      <selection activeCell="F13" sqref="F13"/>
    </sheetView>
  </sheetViews>
  <sheetFormatPr baseColWidth="10" defaultRowHeight="13" x14ac:dyDescent="0"/>
  <cols>
    <col min="1" max="1" width="1" style="15" customWidth="1"/>
    <col min="2" max="3" width="1.83203125" style="15" customWidth="1"/>
    <col min="4" max="4" width="6.5" style="15" customWidth="1"/>
    <col min="5" max="5" width="16.83203125" style="15" customWidth="1"/>
    <col min="6" max="6" width="15" style="15" customWidth="1"/>
    <col min="7" max="7" width="6" style="15" customWidth="1"/>
    <col min="8" max="8" width="1.83203125" style="15" customWidth="1"/>
    <col min="9" max="9" width="18.33203125" style="15" customWidth="1"/>
    <col min="10" max="11" width="10.83203125" style="15" customWidth="1"/>
    <col min="12" max="12" width="1.83203125" style="15" customWidth="1"/>
    <col min="13" max="13" width="2.5" style="15" customWidth="1"/>
    <col min="14" max="14" width="4.1640625" style="15" customWidth="1"/>
    <col min="15" max="17" width="11.5" style="15" customWidth="1"/>
    <col min="18" max="16384" width="10.83203125" style="15"/>
  </cols>
  <sheetData>
    <row r="1" spans="1:15" ht="6" customHeight="1" thickBo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5" ht="6" customHeight="1">
      <c r="A2" s="14"/>
      <c r="B2" s="47"/>
      <c r="C2" s="48"/>
      <c r="D2" s="48"/>
      <c r="E2" s="48"/>
      <c r="F2" s="48"/>
      <c r="G2" s="48"/>
      <c r="H2" s="48"/>
      <c r="I2" s="48"/>
      <c r="J2" s="48"/>
      <c r="K2" s="48"/>
      <c r="L2" s="16"/>
    </row>
    <row r="3" spans="1:15" ht="23">
      <c r="A3" s="14"/>
      <c r="B3" s="49"/>
      <c r="C3" s="261" t="s">
        <v>5</v>
      </c>
      <c r="D3" s="262"/>
      <c r="E3" s="50"/>
      <c r="F3" s="51"/>
      <c r="G3" s="52"/>
      <c r="H3" s="52"/>
      <c r="I3" s="263" t="s">
        <v>3</v>
      </c>
      <c r="J3" s="263"/>
      <c r="K3" s="263"/>
      <c r="L3" s="1"/>
      <c r="M3" s="10"/>
    </row>
    <row r="4" spans="1:15" ht="23">
      <c r="A4" s="14"/>
      <c r="B4" s="49"/>
      <c r="C4" s="121"/>
      <c r="E4" s="53"/>
      <c r="F4" s="54"/>
      <c r="G4" s="55"/>
      <c r="H4" s="55"/>
      <c r="I4" s="56" t="s">
        <v>312</v>
      </c>
      <c r="J4" s="124">
        <v>8</v>
      </c>
      <c r="K4" s="133">
        <f ca="1">IF(J13="","",YEAR(J13))</f>
        <v>2017</v>
      </c>
      <c r="L4" s="1"/>
      <c r="M4" s="10"/>
    </row>
    <row r="5" spans="1:15" ht="6" customHeight="1">
      <c r="A5" s="14"/>
      <c r="B5" s="49"/>
      <c r="C5" s="57"/>
      <c r="D5" s="57"/>
      <c r="E5" s="55"/>
      <c r="F5" s="55"/>
      <c r="G5" s="55"/>
      <c r="H5" s="55"/>
      <c r="I5" s="58"/>
      <c r="J5" s="59"/>
      <c r="K5" s="60"/>
      <c r="L5" s="1"/>
      <c r="M5" s="10"/>
    </row>
    <row r="6" spans="1:15" ht="4" customHeight="1">
      <c r="A6" s="14"/>
      <c r="B6" s="49"/>
      <c r="C6" s="121"/>
      <c r="D6" s="121"/>
      <c r="E6" s="63"/>
      <c r="F6" s="63"/>
      <c r="G6" s="63"/>
      <c r="H6" s="64"/>
      <c r="I6" s="61"/>
      <c r="J6" s="61"/>
      <c r="K6" s="62"/>
      <c r="L6" s="18"/>
    </row>
    <row r="7" spans="1:15" ht="15">
      <c r="A7" s="14"/>
      <c r="B7" s="49"/>
      <c r="C7" s="280" t="s">
        <v>0</v>
      </c>
      <c r="D7" s="280"/>
      <c r="E7" s="280"/>
      <c r="F7" s="280"/>
      <c r="G7" s="65"/>
      <c r="H7" s="66"/>
      <c r="I7" s="145" t="str">
        <f>IF(F13="","",VLOOKUP(F13,CLIENTS!A$2:G$41,2,FALSE))</f>
        <v/>
      </c>
      <c r="J7" s="275" t="str">
        <f>IF(F13="","",VLOOKUP(F13,CLIENTS!A$2:G$41,3,FALSE))</f>
        <v/>
      </c>
      <c r="K7" s="276"/>
      <c r="L7" s="18"/>
    </row>
    <row r="8" spans="1:15" ht="15">
      <c r="A8" s="14"/>
      <c r="B8" s="49"/>
      <c r="C8" s="280" t="s">
        <v>1</v>
      </c>
      <c r="D8" s="281"/>
      <c r="E8" s="281"/>
      <c r="F8" s="281"/>
      <c r="G8" s="67"/>
      <c r="H8" s="68"/>
      <c r="I8" s="269" t="str">
        <f>IF(F13="","",VLOOKUP(F13,CLIENTS!A$2:G$41,6,FALSE))</f>
        <v/>
      </c>
      <c r="J8" s="270"/>
      <c r="K8" s="271"/>
      <c r="L8" s="18"/>
    </row>
    <row r="9" spans="1:15" ht="15">
      <c r="A9" s="14"/>
      <c r="B9" s="49"/>
      <c r="C9" s="282" t="s">
        <v>535</v>
      </c>
      <c r="D9" s="281"/>
      <c r="E9" s="281"/>
      <c r="F9" s="281"/>
      <c r="G9" s="67"/>
      <c r="H9" s="68"/>
      <c r="I9" s="146" t="str">
        <f>IF(F13="","",VLOOKUP(F13,CLIENTS!A$2:G$41,5,FALSE))</f>
        <v/>
      </c>
      <c r="J9" s="277" t="str">
        <f>IF(F13="","",VLOOKUP(F13,CLIENTS!A$2:G$41,4,FALSE))</f>
        <v/>
      </c>
      <c r="K9" s="278"/>
      <c r="L9" s="18"/>
    </row>
    <row r="10" spans="1:15" ht="15">
      <c r="A10" s="14"/>
      <c r="B10" s="49"/>
      <c r="C10" s="283" t="s">
        <v>536</v>
      </c>
      <c r="D10" s="283"/>
      <c r="E10" s="283"/>
      <c r="F10" s="283"/>
      <c r="G10" s="67"/>
      <c r="H10" s="68"/>
      <c r="I10" s="272" t="str">
        <f>IF(F13="","",VLOOKUP(F13,CLIENTS!A$2:G$41,7,FALSE))</f>
        <v/>
      </c>
      <c r="J10" s="273"/>
      <c r="K10" s="274"/>
      <c r="L10" s="18"/>
    </row>
    <row r="11" spans="1:15" ht="4" customHeight="1">
      <c r="A11" s="14"/>
      <c r="B11" s="49"/>
      <c r="C11" s="132"/>
      <c r="D11" s="132"/>
      <c r="E11" s="63"/>
      <c r="F11" s="63"/>
      <c r="G11" s="63"/>
      <c r="H11" s="71"/>
      <c r="I11" s="69"/>
      <c r="J11" s="69"/>
      <c r="K11" s="70"/>
      <c r="L11" s="18"/>
    </row>
    <row r="12" spans="1:15" ht="6" customHeight="1">
      <c r="A12" s="14"/>
      <c r="B12" s="49"/>
      <c r="C12" s="72"/>
      <c r="D12" s="72"/>
      <c r="E12" s="72"/>
      <c r="F12" s="72"/>
      <c r="G12" s="72"/>
      <c r="H12" s="72"/>
      <c r="I12" s="72"/>
      <c r="J12" s="72"/>
      <c r="K12" s="72"/>
      <c r="L12" s="18"/>
    </row>
    <row r="13" spans="1:15" ht="15">
      <c r="A13" s="14"/>
      <c r="B13" s="17"/>
      <c r="C13" s="279" t="s">
        <v>522</v>
      </c>
      <c r="D13" s="279"/>
      <c r="E13" s="28" t="s">
        <v>14</v>
      </c>
      <c r="F13" s="126"/>
      <c r="G13" s="29"/>
      <c r="H13" s="29"/>
      <c r="I13" s="30" t="s">
        <v>7</v>
      </c>
      <c r="J13" s="144">
        <f ca="1">TODAY()</f>
        <v>42954</v>
      </c>
      <c r="K13" s="14"/>
      <c r="L13" s="18"/>
      <c r="O13" s="19"/>
    </row>
    <row r="14" spans="1:15" ht="6" customHeight="1">
      <c r="A14" s="14"/>
      <c r="B14" s="17"/>
      <c r="C14" s="14"/>
      <c r="D14" s="14"/>
      <c r="E14" s="28"/>
      <c r="F14" s="29"/>
      <c r="G14" s="29"/>
      <c r="H14" s="29"/>
      <c r="I14" s="29"/>
      <c r="J14" s="29"/>
      <c r="K14" s="14"/>
      <c r="L14" s="18"/>
      <c r="O14" s="19"/>
    </row>
    <row r="15" spans="1:15" ht="15">
      <c r="A15" s="14"/>
      <c r="B15" s="17"/>
      <c r="C15" s="14"/>
      <c r="D15" s="14"/>
      <c r="E15" s="28" t="s">
        <v>8</v>
      </c>
      <c r="F15" s="126"/>
      <c r="G15" s="29"/>
      <c r="H15" s="31"/>
      <c r="I15" s="30" t="s">
        <v>9</v>
      </c>
      <c r="J15" s="125"/>
      <c r="K15" s="14"/>
      <c r="L15" s="18"/>
    </row>
    <row r="16" spans="1:15" ht="6" customHeight="1">
      <c r="A16" s="14"/>
      <c r="B16" s="17"/>
      <c r="C16" s="14"/>
      <c r="D16" s="14"/>
      <c r="E16" s="14"/>
      <c r="F16" s="14"/>
      <c r="G16" s="14"/>
      <c r="H16" s="14"/>
      <c r="I16" s="14"/>
      <c r="J16" s="14"/>
      <c r="K16" s="14"/>
      <c r="L16" s="18"/>
    </row>
    <row r="17" spans="1:12" ht="15">
      <c r="A17" s="14"/>
      <c r="B17" s="17"/>
      <c r="C17" s="264" t="s">
        <v>10</v>
      </c>
      <c r="D17" s="265"/>
      <c r="E17" s="266" t="s">
        <v>2</v>
      </c>
      <c r="F17" s="267"/>
      <c r="G17" s="267"/>
      <c r="H17" s="267"/>
      <c r="I17" s="268"/>
      <c r="J17" s="36" t="s">
        <v>4</v>
      </c>
      <c r="K17" s="37" t="s">
        <v>13</v>
      </c>
      <c r="L17" s="18"/>
    </row>
    <row r="18" spans="1:12" ht="6" customHeight="1">
      <c r="A18" s="14"/>
      <c r="B18" s="17"/>
      <c r="C18" s="2"/>
      <c r="D18" s="2"/>
      <c r="E18" s="2"/>
      <c r="F18" s="2"/>
      <c r="G18" s="2"/>
      <c r="H18" s="2"/>
      <c r="I18" s="3"/>
      <c r="J18" s="4"/>
      <c r="K18" s="4"/>
      <c r="L18" s="18"/>
    </row>
    <row r="19" spans="1:12">
      <c r="A19" s="5"/>
      <c r="B19" s="17"/>
      <c r="C19" s="243"/>
      <c r="D19" s="244"/>
      <c r="E19" s="245" t="str">
        <f>IF(C19="","",VLOOKUP(C19,PAR!$A$2:$I$240,4,FALSE))</f>
        <v/>
      </c>
      <c r="F19" s="246"/>
      <c r="G19" s="246"/>
      <c r="H19" s="246"/>
      <c r="I19" s="247"/>
      <c r="J19" s="73"/>
      <c r="K19" s="38" t="str">
        <f>IF(C19="","",VLOOKUP(C19,PAR!$A$2:$I$240,9,FALSE))</f>
        <v/>
      </c>
      <c r="L19" s="18"/>
    </row>
    <row r="20" spans="1:12">
      <c r="A20" s="5"/>
      <c r="B20" s="17"/>
      <c r="C20" s="243"/>
      <c r="D20" s="244"/>
      <c r="E20" s="245" t="str">
        <f>IF(C20="","",VLOOKUP(C20,PAR!$A$2:$I$240,4,FALSE))</f>
        <v/>
      </c>
      <c r="F20" s="246"/>
      <c r="G20" s="246"/>
      <c r="H20" s="246"/>
      <c r="I20" s="247"/>
      <c r="J20" s="73"/>
      <c r="K20" s="38" t="str">
        <f>IF(C20="","",VLOOKUP(C20,PAR!$A$2:$I$240,9,FALSE))</f>
        <v/>
      </c>
      <c r="L20" s="18"/>
    </row>
    <row r="21" spans="1:12">
      <c r="A21" s="5"/>
      <c r="B21" s="17"/>
      <c r="C21" s="243"/>
      <c r="D21" s="244"/>
      <c r="E21" s="245" t="str">
        <f>IF(C21="","",VLOOKUP(C21,PAR!$A$2:$I$240,4,FALSE))</f>
        <v/>
      </c>
      <c r="F21" s="246"/>
      <c r="G21" s="246"/>
      <c r="H21" s="246"/>
      <c r="I21" s="247"/>
      <c r="J21" s="73"/>
      <c r="K21" s="38" t="str">
        <f>IF(C21="","",VLOOKUP(C21,PAR!$A$2:$I$240,9,FALSE))</f>
        <v/>
      </c>
      <c r="L21" s="18"/>
    </row>
    <row r="22" spans="1:12">
      <c r="A22" s="5"/>
      <c r="B22" s="17"/>
      <c r="C22" s="243"/>
      <c r="D22" s="244"/>
      <c r="E22" s="245" t="str">
        <f>IF(C22="","",VLOOKUP(C22,PAR!$A$2:$I$240,4,FALSE))</f>
        <v/>
      </c>
      <c r="F22" s="246"/>
      <c r="G22" s="246"/>
      <c r="H22" s="246"/>
      <c r="I22" s="247"/>
      <c r="J22" s="73"/>
      <c r="K22" s="38" t="str">
        <f>IF(C22="","",VLOOKUP(C22,PAR!$A$2:$I$240,9,FALSE))</f>
        <v/>
      </c>
      <c r="L22" s="18"/>
    </row>
    <row r="23" spans="1:12">
      <c r="A23" s="5"/>
      <c r="B23" s="17"/>
      <c r="C23" s="243"/>
      <c r="D23" s="244"/>
      <c r="E23" s="245" t="str">
        <f>IF(C23="","",VLOOKUP(C23,PAR!$A$2:$I$240,4,FALSE))</f>
        <v/>
      </c>
      <c r="F23" s="246"/>
      <c r="G23" s="246"/>
      <c r="H23" s="246"/>
      <c r="I23" s="247"/>
      <c r="J23" s="73"/>
      <c r="K23" s="38" t="str">
        <f>IF(C23="","",VLOOKUP(C23,PAR!$A$2:$I$240,9,FALSE))</f>
        <v/>
      </c>
      <c r="L23" s="18"/>
    </row>
    <row r="24" spans="1:12">
      <c r="A24" s="6"/>
      <c r="B24" s="17"/>
      <c r="C24" s="243"/>
      <c r="D24" s="244"/>
      <c r="E24" s="245" t="str">
        <f>IF(C24="","",VLOOKUP(C24,PAR!$A$2:$I$240,4,FALSE))</f>
        <v/>
      </c>
      <c r="F24" s="246"/>
      <c r="G24" s="246"/>
      <c r="H24" s="246"/>
      <c r="I24" s="247"/>
      <c r="J24" s="73"/>
      <c r="K24" s="38" t="str">
        <f>IF(C24="","",VLOOKUP(C24,PAR!$A$2:$I$240,9,FALSE))</f>
        <v/>
      </c>
      <c r="L24" s="18"/>
    </row>
    <row r="25" spans="1:12">
      <c r="A25" s="5"/>
      <c r="B25" s="17"/>
      <c r="C25" s="243"/>
      <c r="D25" s="244"/>
      <c r="E25" s="245" t="str">
        <f>IF(C25="","",VLOOKUP(C25,PAR!$A$2:$I$240,4,FALSE))</f>
        <v/>
      </c>
      <c r="F25" s="246"/>
      <c r="G25" s="246"/>
      <c r="H25" s="246"/>
      <c r="I25" s="247"/>
      <c r="J25" s="73"/>
      <c r="K25" s="38" t="str">
        <f>IF(C25="","",VLOOKUP(C25,PAR!$A$2:$I$240,9,FALSE))</f>
        <v/>
      </c>
      <c r="L25" s="18"/>
    </row>
    <row r="26" spans="1:12">
      <c r="A26" s="5"/>
      <c r="B26" s="17"/>
      <c r="C26" s="243"/>
      <c r="D26" s="244"/>
      <c r="E26" s="245" t="str">
        <f>IF(C26="","",VLOOKUP(C26,PAR!$A$2:$I$240,4,FALSE))</f>
        <v/>
      </c>
      <c r="F26" s="246"/>
      <c r="G26" s="246"/>
      <c r="H26" s="246"/>
      <c r="I26" s="247"/>
      <c r="J26" s="73"/>
      <c r="K26" s="38" t="str">
        <f>IF(C26="","",VLOOKUP(C26,PAR!$A$2:$I$240,9,FALSE))</f>
        <v/>
      </c>
      <c r="L26" s="18"/>
    </row>
    <row r="27" spans="1:12">
      <c r="A27" s="5"/>
      <c r="B27" s="17"/>
      <c r="C27" s="243"/>
      <c r="D27" s="244"/>
      <c r="E27" s="245" t="str">
        <f>IF(C27="","",VLOOKUP(C27,PAR!$A$2:$I$240,4,FALSE))</f>
        <v/>
      </c>
      <c r="F27" s="246"/>
      <c r="G27" s="246"/>
      <c r="H27" s="246"/>
      <c r="I27" s="247"/>
      <c r="J27" s="73"/>
      <c r="K27" s="38" t="str">
        <f>IF(C27="","",VLOOKUP(C27,PAR!$A$2:$I$240,9,FALSE))</f>
        <v/>
      </c>
      <c r="L27" s="18"/>
    </row>
    <row r="28" spans="1:12">
      <c r="A28" s="5"/>
      <c r="B28" s="17"/>
      <c r="C28" s="243"/>
      <c r="D28" s="244"/>
      <c r="E28" s="245" t="str">
        <f>IF(C28="","",VLOOKUP(C28,PAR!$A$2:$I$240,4,FALSE))</f>
        <v/>
      </c>
      <c r="F28" s="246"/>
      <c r="G28" s="246"/>
      <c r="H28" s="246"/>
      <c r="I28" s="247"/>
      <c r="J28" s="73"/>
      <c r="K28" s="38" t="str">
        <f>IF(C28="","",VLOOKUP(C28,PAR!$A$2:$I$240,9,FALSE))</f>
        <v/>
      </c>
      <c r="L28" s="18"/>
    </row>
    <row r="29" spans="1:12">
      <c r="A29" s="5"/>
      <c r="B29" s="17"/>
      <c r="C29" s="243"/>
      <c r="D29" s="244"/>
      <c r="E29" s="245" t="str">
        <f>IF(C29="","",VLOOKUP(C29,PAR!$A$2:$I$240,4,FALSE))</f>
        <v/>
      </c>
      <c r="F29" s="246"/>
      <c r="G29" s="246"/>
      <c r="H29" s="246"/>
      <c r="I29" s="247"/>
      <c r="J29" s="73"/>
      <c r="K29" s="38" t="str">
        <f>IF(C29="","",VLOOKUP(C29,PAR!$A$2:$I$240,9,FALSE))</f>
        <v/>
      </c>
      <c r="L29" s="18"/>
    </row>
    <row r="30" spans="1:12">
      <c r="A30" s="5"/>
      <c r="B30" s="17"/>
      <c r="C30" s="243"/>
      <c r="D30" s="244"/>
      <c r="E30" s="245" t="str">
        <f>IF(C30="","",VLOOKUP(C30,PAR!$A$2:$I$240,4,FALSE))</f>
        <v/>
      </c>
      <c r="F30" s="246"/>
      <c r="G30" s="246"/>
      <c r="H30" s="246"/>
      <c r="I30" s="247"/>
      <c r="J30" s="73"/>
      <c r="K30" s="38" t="str">
        <f>IF(C30="","",VLOOKUP(C30,PAR!$A$2:$I$240,9,FALSE))</f>
        <v/>
      </c>
      <c r="L30" s="18"/>
    </row>
    <row r="31" spans="1:12">
      <c r="A31" s="5"/>
      <c r="B31" s="17"/>
      <c r="C31" s="243"/>
      <c r="D31" s="244"/>
      <c r="E31" s="245" t="str">
        <f>IF(C31="","",VLOOKUP(C31,PAR!$A$2:$I$240,4,FALSE))</f>
        <v/>
      </c>
      <c r="F31" s="246"/>
      <c r="G31" s="246"/>
      <c r="H31" s="246"/>
      <c r="I31" s="247"/>
      <c r="J31" s="73"/>
      <c r="K31" s="38" t="str">
        <f>IF(C31="","",VLOOKUP(C31,PAR!$A$2:$I$240,9,FALSE))</f>
        <v/>
      </c>
      <c r="L31" s="18"/>
    </row>
    <row r="32" spans="1:12">
      <c r="A32" s="5"/>
      <c r="B32" s="17"/>
      <c r="C32" s="243"/>
      <c r="D32" s="244"/>
      <c r="E32" s="245" t="str">
        <f>IF(C32="","",VLOOKUP(C32,PAR!$A$2:$I$240,4,FALSE))</f>
        <v/>
      </c>
      <c r="F32" s="246"/>
      <c r="G32" s="246"/>
      <c r="H32" s="246"/>
      <c r="I32" s="247"/>
      <c r="J32" s="73"/>
      <c r="K32" s="38" t="str">
        <f>IF(C32="","",VLOOKUP(C32,PAR!$A$2:$I$240,9,FALSE))</f>
        <v/>
      </c>
      <c r="L32" s="18"/>
    </row>
    <row r="33" spans="1:12">
      <c r="A33" s="5"/>
      <c r="B33" s="17"/>
      <c r="C33" s="243"/>
      <c r="D33" s="244"/>
      <c r="E33" s="245" t="str">
        <f>IF(C33="","",VLOOKUP(C33,PAR!$A$2:$I$240,4,FALSE))</f>
        <v/>
      </c>
      <c r="F33" s="246"/>
      <c r="G33" s="246"/>
      <c r="H33" s="246"/>
      <c r="I33" s="247"/>
      <c r="J33" s="73"/>
      <c r="K33" s="38" t="str">
        <f>IF(C33="","",VLOOKUP(C33,PAR!$A$2:$I$240,9,FALSE))</f>
        <v/>
      </c>
      <c r="L33" s="18"/>
    </row>
    <row r="34" spans="1:12">
      <c r="A34" s="5"/>
      <c r="B34" s="17"/>
      <c r="C34" s="243"/>
      <c r="D34" s="244"/>
      <c r="E34" s="245" t="str">
        <f>IF(C34="","",VLOOKUP(C34,PAR!$A$2:$I$240,4,FALSE))</f>
        <v/>
      </c>
      <c r="F34" s="246"/>
      <c r="G34" s="246"/>
      <c r="H34" s="246"/>
      <c r="I34" s="247"/>
      <c r="J34" s="73"/>
      <c r="K34" s="38" t="str">
        <f>IF(C34="","",VLOOKUP(C34,PAR!$A$2:$I$240,9,FALSE))</f>
        <v/>
      </c>
      <c r="L34" s="18"/>
    </row>
    <row r="35" spans="1:12">
      <c r="A35" s="5"/>
      <c r="B35" s="17"/>
      <c r="C35" s="243"/>
      <c r="D35" s="244"/>
      <c r="E35" s="245" t="str">
        <f>IF(C35="","",VLOOKUP(C35,PAR!$A$2:$I$240,4,FALSE))</f>
        <v/>
      </c>
      <c r="F35" s="246"/>
      <c r="G35" s="246"/>
      <c r="H35" s="246"/>
      <c r="I35" s="247"/>
      <c r="J35" s="73"/>
      <c r="K35" s="38" t="str">
        <f>IF(C35="","",VLOOKUP(C35,PAR!$A$2:$I$240,9,FALSE))</f>
        <v/>
      </c>
      <c r="L35" s="18"/>
    </row>
    <row r="36" spans="1:12">
      <c r="A36" s="5"/>
      <c r="B36" s="17"/>
      <c r="C36" s="243"/>
      <c r="D36" s="244"/>
      <c r="E36" s="245" t="str">
        <f>IF(C36="","",VLOOKUP(C36,PAR!$A$2:$I$240,4,FALSE))</f>
        <v/>
      </c>
      <c r="F36" s="246"/>
      <c r="G36" s="246"/>
      <c r="H36" s="246"/>
      <c r="I36" s="247"/>
      <c r="J36" s="73"/>
      <c r="K36" s="38" t="str">
        <f>IF(C36="","",VLOOKUP(C36,PAR!$A$2:$I$240,9,FALSE))</f>
        <v/>
      </c>
      <c r="L36" s="18"/>
    </row>
    <row r="37" spans="1:12">
      <c r="A37" s="5"/>
      <c r="B37" s="17"/>
      <c r="C37" s="243"/>
      <c r="D37" s="244"/>
      <c r="E37" s="245" t="str">
        <f>IF(C37="","",VLOOKUP(C37,PAR!$A$2:$I$240,4,FALSE))</f>
        <v/>
      </c>
      <c r="F37" s="246"/>
      <c r="G37" s="246"/>
      <c r="H37" s="246"/>
      <c r="I37" s="247"/>
      <c r="J37" s="73"/>
      <c r="K37" s="38" t="str">
        <f>IF(C37="","",VLOOKUP(C37,PAR!$A$2:$I$240,9,FALSE))</f>
        <v/>
      </c>
      <c r="L37" s="18"/>
    </row>
    <row r="38" spans="1:12">
      <c r="A38" s="5"/>
      <c r="B38" s="17"/>
      <c r="C38" s="243"/>
      <c r="D38" s="244"/>
      <c r="E38" s="245" t="str">
        <f>IF(C38="","",VLOOKUP(C38,PAR!$A$2:$I$240,4,FALSE))</f>
        <v/>
      </c>
      <c r="F38" s="246"/>
      <c r="G38" s="246"/>
      <c r="H38" s="246"/>
      <c r="I38" s="247"/>
      <c r="J38" s="73"/>
      <c r="K38" s="38" t="str">
        <f>IF(C38="","",VLOOKUP(C38,PAR!$A$2:$I$240,9,FALSE))</f>
        <v/>
      </c>
      <c r="L38" s="18"/>
    </row>
    <row r="39" spans="1:12">
      <c r="A39" s="5"/>
      <c r="B39" s="17"/>
      <c r="C39" s="243"/>
      <c r="D39" s="244"/>
      <c r="E39" s="245" t="str">
        <f>IF(C39="","",VLOOKUP(C39,PAR!$A$2:$I$240,4,FALSE))</f>
        <v/>
      </c>
      <c r="F39" s="246"/>
      <c r="G39" s="246"/>
      <c r="H39" s="246"/>
      <c r="I39" s="247"/>
      <c r="J39" s="73"/>
      <c r="K39" s="38" t="str">
        <f>IF(C39="","",VLOOKUP(C39,PAR!$A$2:$I$240,9,FALSE))</f>
        <v/>
      </c>
      <c r="L39" s="18"/>
    </row>
    <row r="40" spans="1:12">
      <c r="A40" s="5"/>
      <c r="B40" s="17"/>
      <c r="C40" s="243"/>
      <c r="D40" s="244"/>
      <c r="E40" s="245" t="str">
        <f>IF(C40="","",VLOOKUP(C40,PAR!$A$2:$I$240,4,FALSE))</f>
        <v/>
      </c>
      <c r="F40" s="246"/>
      <c r="G40" s="246"/>
      <c r="H40" s="246"/>
      <c r="I40" s="247"/>
      <c r="J40" s="73"/>
      <c r="K40" s="38" t="str">
        <f>IF(C40="","",VLOOKUP(C40,PAR!$A$2:$I$240,9,FALSE))</f>
        <v/>
      </c>
      <c r="L40" s="18"/>
    </row>
    <row r="41" spans="1:12">
      <c r="A41" s="5"/>
      <c r="B41" s="17"/>
      <c r="C41" s="243"/>
      <c r="D41" s="244"/>
      <c r="E41" s="245" t="str">
        <f>IF(C41="","",VLOOKUP(C41,PAR!$A$2:$I$240,4,FALSE))</f>
        <v/>
      </c>
      <c r="F41" s="246"/>
      <c r="G41" s="246"/>
      <c r="H41" s="246"/>
      <c r="I41" s="247"/>
      <c r="J41" s="73"/>
      <c r="K41" s="38" t="str">
        <f>IF(C41="","",VLOOKUP(C41,PAR!$A$2:$I$240,9,FALSE))</f>
        <v/>
      </c>
      <c r="L41" s="18"/>
    </row>
    <row r="42" spans="1:12">
      <c r="A42" s="5"/>
      <c r="B42" s="17"/>
      <c r="C42" s="243"/>
      <c r="D42" s="244"/>
      <c r="E42" s="245" t="str">
        <f>IF(C42="","",VLOOKUP(C42,PAR!$A$2:$I$240,4,FALSE))</f>
        <v/>
      </c>
      <c r="F42" s="246"/>
      <c r="G42" s="246"/>
      <c r="H42" s="246"/>
      <c r="I42" s="247"/>
      <c r="J42" s="73"/>
      <c r="K42" s="38" t="str">
        <f>IF(C42="","",VLOOKUP(C42,PAR!$A$2:$I$240,9,FALSE))</f>
        <v/>
      </c>
      <c r="L42" s="18"/>
    </row>
    <row r="43" spans="1:12">
      <c r="A43" s="5"/>
      <c r="B43" s="17"/>
      <c r="C43" s="243"/>
      <c r="D43" s="244"/>
      <c r="E43" s="245" t="str">
        <f>IF(C43="","",VLOOKUP(C43,PAR!$A$2:$I$240,4,FALSE))</f>
        <v/>
      </c>
      <c r="F43" s="246"/>
      <c r="G43" s="246"/>
      <c r="H43" s="246"/>
      <c r="I43" s="247"/>
      <c r="J43" s="73"/>
      <c r="K43" s="38" t="str">
        <f>IF(C43="","",VLOOKUP(C43,PAR!$A$2:$I$240,9,FALSE))</f>
        <v/>
      </c>
      <c r="L43" s="18"/>
    </row>
    <row r="44" spans="1:12">
      <c r="A44" s="5"/>
      <c r="B44" s="17"/>
      <c r="C44" s="243"/>
      <c r="D44" s="244"/>
      <c r="E44" s="245" t="str">
        <f>IF(C44="","",VLOOKUP(C44,PAR!$A$2:$I$240,4,FALSE))</f>
        <v/>
      </c>
      <c r="F44" s="246"/>
      <c r="G44" s="246"/>
      <c r="H44" s="246"/>
      <c r="I44" s="247"/>
      <c r="J44" s="73"/>
      <c r="K44" s="38" t="str">
        <f>IF(C44="","",VLOOKUP(C44,PAR!$A$2:$I$240,9,FALSE))</f>
        <v/>
      </c>
      <c r="L44" s="18"/>
    </row>
    <row r="45" spans="1:12">
      <c r="A45" s="5"/>
      <c r="B45" s="17"/>
      <c r="C45" s="243"/>
      <c r="D45" s="244"/>
      <c r="E45" s="245" t="str">
        <f>IF(C45="","",VLOOKUP(C45,PAR!$A$2:$I$240,4,FALSE))</f>
        <v/>
      </c>
      <c r="F45" s="246"/>
      <c r="G45" s="246"/>
      <c r="H45" s="246"/>
      <c r="I45" s="247"/>
      <c r="J45" s="73"/>
      <c r="K45" s="38" t="str">
        <f>IF(C45="","",VLOOKUP(C45,PAR!$A$2:$I$240,9,FALSE))</f>
        <v/>
      </c>
      <c r="L45" s="18"/>
    </row>
    <row r="46" spans="1:12">
      <c r="A46" s="5"/>
      <c r="B46" s="17"/>
      <c r="C46" s="243"/>
      <c r="D46" s="244"/>
      <c r="E46" s="245" t="str">
        <f>IF(C46="","",VLOOKUP(C46,PAR!$A$2:$I$240,4,FALSE))</f>
        <v/>
      </c>
      <c r="F46" s="246"/>
      <c r="G46" s="246"/>
      <c r="H46" s="246"/>
      <c r="I46" s="247"/>
      <c r="J46" s="73"/>
      <c r="K46" s="38" t="str">
        <f>IF(C46="","",VLOOKUP(C46,PAR!$A$2:$I$240,9,FALSE))</f>
        <v/>
      </c>
      <c r="L46" s="18"/>
    </row>
    <row r="47" spans="1:12">
      <c r="A47" s="5"/>
      <c r="B47" s="17"/>
      <c r="C47" s="243"/>
      <c r="D47" s="244"/>
      <c r="E47" s="245" t="str">
        <f>IF(C47="","",VLOOKUP(C47,PAR!$A$2:$I$240,4,FALSE))</f>
        <v/>
      </c>
      <c r="F47" s="246"/>
      <c r="G47" s="246"/>
      <c r="H47" s="246"/>
      <c r="I47" s="247"/>
      <c r="J47" s="73"/>
      <c r="K47" s="38" t="str">
        <f>IF(C47="","",VLOOKUP(C47,PAR!$A$2:$I$240,9,FALSE))</f>
        <v/>
      </c>
      <c r="L47" s="18"/>
    </row>
    <row r="48" spans="1:12">
      <c r="A48" s="5"/>
      <c r="B48" s="17"/>
      <c r="C48" s="243"/>
      <c r="D48" s="244"/>
      <c r="E48" s="245" t="str">
        <f>IF(C48="","",VLOOKUP(C48,PAR!$A$2:$I$240,4,FALSE))</f>
        <v/>
      </c>
      <c r="F48" s="246"/>
      <c r="G48" s="246"/>
      <c r="H48" s="246"/>
      <c r="I48" s="247"/>
      <c r="J48" s="73"/>
      <c r="K48" s="38" t="str">
        <f>IF(C48="","",VLOOKUP(C48,PAR!$A$2:$I$240,9,FALSE))</f>
        <v/>
      </c>
      <c r="L48" s="18"/>
    </row>
    <row r="49" spans="1:14">
      <c r="A49" s="6"/>
      <c r="B49" s="17"/>
      <c r="C49" s="243"/>
      <c r="D49" s="244"/>
      <c r="E49" s="245" t="str">
        <f>IF(C49="","",VLOOKUP(C49,PAR!$A$2:$I$240,4,FALSE))</f>
        <v/>
      </c>
      <c r="F49" s="246"/>
      <c r="G49" s="246"/>
      <c r="H49" s="246"/>
      <c r="I49" s="247"/>
      <c r="J49" s="73"/>
      <c r="K49" s="38" t="str">
        <f>IF(C49="","",VLOOKUP(C49,PAR!$A$2:$I$240,9,FALSE))</f>
        <v/>
      </c>
      <c r="L49" s="18"/>
    </row>
    <row r="50" spans="1:14">
      <c r="A50" s="6"/>
      <c r="B50" s="17"/>
      <c r="C50" s="243"/>
      <c r="D50" s="244"/>
      <c r="E50" s="245" t="str">
        <f>IF(C50="","",VLOOKUP(C50,PAR!$A$2:$I$240,4,FALSE))</f>
        <v/>
      </c>
      <c r="F50" s="246"/>
      <c r="G50" s="246"/>
      <c r="H50" s="246"/>
      <c r="I50" s="247"/>
      <c r="J50" s="73"/>
      <c r="K50" s="38" t="str">
        <f>IF(C50="","",VLOOKUP(C50,PAR!$A$2:$I$240,9,FALSE))</f>
        <v/>
      </c>
      <c r="L50" s="18"/>
    </row>
    <row r="51" spans="1:14">
      <c r="A51" s="14"/>
      <c r="B51" s="17"/>
      <c r="C51" s="21"/>
      <c r="D51" s="21"/>
      <c r="E51" s="21"/>
      <c r="F51" s="21"/>
      <c r="G51" s="21"/>
      <c r="H51" s="21"/>
      <c r="I51" s="14"/>
      <c r="J51" s="14"/>
      <c r="K51" s="14"/>
      <c r="L51" s="18"/>
    </row>
    <row r="52" spans="1:14" ht="15" customHeight="1">
      <c r="A52" s="14"/>
      <c r="B52" s="17"/>
      <c r="C52" s="260" t="s">
        <v>16</v>
      </c>
      <c r="D52" s="260"/>
      <c r="E52" s="260"/>
      <c r="F52" s="260"/>
      <c r="G52" s="32"/>
      <c r="H52" s="33"/>
      <c r="I52" s="34" t="s">
        <v>12</v>
      </c>
      <c r="J52" s="74">
        <f>SUM(J19:J50)</f>
        <v>0</v>
      </c>
      <c r="K52" s="35" t="s">
        <v>15</v>
      </c>
      <c r="L52" s="18"/>
      <c r="N52" s="11"/>
    </row>
    <row r="53" spans="1:14" ht="15" customHeight="1">
      <c r="A53" s="14"/>
      <c r="B53" s="17"/>
      <c r="C53" s="32"/>
      <c r="D53" s="32"/>
      <c r="E53" s="32"/>
      <c r="F53" s="32"/>
      <c r="G53" s="32"/>
      <c r="H53" s="32"/>
      <c r="I53" s="40"/>
      <c r="J53" s="41"/>
      <c r="K53" s="39"/>
      <c r="L53" s="18"/>
      <c r="N53" s="11"/>
    </row>
    <row r="54" spans="1:14">
      <c r="A54" s="14"/>
      <c r="B54" s="17"/>
      <c r="C54" s="251" t="s">
        <v>531</v>
      </c>
      <c r="D54" s="252"/>
      <c r="E54" s="252"/>
      <c r="F54" s="253"/>
      <c r="G54" s="12"/>
      <c r="H54" s="12"/>
      <c r="I54" s="20"/>
      <c r="J54" s="26"/>
      <c r="K54" s="25"/>
      <c r="L54" s="18"/>
    </row>
    <row r="55" spans="1:14">
      <c r="A55" s="14"/>
      <c r="B55" s="17"/>
      <c r="C55" s="254"/>
      <c r="D55" s="255"/>
      <c r="E55" s="255"/>
      <c r="F55" s="256"/>
      <c r="G55" s="13"/>
      <c r="H55" s="13"/>
      <c r="I55" s="14"/>
      <c r="J55" s="7"/>
      <c r="K55" s="8"/>
      <c r="L55" s="18"/>
    </row>
    <row r="56" spans="1:14">
      <c r="A56" s="14"/>
      <c r="B56" s="17"/>
      <c r="C56" s="257"/>
      <c r="D56" s="258"/>
      <c r="E56" s="258"/>
      <c r="F56" s="259"/>
      <c r="G56" s="14"/>
      <c r="H56" s="14"/>
      <c r="I56" s="14"/>
      <c r="J56" s="27"/>
      <c r="K56" s="9"/>
      <c r="L56" s="18"/>
    </row>
    <row r="57" spans="1:14" ht="6" customHeight="1">
      <c r="A57" s="14"/>
      <c r="B57" s="17"/>
      <c r="C57" s="12"/>
      <c r="D57" s="12"/>
      <c r="E57" s="21"/>
      <c r="F57" s="21"/>
      <c r="G57" s="21"/>
      <c r="H57" s="21"/>
      <c r="I57" s="9"/>
      <c r="J57" s="9"/>
      <c r="K57" s="9"/>
      <c r="L57" s="18"/>
    </row>
    <row r="58" spans="1:14" ht="20" customHeight="1">
      <c r="A58" s="14"/>
      <c r="B58" s="17"/>
      <c r="C58" s="248" t="s">
        <v>11</v>
      </c>
      <c r="D58" s="249"/>
      <c r="E58" s="249"/>
      <c r="F58" s="249"/>
      <c r="G58" s="249"/>
      <c r="H58" s="249"/>
      <c r="I58" s="249"/>
      <c r="J58" s="249"/>
      <c r="K58" s="250"/>
      <c r="L58" s="18"/>
    </row>
    <row r="59" spans="1:14" ht="6" customHeight="1" thickBot="1">
      <c r="A59" s="14"/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4"/>
    </row>
  </sheetData>
  <sheetProtection selectLockedCells="1"/>
  <mergeCells count="80">
    <mergeCell ref="C28:D28"/>
    <mergeCell ref="E28:I28"/>
    <mergeCell ref="C29:D29"/>
    <mergeCell ref="E29:I29"/>
    <mergeCell ref="C25:D25"/>
    <mergeCell ref="E25:I25"/>
    <mergeCell ref="C26:D26"/>
    <mergeCell ref="E26:I26"/>
    <mergeCell ref="C27:D27"/>
    <mergeCell ref="E27:I27"/>
    <mergeCell ref="C23:D23"/>
    <mergeCell ref="E23:I23"/>
    <mergeCell ref="C24:D24"/>
    <mergeCell ref="C7:F7"/>
    <mergeCell ref="C8:F8"/>
    <mergeCell ref="C9:F9"/>
    <mergeCell ref="C10:F10"/>
    <mergeCell ref="E24:I24"/>
    <mergeCell ref="C20:D20"/>
    <mergeCell ref="E20:I20"/>
    <mergeCell ref="C21:D21"/>
    <mergeCell ref="E21:I21"/>
    <mergeCell ref="C22:D22"/>
    <mergeCell ref="E22:I22"/>
    <mergeCell ref="C3:D3"/>
    <mergeCell ref="I3:K3"/>
    <mergeCell ref="C17:D17"/>
    <mergeCell ref="E17:I17"/>
    <mergeCell ref="C19:D19"/>
    <mergeCell ref="E19:I19"/>
    <mergeCell ref="I8:K8"/>
    <mergeCell ref="I10:K10"/>
    <mergeCell ref="J7:K7"/>
    <mergeCell ref="J9:K9"/>
    <mergeCell ref="C13:D13"/>
    <mergeCell ref="C30:D30"/>
    <mergeCell ref="E30:I30"/>
    <mergeCell ref="C31:D31"/>
    <mergeCell ref="E31:I31"/>
    <mergeCell ref="C32:D32"/>
    <mergeCell ref="E32:I32"/>
    <mergeCell ref="C33:D33"/>
    <mergeCell ref="E33:I33"/>
    <mergeCell ref="C34:D34"/>
    <mergeCell ref="E34:I34"/>
    <mergeCell ref="C35:D35"/>
    <mergeCell ref="E35:I35"/>
    <mergeCell ref="C36:D36"/>
    <mergeCell ref="E36:I36"/>
    <mergeCell ref="C37:D37"/>
    <mergeCell ref="E37:I37"/>
    <mergeCell ref="C38:D38"/>
    <mergeCell ref="E38:I38"/>
    <mergeCell ref="C58:K58"/>
    <mergeCell ref="C47:D47"/>
    <mergeCell ref="E47:I47"/>
    <mergeCell ref="C48:D48"/>
    <mergeCell ref="E48:I48"/>
    <mergeCell ref="C49:D49"/>
    <mergeCell ref="E49:I49"/>
    <mergeCell ref="C50:D50"/>
    <mergeCell ref="E50:I50"/>
    <mergeCell ref="C54:F56"/>
    <mergeCell ref="C52:F52"/>
    <mergeCell ref="C46:D46"/>
    <mergeCell ref="E46:I46"/>
    <mergeCell ref="C39:D39"/>
    <mergeCell ref="E39:I39"/>
    <mergeCell ref="C40:D40"/>
    <mergeCell ref="E40:I40"/>
    <mergeCell ref="C45:D45"/>
    <mergeCell ref="E45:I45"/>
    <mergeCell ref="C42:D42"/>
    <mergeCell ref="C43:D43"/>
    <mergeCell ref="C44:D44"/>
    <mergeCell ref="E42:I42"/>
    <mergeCell ref="E43:I43"/>
    <mergeCell ref="E44:I44"/>
    <mergeCell ref="C41:D41"/>
    <mergeCell ref="E41:I41"/>
  </mergeCells>
  <phoneticPr fontId="7" type="noConversion"/>
  <conditionalFormatting sqref="F13 F15 J13 J15 C54:F56">
    <cfRule type="containsBlanks" dxfId="33" priority="15">
      <formula>LEN(TRIM(C13))=0</formula>
    </cfRule>
  </conditionalFormatting>
  <conditionalFormatting sqref="J4">
    <cfRule type="containsBlanks" dxfId="32" priority="11">
      <formula>LEN(TRIM(J4))=0</formula>
    </cfRule>
  </conditionalFormatting>
  <dataValidations count="1">
    <dataValidation allowBlank="1" showInputMessage="1" sqref="C19:D50"/>
  </dataValidations>
  <pageMargins left="0.25" right="0.25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locked="0" defaultSize="0" print="0" autoFill="0" autoPict="0" macro="[0]!sauvegarde">
                <anchor moveWithCells="1" sizeWithCells="1">
                  <from>
                    <xdr:col>8</xdr:col>
                    <xdr:colOff>101600</xdr:colOff>
                    <xdr:row>54</xdr:row>
                    <xdr:rowOff>63500</xdr:rowOff>
                  </from>
                  <to>
                    <xdr:col>9</xdr:col>
                    <xdr:colOff>127000</xdr:colOff>
                    <xdr:row>56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Suppression">
                <anchor moveWithCells="1" sizeWithCells="1">
                  <from>
                    <xdr:col>9</xdr:col>
                    <xdr:colOff>215900</xdr:colOff>
                    <xdr:row>54</xdr:row>
                    <xdr:rowOff>63500</xdr:rowOff>
                  </from>
                  <to>
                    <xdr:col>11</xdr:col>
                    <xdr:colOff>0</xdr:colOff>
                    <xdr:row>56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7" r:id="rId5" name="Button 13">
              <controlPr locked="0" defaultSize="0" print="0" autoFill="0" autoPict="0" macro="[0]!Feuil1.nouvellepage">
                <anchor moveWithCells="1" sizeWithCells="1">
                  <from>
                    <xdr:col>8</xdr:col>
                    <xdr:colOff>101600</xdr:colOff>
                    <xdr:row>52</xdr:row>
                    <xdr:rowOff>152400</xdr:rowOff>
                  </from>
                  <to>
                    <xdr:col>9</xdr:col>
                    <xdr:colOff>127000</xdr:colOff>
                    <xdr:row>53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'DATA BASE'!$A$1:$A$4</xm:f>
          </x14:formula1>
          <xm:sqref>C54:F56</xm:sqref>
        </x14:dataValidation>
        <x14:dataValidation type="list" allowBlank="1" showInputMessage="1">
          <x14:formula1>
            <xm:f>'DATA BASE'!$B$1:$B$4</xm:f>
          </x14:formula1>
          <xm:sqref>F15</xm:sqref>
        </x14:dataValidation>
        <x14:dataValidation type="list" allowBlank="1" showInputMessage="1" showErrorMessage="1">
          <x14:formula1>
            <xm:f>'DATA BASE'!$C$1:$C$3</xm:f>
          </x14:formula1>
          <xm:sqref>C10</xm:sqref>
        </x14:dataValidation>
        <x14:dataValidation type="list" allowBlank="1" showInputMessage="1">
          <x14:formula1>
            <xm:f>CLIENTS!$A$2:$A$41</xm:f>
          </x14:formula1>
          <xm:sqref>F13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80FF00"/>
  </sheetPr>
  <dimension ref="A1:P60"/>
  <sheetViews>
    <sheetView showGridLines="0" showRowColHeaders="0" workbookViewId="0">
      <selection activeCell="C13" sqref="C13:D13"/>
    </sheetView>
  </sheetViews>
  <sheetFormatPr baseColWidth="10" defaultRowHeight="13" x14ac:dyDescent="0"/>
  <cols>
    <col min="1" max="1" width="1" style="75" customWidth="1"/>
    <col min="2" max="3" width="1.83203125" style="75" customWidth="1"/>
    <col min="4" max="4" width="6.5" style="75" customWidth="1"/>
    <col min="5" max="5" width="16.83203125" style="75" customWidth="1"/>
    <col min="6" max="6" width="15" style="75" customWidth="1"/>
    <col min="7" max="7" width="6" style="75" customWidth="1"/>
    <col min="8" max="8" width="1.83203125" style="75" customWidth="1"/>
    <col min="9" max="9" width="7.1640625" style="75" customWidth="1"/>
    <col min="10" max="12" width="10.83203125" style="75" customWidth="1"/>
    <col min="13" max="13" width="1.83203125" style="75" customWidth="1"/>
    <col min="14" max="14" width="2.5" style="75" customWidth="1"/>
    <col min="15" max="15" width="4.1640625" style="75" customWidth="1"/>
    <col min="16" max="18" width="11.5" style="75" customWidth="1"/>
    <col min="19" max="16384" width="10.83203125" style="75"/>
  </cols>
  <sheetData>
    <row r="1" spans="1:16" ht="6" customHeight="1" thickBot="1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6" ht="6" customHeight="1">
      <c r="A2" s="72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76"/>
    </row>
    <row r="3" spans="1:16" ht="23">
      <c r="A3" s="72"/>
      <c r="B3" s="49"/>
      <c r="C3" s="261" t="s">
        <v>5</v>
      </c>
      <c r="D3" s="262"/>
      <c r="E3" s="50"/>
      <c r="F3" s="120"/>
      <c r="G3" s="52"/>
      <c r="H3" s="52"/>
      <c r="I3" s="263" t="s">
        <v>17</v>
      </c>
      <c r="J3" s="263"/>
      <c r="K3" s="263"/>
      <c r="L3" s="263"/>
      <c r="M3" s="77"/>
      <c r="N3" s="78"/>
    </row>
    <row r="4" spans="1:16" ht="23">
      <c r="A4" s="72"/>
      <c r="B4" s="49"/>
      <c r="C4" s="120"/>
      <c r="D4" s="120"/>
      <c r="E4" s="53"/>
      <c r="F4" s="54"/>
      <c r="G4" s="55"/>
      <c r="H4" s="55"/>
      <c r="I4" s="55"/>
      <c r="J4" s="56" t="s">
        <v>310</v>
      </c>
      <c r="K4" s="123">
        <f>IF('Bon de Commande'!J4="","",'Bon de Commande'!J4)</f>
        <v>8</v>
      </c>
      <c r="L4" s="133">
        <f ca="1">IF(J13="","",YEAR(J13))</f>
        <v>2017</v>
      </c>
      <c r="M4" s="77"/>
      <c r="N4" s="78"/>
    </row>
    <row r="5" spans="1:16" ht="6" customHeight="1">
      <c r="A5" s="72"/>
      <c r="B5" s="49"/>
      <c r="C5" s="57"/>
      <c r="D5" s="57"/>
      <c r="E5" s="55"/>
      <c r="F5" s="55"/>
      <c r="G5" s="55"/>
      <c r="H5" s="55"/>
      <c r="I5" s="55"/>
      <c r="J5" s="58"/>
      <c r="K5" s="59"/>
      <c r="L5" s="60"/>
      <c r="M5" s="77"/>
      <c r="N5" s="78"/>
    </row>
    <row r="6" spans="1:16" ht="4" customHeight="1">
      <c r="A6" s="72"/>
      <c r="B6" s="49"/>
      <c r="C6" s="121"/>
      <c r="D6" s="121"/>
      <c r="E6" s="63"/>
      <c r="F6" s="63"/>
      <c r="G6" s="63"/>
      <c r="H6" s="64"/>
      <c r="I6" s="61"/>
      <c r="J6" s="61"/>
      <c r="K6" s="61"/>
      <c r="L6" s="62"/>
      <c r="M6" s="79"/>
    </row>
    <row r="7" spans="1:16" ht="15">
      <c r="A7" s="72"/>
      <c r="B7" s="49"/>
      <c r="C7" s="280" t="s">
        <v>0</v>
      </c>
      <c r="D7" s="308"/>
      <c r="E7" s="308"/>
      <c r="F7" s="308"/>
      <c r="G7" s="43"/>
      <c r="H7" s="80"/>
      <c r="I7" s="299" t="str">
        <f>IF($F$13="","",VLOOKUP($F$13,CLIENTS!$A$2:$G$41,2,FALSE))</f>
        <v/>
      </c>
      <c r="J7" s="299"/>
      <c r="K7" s="299" t="str">
        <f>IF($F$13="","",VLOOKUP($F$13,CLIENTS!$A$2:$G$41,3,FALSE))</f>
        <v/>
      </c>
      <c r="L7" s="300"/>
      <c r="M7" s="79"/>
    </row>
    <row r="8" spans="1:16" ht="15">
      <c r="A8" s="72"/>
      <c r="B8" s="49"/>
      <c r="C8" s="280" t="s">
        <v>1</v>
      </c>
      <c r="D8" s="308"/>
      <c r="E8" s="308"/>
      <c r="F8" s="308"/>
      <c r="G8" s="81"/>
      <c r="H8" s="82"/>
      <c r="I8" s="301" t="str">
        <f>IF($F$13="","",VLOOKUP($F$13,CLIENTS!$A$2:$G$41,6,FALSE))</f>
        <v/>
      </c>
      <c r="J8" s="302"/>
      <c r="K8" s="302"/>
      <c r="L8" s="303"/>
      <c r="M8" s="79"/>
    </row>
    <row r="9" spans="1:16" ht="15">
      <c r="A9" s="72"/>
      <c r="B9" s="49"/>
      <c r="C9" s="282" t="s">
        <v>6</v>
      </c>
      <c r="D9" s="308"/>
      <c r="E9" s="308"/>
      <c r="F9" s="308"/>
      <c r="G9" s="81"/>
      <c r="H9" s="82"/>
      <c r="I9" s="143" t="str">
        <f>IF($F$13="","",VLOOKUP($F$13,CLIENTS!$A$2:$G$41,5,FALSE))</f>
        <v/>
      </c>
      <c r="J9" s="301" t="str">
        <f>IF($F$13="","",VLOOKUP($F$13,CLIENTS!$A$2:$G$41,4,FALSE))</f>
        <v/>
      </c>
      <c r="K9" s="301"/>
      <c r="L9" s="307"/>
      <c r="M9" s="79"/>
    </row>
    <row r="10" spans="1:16" ht="15">
      <c r="A10" s="72"/>
      <c r="B10" s="49"/>
      <c r="C10" s="309" t="str">
        <f>IF('Bon de Commande'!C10:F10=0,"",'Bon de Commande'!C10:F10)</f>
        <v>A2C@memoiredessaveurs.com</v>
      </c>
      <c r="D10" s="310"/>
      <c r="E10" s="310"/>
      <c r="F10" s="310"/>
      <c r="G10" s="81"/>
      <c r="H10" s="82"/>
      <c r="I10" s="304" t="str">
        <f>IF($F$13="","",VLOOKUP($F$13,CLIENTS!$A$2:$G$41,7,FALSE))</f>
        <v/>
      </c>
      <c r="J10" s="305"/>
      <c r="K10" s="305"/>
      <c r="L10" s="306"/>
      <c r="M10" s="79"/>
    </row>
    <row r="11" spans="1:16" ht="4" customHeight="1">
      <c r="A11" s="72"/>
      <c r="B11" s="49"/>
      <c r="C11" s="132"/>
      <c r="D11" s="132"/>
      <c r="E11" s="63"/>
      <c r="F11" s="63"/>
      <c r="G11" s="63"/>
      <c r="H11" s="71"/>
      <c r="I11" s="69"/>
      <c r="J11" s="69"/>
      <c r="K11" s="69"/>
      <c r="L11" s="70"/>
      <c r="M11" s="79"/>
    </row>
    <row r="12" spans="1:16" ht="6" customHeight="1">
      <c r="A12" s="72"/>
      <c r="B12" s="49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9"/>
    </row>
    <row r="13" spans="1:16" ht="15">
      <c r="A13" s="72"/>
      <c r="B13" s="49"/>
      <c r="C13" s="279" t="str">
        <f>'Bon de Commande'!C13</f>
        <v>Version 2.0</v>
      </c>
      <c r="D13" s="279"/>
      <c r="E13" s="83" t="s">
        <v>14</v>
      </c>
      <c r="F13" s="84" t="str">
        <f>IF('Bon de Commande'!F13="","",'Bon de Commande'!F13)</f>
        <v/>
      </c>
      <c r="G13" s="85"/>
      <c r="H13" s="85"/>
      <c r="I13" s="86" t="s">
        <v>355</v>
      </c>
      <c r="J13" s="128">
        <f ca="1">IF('Bon de Commande'!J13="","",'Bon de Commande'!J13)</f>
        <v>42954</v>
      </c>
      <c r="K13" s="129" t="s">
        <v>354</v>
      </c>
      <c r="L13" s="127" t="str">
        <f>IF('Bon de Commande'!J15="","",'Bon de Commande'!J15)</f>
        <v/>
      </c>
      <c r="M13" s="79"/>
      <c r="P13" s="87"/>
    </row>
    <row r="14" spans="1:16" ht="6" customHeight="1">
      <c r="A14" s="72"/>
      <c r="B14" s="49"/>
      <c r="C14" s="72"/>
      <c r="D14" s="72"/>
      <c r="E14" s="83"/>
      <c r="F14" s="85"/>
      <c r="G14" s="85"/>
      <c r="H14" s="85"/>
      <c r="I14" s="85"/>
      <c r="J14" s="85"/>
      <c r="K14" s="85"/>
      <c r="L14" s="72"/>
      <c r="M14" s="79"/>
      <c r="P14" s="87"/>
    </row>
    <row r="15" spans="1:16" ht="15">
      <c r="A15" s="72"/>
      <c r="B15" s="49"/>
      <c r="C15" s="72"/>
      <c r="D15" s="72"/>
      <c r="E15" s="83" t="s">
        <v>20</v>
      </c>
      <c r="F15" s="84" t="str">
        <f>IF('Bon de Commande'!F15="","",'Bon de Commande'!F15)</f>
        <v/>
      </c>
      <c r="G15" s="85"/>
      <c r="H15" s="85"/>
      <c r="I15" s="88"/>
      <c r="J15" s="89" t="s">
        <v>311</v>
      </c>
      <c r="K15" s="122">
        <f>IF('Bon de Commande'!J4="","",'Bon de Commande'!J4)</f>
        <v>8</v>
      </c>
      <c r="L15" s="90">
        <f ca="1">'Bon de Commande'!K4</f>
        <v>2017</v>
      </c>
      <c r="M15" s="79"/>
    </row>
    <row r="16" spans="1:16" ht="6" customHeight="1">
      <c r="A16" s="72"/>
      <c r="B16" s="49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9"/>
    </row>
    <row r="17" spans="1:13" ht="15" customHeight="1">
      <c r="A17" s="72"/>
      <c r="B17" s="49"/>
      <c r="C17" s="292" t="s">
        <v>10</v>
      </c>
      <c r="D17" s="293"/>
      <c r="E17" s="294" t="s">
        <v>2</v>
      </c>
      <c r="F17" s="295"/>
      <c r="G17" s="295"/>
      <c r="H17" s="91"/>
      <c r="I17" s="92"/>
      <c r="J17" s="93" t="s">
        <v>18</v>
      </c>
      <c r="K17" s="94" t="s">
        <v>19</v>
      </c>
      <c r="L17" s="93" t="s">
        <v>21</v>
      </c>
      <c r="M17" s="79"/>
    </row>
    <row r="18" spans="1:13" ht="6" customHeight="1">
      <c r="A18" s="72"/>
      <c r="B18" s="49"/>
      <c r="C18" s="95"/>
      <c r="D18" s="95"/>
      <c r="E18" s="95"/>
      <c r="F18" s="95"/>
      <c r="G18" s="95"/>
      <c r="H18" s="95"/>
      <c r="I18" s="95"/>
      <c r="J18" s="96"/>
      <c r="K18" s="97"/>
      <c r="L18" s="97"/>
      <c r="M18" s="79"/>
    </row>
    <row r="19" spans="1:13">
      <c r="A19" s="98"/>
      <c r="B19" s="49"/>
      <c r="C19" s="287" t="str">
        <f>IF('Bon de Commande'!C19:D19="","",'Bon de Commande'!C19:D19)</f>
        <v/>
      </c>
      <c r="D19" s="288"/>
      <c r="E19" s="284" t="str">
        <f>IF(C19="","",VLOOKUP(C19,PAR!$A$2:$G$240,4,FALSE))</f>
        <v/>
      </c>
      <c r="F19" s="285"/>
      <c r="G19" s="285"/>
      <c r="H19" s="285"/>
      <c r="I19" s="286"/>
      <c r="J19" s="116" t="str">
        <f>IF('Bon de Commande'!J19="","",'Bon de Commande'!J19)</f>
        <v/>
      </c>
      <c r="K19" s="117" t="str">
        <f>'Bon de Commande'!K19</f>
        <v/>
      </c>
      <c r="L19" s="118" t="str">
        <f>IF(C19="","",VLOOKUP(C19,#REF!,6,FALSE)*J19)</f>
        <v/>
      </c>
      <c r="M19" s="79"/>
    </row>
    <row r="20" spans="1:13">
      <c r="A20" s="98"/>
      <c r="B20" s="49"/>
      <c r="C20" s="287" t="str">
        <f>IF('Bon de Commande'!C20:D20="","",'Bon de Commande'!C20:D20)</f>
        <v/>
      </c>
      <c r="D20" s="288"/>
      <c r="E20" s="284" t="str">
        <f>IF(C20="","",VLOOKUP(C20,PAR!$A$2:$G$240,4,FALSE))</f>
        <v/>
      </c>
      <c r="F20" s="285"/>
      <c r="G20" s="285"/>
      <c r="H20" s="285"/>
      <c r="I20" s="286"/>
      <c r="J20" s="116" t="str">
        <f>IF('Bon de Commande'!J20="","",'Bon de Commande'!J20)</f>
        <v/>
      </c>
      <c r="K20" s="117" t="str">
        <f>'Bon de Commande'!K20</f>
        <v/>
      </c>
      <c r="L20" s="118" t="str">
        <f>IF(C20="","",VLOOKUP(C20,#REF!,6,FALSE)*J20)</f>
        <v/>
      </c>
      <c r="M20" s="79"/>
    </row>
    <row r="21" spans="1:13">
      <c r="A21" s="98"/>
      <c r="B21" s="49"/>
      <c r="C21" s="287" t="str">
        <f>IF('Bon de Commande'!C21:D21="","",'Bon de Commande'!C21:D21)</f>
        <v/>
      </c>
      <c r="D21" s="288"/>
      <c r="E21" s="284" t="str">
        <f>IF(C21="","",VLOOKUP(C21,PAR!$A$2:$G$240,4,FALSE))</f>
        <v/>
      </c>
      <c r="F21" s="285"/>
      <c r="G21" s="285"/>
      <c r="H21" s="285"/>
      <c r="I21" s="286"/>
      <c r="J21" s="116" t="str">
        <f>IF('Bon de Commande'!J21="","",'Bon de Commande'!J21)</f>
        <v/>
      </c>
      <c r="K21" s="117" t="str">
        <f>'Bon de Commande'!K21</f>
        <v/>
      </c>
      <c r="L21" s="118" t="str">
        <f>IF(C21="","",VLOOKUP(C21,#REF!,6,FALSE)*J21)</f>
        <v/>
      </c>
      <c r="M21" s="79"/>
    </row>
    <row r="22" spans="1:13">
      <c r="A22" s="98"/>
      <c r="B22" s="49"/>
      <c r="C22" s="287" t="str">
        <f>IF('Bon de Commande'!C22:D22="","",'Bon de Commande'!C22:D22)</f>
        <v/>
      </c>
      <c r="D22" s="288"/>
      <c r="E22" s="284" t="str">
        <f>IF(C22="","",VLOOKUP(C22,PAR!$A$2:$G$240,4,FALSE))</f>
        <v/>
      </c>
      <c r="F22" s="285"/>
      <c r="G22" s="285"/>
      <c r="H22" s="285"/>
      <c r="I22" s="286"/>
      <c r="J22" s="116" t="str">
        <f>IF('Bon de Commande'!J22="","",'Bon de Commande'!J22)</f>
        <v/>
      </c>
      <c r="K22" s="117" t="str">
        <f>'Bon de Commande'!K22</f>
        <v/>
      </c>
      <c r="L22" s="118" t="str">
        <f>IF(C22="","",VLOOKUP(C22,#REF!,6,FALSE)*J22)</f>
        <v/>
      </c>
      <c r="M22" s="79"/>
    </row>
    <row r="23" spans="1:13">
      <c r="A23" s="98"/>
      <c r="B23" s="49"/>
      <c r="C23" s="287" t="str">
        <f>IF('Bon de Commande'!C23:D23="","",'Bon de Commande'!C23:D23)</f>
        <v/>
      </c>
      <c r="D23" s="288"/>
      <c r="E23" s="284" t="str">
        <f>IF(C23="","",VLOOKUP(C23,PAR!$A$2:$G$240,4,FALSE))</f>
        <v/>
      </c>
      <c r="F23" s="285"/>
      <c r="G23" s="285"/>
      <c r="H23" s="285"/>
      <c r="I23" s="286"/>
      <c r="J23" s="116" t="str">
        <f>IF('Bon de Commande'!J23="","",'Bon de Commande'!J23)</f>
        <v/>
      </c>
      <c r="K23" s="117" t="str">
        <f>'Bon de Commande'!K23</f>
        <v/>
      </c>
      <c r="L23" s="118" t="str">
        <f>IF(C23="","",VLOOKUP(C23,#REF!,6,FALSE)*J23)</f>
        <v/>
      </c>
      <c r="M23" s="79"/>
    </row>
    <row r="24" spans="1:13">
      <c r="A24" s="99"/>
      <c r="B24" s="49"/>
      <c r="C24" s="287" t="str">
        <f>IF('Bon de Commande'!C24:D24="","",'Bon de Commande'!C24:D24)</f>
        <v/>
      </c>
      <c r="D24" s="288"/>
      <c r="E24" s="284" t="str">
        <f>IF(C24="","",VLOOKUP(C24,PAR!$A$2:$G$240,4,FALSE))</f>
        <v/>
      </c>
      <c r="F24" s="285"/>
      <c r="G24" s="285"/>
      <c r="H24" s="285"/>
      <c r="I24" s="286"/>
      <c r="J24" s="116" t="str">
        <f>IF('Bon de Commande'!J24="","",'Bon de Commande'!J24)</f>
        <v/>
      </c>
      <c r="K24" s="117" t="str">
        <f>'Bon de Commande'!K24</f>
        <v/>
      </c>
      <c r="L24" s="118" t="str">
        <f>IF(C24="","",VLOOKUP(C24,#REF!,6,FALSE)*J24)</f>
        <v/>
      </c>
      <c r="M24" s="79"/>
    </row>
    <row r="25" spans="1:13">
      <c r="A25" s="98"/>
      <c r="B25" s="49"/>
      <c r="C25" s="287" t="str">
        <f>IF('Bon de Commande'!C25:D25="","",'Bon de Commande'!C25:D25)</f>
        <v/>
      </c>
      <c r="D25" s="288"/>
      <c r="E25" s="284" t="str">
        <f>IF(C25="","",VLOOKUP(C25,PAR!$A$2:$G$240,4,FALSE))</f>
        <v/>
      </c>
      <c r="F25" s="285"/>
      <c r="G25" s="285"/>
      <c r="H25" s="285"/>
      <c r="I25" s="286"/>
      <c r="J25" s="116" t="str">
        <f>IF('Bon de Commande'!J25="","",'Bon de Commande'!J25)</f>
        <v/>
      </c>
      <c r="K25" s="117" t="str">
        <f>'Bon de Commande'!K25</f>
        <v/>
      </c>
      <c r="L25" s="118" t="str">
        <f>IF(C25="","",VLOOKUP(C25,#REF!,6,FALSE)*J25)</f>
        <v/>
      </c>
      <c r="M25" s="79"/>
    </row>
    <row r="26" spans="1:13">
      <c r="A26" s="98"/>
      <c r="B26" s="49"/>
      <c r="C26" s="287" t="str">
        <f>IF('Bon de Commande'!C26:D26="","",'Bon de Commande'!C26:D26)</f>
        <v/>
      </c>
      <c r="D26" s="288"/>
      <c r="E26" s="284" t="str">
        <f>IF(C26="","",VLOOKUP(C26,PAR!$A$2:$G$240,4,FALSE))</f>
        <v/>
      </c>
      <c r="F26" s="285"/>
      <c r="G26" s="285"/>
      <c r="H26" s="285"/>
      <c r="I26" s="286"/>
      <c r="J26" s="116" t="str">
        <f>IF('Bon de Commande'!J26="","",'Bon de Commande'!J26)</f>
        <v/>
      </c>
      <c r="K26" s="117" t="str">
        <f>'Bon de Commande'!K26</f>
        <v/>
      </c>
      <c r="L26" s="118" t="str">
        <f>IF(C26="","",VLOOKUP(C26,#REF!,6,FALSE)*J26)</f>
        <v/>
      </c>
      <c r="M26" s="79"/>
    </row>
    <row r="27" spans="1:13">
      <c r="A27" s="98"/>
      <c r="B27" s="49"/>
      <c r="C27" s="287" t="str">
        <f>IF('Bon de Commande'!C27:D27="","",'Bon de Commande'!C27:D27)</f>
        <v/>
      </c>
      <c r="D27" s="288"/>
      <c r="E27" s="284" t="str">
        <f>IF(C27="","",VLOOKUP(C27,PAR!$A$2:$G$240,4,FALSE))</f>
        <v/>
      </c>
      <c r="F27" s="285"/>
      <c r="G27" s="285"/>
      <c r="H27" s="285"/>
      <c r="I27" s="286"/>
      <c r="J27" s="116" t="str">
        <f>IF('Bon de Commande'!J27="","",'Bon de Commande'!J27)</f>
        <v/>
      </c>
      <c r="K27" s="117" t="str">
        <f>'Bon de Commande'!K27</f>
        <v/>
      </c>
      <c r="L27" s="118" t="str">
        <f>IF(C27="","",VLOOKUP(C27,#REF!,6,FALSE)*J27)</f>
        <v/>
      </c>
      <c r="M27" s="79"/>
    </row>
    <row r="28" spans="1:13">
      <c r="A28" s="98"/>
      <c r="B28" s="49"/>
      <c r="C28" s="287" t="str">
        <f>IF('Bon de Commande'!C28:D28="","",'Bon de Commande'!C28:D28)</f>
        <v/>
      </c>
      <c r="D28" s="288"/>
      <c r="E28" s="284" t="str">
        <f>IF(C28="","",VLOOKUP(C28,PAR!$A$2:$G$240,4,FALSE))</f>
        <v/>
      </c>
      <c r="F28" s="285"/>
      <c r="G28" s="285"/>
      <c r="H28" s="285"/>
      <c r="I28" s="286"/>
      <c r="J28" s="116" t="str">
        <f>IF('Bon de Commande'!J28="","",'Bon de Commande'!J28)</f>
        <v/>
      </c>
      <c r="K28" s="117" t="str">
        <f>'Bon de Commande'!K28</f>
        <v/>
      </c>
      <c r="L28" s="118" t="str">
        <f>IF(C28="","",VLOOKUP(C28,#REF!,6,FALSE)*J28)</f>
        <v/>
      </c>
      <c r="M28" s="79"/>
    </row>
    <row r="29" spans="1:13">
      <c r="A29" s="98"/>
      <c r="B29" s="49"/>
      <c r="C29" s="287" t="str">
        <f>IF('Bon de Commande'!C29:D29="","",'Bon de Commande'!C29:D29)</f>
        <v/>
      </c>
      <c r="D29" s="288"/>
      <c r="E29" s="284" t="str">
        <f>IF(C29="","",VLOOKUP(C29,PAR!$A$2:$G$240,4,FALSE))</f>
        <v/>
      </c>
      <c r="F29" s="285"/>
      <c r="G29" s="285"/>
      <c r="H29" s="285"/>
      <c r="I29" s="286"/>
      <c r="J29" s="116" t="str">
        <f>IF('Bon de Commande'!J29="","",'Bon de Commande'!J29)</f>
        <v/>
      </c>
      <c r="K29" s="117" t="str">
        <f>'Bon de Commande'!K29</f>
        <v/>
      </c>
      <c r="L29" s="118" t="str">
        <f>IF(C29="","",VLOOKUP(C29,#REF!,6,FALSE)*J29)</f>
        <v/>
      </c>
      <c r="M29" s="79"/>
    </row>
    <row r="30" spans="1:13">
      <c r="A30" s="98"/>
      <c r="B30" s="49"/>
      <c r="C30" s="287" t="str">
        <f>IF('Bon de Commande'!C30:D30="","",'Bon de Commande'!C30:D30)</f>
        <v/>
      </c>
      <c r="D30" s="288"/>
      <c r="E30" s="284" t="str">
        <f>IF(C30="","",VLOOKUP(C30,PAR!$A$2:$G$240,4,FALSE))</f>
        <v/>
      </c>
      <c r="F30" s="285"/>
      <c r="G30" s="285"/>
      <c r="H30" s="285"/>
      <c r="I30" s="286"/>
      <c r="J30" s="116" t="str">
        <f>IF('Bon de Commande'!J30="","",'Bon de Commande'!J30)</f>
        <v/>
      </c>
      <c r="K30" s="117" t="str">
        <f>'Bon de Commande'!K30</f>
        <v/>
      </c>
      <c r="L30" s="118" t="str">
        <f>IF(C30="","",VLOOKUP(C30,#REF!,6,FALSE)*J30)</f>
        <v/>
      </c>
      <c r="M30" s="79"/>
    </row>
    <row r="31" spans="1:13">
      <c r="A31" s="98"/>
      <c r="B31" s="49"/>
      <c r="C31" s="287" t="str">
        <f>IF('Bon de Commande'!C31:D31="","",'Bon de Commande'!C31:D31)</f>
        <v/>
      </c>
      <c r="D31" s="288"/>
      <c r="E31" s="284" t="str">
        <f>IF(C31="","",VLOOKUP(C31,PAR!$A$2:$G$240,4,FALSE))</f>
        <v/>
      </c>
      <c r="F31" s="285"/>
      <c r="G31" s="285"/>
      <c r="H31" s="285"/>
      <c r="I31" s="286"/>
      <c r="J31" s="116" t="str">
        <f>IF('Bon de Commande'!J31="","",'Bon de Commande'!J31)</f>
        <v/>
      </c>
      <c r="K31" s="117" t="str">
        <f>'Bon de Commande'!K31</f>
        <v/>
      </c>
      <c r="L31" s="118" t="str">
        <f>IF(C31="","",VLOOKUP(C31,#REF!,6,FALSE)*J31)</f>
        <v/>
      </c>
      <c r="M31" s="79"/>
    </row>
    <row r="32" spans="1:13">
      <c r="A32" s="98"/>
      <c r="B32" s="49"/>
      <c r="C32" s="287" t="str">
        <f>IF('Bon de Commande'!C32:D32="","",'Bon de Commande'!C32:D32)</f>
        <v/>
      </c>
      <c r="D32" s="288"/>
      <c r="E32" s="284" t="str">
        <f>IF(C32="","",VLOOKUP(C32,PAR!$A$2:$G$240,4,FALSE))</f>
        <v/>
      </c>
      <c r="F32" s="285"/>
      <c r="G32" s="285"/>
      <c r="H32" s="285"/>
      <c r="I32" s="286"/>
      <c r="J32" s="116" t="str">
        <f>IF('Bon de Commande'!J32="","",'Bon de Commande'!J32)</f>
        <v/>
      </c>
      <c r="K32" s="117" t="str">
        <f>'Bon de Commande'!K32</f>
        <v/>
      </c>
      <c r="L32" s="118" t="str">
        <f>IF(C32="","",VLOOKUP(C32,#REF!,6,FALSE)*J32)</f>
        <v/>
      </c>
      <c r="M32" s="79"/>
    </row>
    <row r="33" spans="1:13">
      <c r="A33" s="98"/>
      <c r="B33" s="49"/>
      <c r="C33" s="287" t="str">
        <f>IF('Bon de Commande'!C33:D33="","",'Bon de Commande'!C33:D33)</f>
        <v/>
      </c>
      <c r="D33" s="288"/>
      <c r="E33" s="284" t="str">
        <f>IF(C33="","",VLOOKUP(C33,PAR!$A$2:$G$240,4,FALSE))</f>
        <v/>
      </c>
      <c r="F33" s="285"/>
      <c r="G33" s="285"/>
      <c r="H33" s="285"/>
      <c r="I33" s="286"/>
      <c r="J33" s="116" t="str">
        <f>IF('Bon de Commande'!J33="","",'Bon de Commande'!J33)</f>
        <v/>
      </c>
      <c r="K33" s="117" t="str">
        <f>'Bon de Commande'!K33</f>
        <v/>
      </c>
      <c r="L33" s="118" t="str">
        <f>IF(C33="","",VLOOKUP(C33,#REF!,6,FALSE)*J33)</f>
        <v/>
      </c>
      <c r="M33" s="79"/>
    </row>
    <row r="34" spans="1:13">
      <c r="A34" s="98"/>
      <c r="B34" s="49"/>
      <c r="C34" s="287" t="str">
        <f>IF('Bon de Commande'!C34:D34="","",'Bon de Commande'!C34:D34)</f>
        <v/>
      </c>
      <c r="D34" s="288"/>
      <c r="E34" s="284" t="str">
        <f>IF(C34="","",VLOOKUP(C34,PAR!$A$2:$G$240,4,FALSE))</f>
        <v/>
      </c>
      <c r="F34" s="285"/>
      <c r="G34" s="285"/>
      <c r="H34" s="285"/>
      <c r="I34" s="286"/>
      <c r="J34" s="116" t="str">
        <f>IF('Bon de Commande'!J34="","",'Bon de Commande'!J34)</f>
        <v/>
      </c>
      <c r="K34" s="117" t="str">
        <f>'Bon de Commande'!K34</f>
        <v/>
      </c>
      <c r="L34" s="118" t="str">
        <f>IF(C34="","",VLOOKUP(C34,#REF!,6,FALSE)*J34)</f>
        <v/>
      </c>
      <c r="M34" s="79"/>
    </row>
    <row r="35" spans="1:13">
      <c r="A35" s="98"/>
      <c r="B35" s="49"/>
      <c r="C35" s="287" t="str">
        <f>IF('Bon de Commande'!C35:D35="","",'Bon de Commande'!C35:D35)</f>
        <v/>
      </c>
      <c r="D35" s="288"/>
      <c r="E35" s="284" t="str">
        <f>IF(C35="","",VLOOKUP(C35,PAR!$A$2:$G$240,4,FALSE))</f>
        <v/>
      </c>
      <c r="F35" s="285"/>
      <c r="G35" s="285"/>
      <c r="H35" s="285"/>
      <c r="I35" s="286"/>
      <c r="J35" s="116" t="str">
        <f>IF('Bon de Commande'!J35="","",'Bon de Commande'!J35)</f>
        <v/>
      </c>
      <c r="K35" s="117" t="str">
        <f>'Bon de Commande'!K35</f>
        <v/>
      </c>
      <c r="L35" s="118" t="str">
        <f>IF(C35="","",VLOOKUP(C35,#REF!,6,FALSE)*J35)</f>
        <v/>
      </c>
      <c r="M35" s="79"/>
    </row>
    <row r="36" spans="1:13">
      <c r="A36" s="98"/>
      <c r="B36" s="49"/>
      <c r="C36" s="287" t="str">
        <f>IF('Bon de Commande'!C36:D36="","",'Bon de Commande'!C36:D36)</f>
        <v/>
      </c>
      <c r="D36" s="288"/>
      <c r="E36" s="284" t="str">
        <f>IF(C36="","",VLOOKUP(C36,PAR!$A$2:$G$240,4,FALSE))</f>
        <v/>
      </c>
      <c r="F36" s="285"/>
      <c r="G36" s="285"/>
      <c r="H36" s="285"/>
      <c r="I36" s="286"/>
      <c r="J36" s="116" t="str">
        <f>IF('Bon de Commande'!J36="","",'Bon de Commande'!J36)</f>
        <v/>
      </c>
      <c r="K36" s="117" t="str">
        <f>'Bon de Commande'!K36</f>
        <v/>
      </c>
      <c r="L36" s="118" t="str">
        <f>IF(C36="","",VLOOKUP(C36,#REF!,6,FALSE)*J36)</f>
        <v/>
      </c>
      <c r="M36" s="79"/>
    </row>
    <row r="37" spans="1:13">
      <c r="A37" s="98"/>
      <c r="B37" s="49"/>
      <c r="C37" s="287" t="str">
        <f>IF('Bon de Commande'!C37:D37="","",'Bon de Commande'!C37:D37)</f>
        <v/>
      </c>
      <c r="D37" s="288"/>
      <c r="E37" s="284" t="str">
        <f>IF(C37="","",VLOOKUP(C37,PAR!$A$2:$G$240,4,FALSE))</f>
        <v/>
      </c>
      <c r="F37" s="285"/>
      <c r="G37" s="285"/>
      <c r="H37" s="285"/>
      <c r="I37" s="286"/>
      <c r="J37" s="116" t="str">
        <f>IF('Bon de Commande'!J37="","",'Bon de Commande'!J37)</f>
        <v/>
      </c>
      <c r="K37" s="117" t="str">
        <f>'Bon de Commande'!K37</f>
        <v/>
      </c>
      <c r="L37" s="118" t="str">
        <f>IF(C37="","",VLOOKUP(C37,#REF!,6,FALSE)*J37)</f>
        <v/>
      </c>
      <c r="M37" s="79"/>
    </row>
    <row r="38" spans="1:13">
      <c r="A38" s="98"/>
      <c r="B38" s="49"/>
      <c r="C38" s="287" t="str">
        <f>IF('Bon de Commande'!C38:D38="","",'Bon de Commande'!C38:D38)</f>
        <v/>
      </c>
      <c r="D38" s="288"/>
      <c r="E38" s="284" t="str">
        <f>IF(C38="","",VLOOKUP(C38,PAR!$A$2:$G$240,4,FALSE))</f>
        <v/>
      </c>
      <c r="F38" s="285"/>
      <c r="G38" s="285"/>
      <c r="H38" s="285"/>
      <c r="I38" s="286"/>
      <c r="J38" s="116" t="str">
        <f>IF('Bon de Commande'!J38="","",'Bon de Commande'!J38)</f>
        <v/>
      </c>
      <c r="K38" s="117" t="str">
        <f>'Bon de Commande'!K38</f>
        <v/>
      </c>
      <c r="L38" s="118" t="str">
        <f>IF(C38="","",VLOOKUP(C38,#REF!,6,FALSE)*J38)</f>
        <v/>
      </c>
      <c r="M38" s="79"/>
    </row>
    <row r="39" spans="1:13">
      <c r="A39" s="98"/>
      <c r="B39" s="49"/>
      <c r="C39" s="287" t="str">
        <f>IF('Bon de Commande'!C39:D39="","",'Bon de Commande'!C39:D39)</f>
        <v/>
      </c>
      <c r="D39" s="288"/>
      <c r="E39" s="284" t="str">
        <f>IF(C39="","",VLOOKUP(C39,PAR!$A$2:$G$240,4,FALSE))</f>
        <v/>
      </c>
      <c r="F39" s="285"/>
      <c r="G39" s="285"/>
      <c r="H39" s="285"/>
      <c r="I39" s="286"/>
      <c r="J39" s="116" t="str">
        <f>IF('Bon de Commande'!J39="","",'Bon de Commande'!J39)</f>
        <v/>
      </c>
      <c r="K39" s="117" t="str">
        <f>'Bon de Commande'!K39</f>
        <v/>
      </c>
      <c r="L39" s="118" t="str">
        <f>IF(C39="","",VLOOKUP(C39,#REF!,6,FALSE)*J39)</f>
        <v/>
      </c>
      <c r="M39" s="79"/>
    </row>
    <row r="40" spans="1:13">
      <c r="A40" s="98"/>
      <c r="B40" s="49"/>
      <c r="C40" s="287" t="str">
        <f>IF('Bon de Commande'!C40:D40="","",'Bon de Commande'!C40:D40)</f>
        <v/>
      </c>
      <c r="D40" s="288"/>
      <c r="E40" s="284" t="str">
        <f>IF(C40="","",VLOOKUP(C40,PAR!$A$2:$G$240,4,FALSE))</f>
        <v/>
      </c>
      <c r="F40" s="285"/>
      <c r="G40" s="285"/>
      <c r="H40" s="285"/>
      <c r="I40" s="286"/>
      <c r="J40" s="116" t="str">
        <f>IF('Bon de Commande'!J40="","",'Bon de Commande'!J40)</f>
        <v/>
      </c>
      <c r="K40" s="117" t="str">
        <f>'Bon de Commande'!K40</f>
        <v/>
      </c>
      <c r="L40" s="118" t="str">
        <f>IF(C40="","",VLOOKUP(C40,#REF!,6,FALSE)*J40)</f>
        <v/>
      </c>
      <c r="M40" s="79"/>
    </row>
    <row r="41" spans="1:13">
      <c r="A41" s="98"/>
      <c r="B41" s="49"/>
      <c r="C41" s="287" t="str">
        <f>IF('Bon de Commande'!C41:D41="","",'Bon de Commande'!C41:D41)</f>
        <v/>
      </c>
      <c r="D41" s="288"/>
      <c r="E41" s="284" t="str">
        <f>IF(C41="","",VLOOKUP(C41,PAR!$A$2:$G$240,4,FALSE))</f>
        <v/>
      </c>
      <c r="F41" s="285"/>
      <c r="G41" s="285"/>
      <c r="H41" s="285"/>
      <c r="I41" s="286"/>
      <c r="J41" s="116" t="str">
        <f>IF('Bon de Commande'!J41="","",'Bon de Commande'!J41)</f>
        <v/>
      </c>
      <c r="K41" s="117" t="str">
        <f>'Bon de Commande'!K41</f>
        <v/>
      </c>
      <c r="L41" s="118" t="str">
        <f>IF(C41="","",VLOOKUP(C41,#REF!,6,FALSE)*J41)</f>
        <v/>
      </c>
      <c r="M41" s="79"/>
    </row>
    <row r="42" spans="1:13">
      <c r="A42" s="98"/>
      <c r="B42" s="49"/>
      <c r="C42" s="287" t="str">
        <f>IF('Bon de Commande'!C42:D42="","",'Bon de Commande'!C42:D42)</f>
        <v/>
      </c>
      <c r="D42" s="288"/>
      <c r="E42" s="284" t="str">
        <f>IF(C42="","",VLOOKUP(C42,PAR!$A$2:$G$240,4,FALSE))</f>
        <v/>
      </c>
      <c r="F42" s="285"/>
      <c r="G42" s="285"/>
      <c r="H42" s="285"/>
      <c r="I42" s="286"/>
      <c r="J42" s="116" t="str">
        <f>IF('Bon de Commande'!J42="","",'Bon de Commande'!J42)</f>
        <v/>
      </c>
      <c r="K42" s="117" t="str">
        <f>'Bon de Commande'!K42</f>
        <v/>
      </c>
      <c r="L42" s="118" t="str">
        <f>IF(C42="","",VLOOKUP(C42,#REF!,6,FALSE)*J42)</f>
        <v/>
      </c>
      <c r="M42" s="79"/>
    </row>
    <row r="43" spans="1:13">
      <c r="A43" s="98"/>
      <c r="B43" s="49"/>
      <c r="C43" s="287" t="str">
        <f>IF('Bon de Commande'!C43:D43="","",'Bon de Commande'!C43:D43)</f>
        <v/>
      </c>
      <c r="D43" s="288"/>
      <c r="E43" s="284" t="str">
        <f>IF(C43="","",VLOOKUP(C43,PAR!$A$2:$G$240,4,FALSE))</f>
        <v/>
      </c>
      <c r="F43" s="285"/>
      <c r="G43" s="285"/>
      <c r="H43" s="285"/>
      <c r="I43" s="286"/>
      <c r="J43" s="116" t="str">
        <f>IF('Bon de Commande'!J43="","",'Bon de Commande'!J43)</f>
        <v/>
      </c>
      <c r="K43" s="117" t="str">
        <f>'Bon de Commande'!K43</f>
        <v/>
      </c>
      <c r="L43" s="118" t="str">
        <f>IF(C43="","",VLOOKUP(C43,#REF!,6,FALSE)*J43)</f>
        <v/>
      </c>
      <c r="M43" s="79"/>
    </row>
    <row r="44" spans="1:13">
      <c r="A44" s="98"/>
      <c r="B44" s="49"/>
      <c r="C44" s="287" t="str">
        <f>IF('Bon de Commande'!C44:D44="","",'Bon de Commande'!C44:D44)</f>
        <v/>
      </c>
      <c r="D44" s="288"/>
      <c r="E44" s="284" t="str">
        <f>IF(C44="","",VLOOKUP(C44,PAR!$A$2:$G$240,4,FALSE))</f>
        <v/>
      </c>
      <c r="F44" s="285"/>
      <c r="G44" s="285"/>
      <c r="H44" s="285"/>
      <c r="I44" s="286"/>
      <c r="J44" s="116" t="str">
        <f>IF('Bon de Commande'!J44="","",'Bon de Commande'!J44)</f>
        <v/>
      </c>
      <c r="K44" s="117" t="str">
        <f>'Bon de Commande'!K44</f>
        <v/>
      </c>
      <c r="L44" s="118" t="str">
        <f>IF(C44="","",VLOOKUP(C44,#REF!,6,FALSE)*J44)</f>
        <v/>
      </c>
      <c r="M44" s="79"/>
    </row>
    <row r="45" spans="1:13">
      <c r="A45" s="98"/>
      <c r="B45" s="49"/>
      <c r="C45" s="287" t="str">
        <f>IF('Bon de Commande'!C45:D45="","",'Bon de Commande'!C45:D45)</f>
        <v/>
      </c>
      <c r="D45" s="288"/>
      <c r="E45" s="284" t="str">
        <f>IF(C45="","",VLOOKUP(C45,PAR!$A$2:$G$240,4,FALSE))</f>
        <v/>
      </c>
      <c r="F45" s="285"/>
      <c r="G45" s="285"/>
      <c r="H45" s="285"/>
      <c r="I45" s="286"/>
      <c r="J45" s="116" t="str">
        <f>IF('Bon de Commande'!J45="","",'Bon de Commande'!J45)</f>
        <v/>
      </c>
      <c r="K45" s="117" t="str">
        <f>'Bon de Commande'!K45</f>
        <v/>
      </c>
      <c r="L45" s="118" t="str">
        <f>IF(C45="","",VLOOKUP(C45,#REF!,6,FALSE)*J45)</f>
        <v/>
      </c>
      <c r="M45" s="79"/>
    </row>
    <row r="46" spans="1:13">
      <c r="A46" s="98"/>
      <c r="B46" s="49"/>
      <c r="C46" s="287" t="str">
        <f>IF('Bon de Commande'!C46:D46="","",'Bon de Commande'!C46:D46)</f>
        <v/>
      </c>
      <c r="D46" s="288"/>
      <c r="E46" s="284" t="str">
        <f>IF(C46="","",VLOOKUP(C46,PAR!$A$2:$G$240,4,FALSE))</f>
        <v/>
      </c>
      <c r="F46" s="285"/>
      <c r="G46" s="285"/>
      <c r="H46" s="285"/>
      <c r="I46" s="286"/>
      <c r="J46" s="116" t="str">
        <f>IF('Bon de Commande'!J46="","",'Bon de Commande'!J46)</f>
        <v/>
      </c>
      <c r="K46" s="117" t="str">
        <f>'Bon de Commande'!K46</f>
        <v/>
      </c>
      <c r="L46" s="118" t="str">
        <f>IF(C46="","",VLOOKUP(C46,#REF!,6,FALSE)*J46)</f>
        <v/>
      </c>
      <c r="M46" s="79"/>
    </row>
    <row r="47" spans="1:13">
      <c r="A47" s="98"/>
      <c r="B47" s="49"/>
      <c r="C47" s="287" t="str">
        <f>IF('Bon de Commande'!C47:D47="","",'Bon de Commande'!C47:D47)</f>
        <v/>
      </c>
      <c r="D47" s="288"/>
      <c r="E47" s="284" t="str">
        <f>IF(C47="","",VLOOKUP(C47,PAR!$A$2:$G$240,4,FALSE))</f>
        <v/>
      </c>
      <c r="F47" s="285"/>
      <c r="G47" s="285"/>
      <c r="H47" s="285"/>
      <c r="I47" s="286"/>
      <c r="J47" s="116" t="str">
        <f>IF('Bon de Commande'!J47="","",'Bon de Commande'!J47)</f>
        <v/>
      </c>
      <c r="K47" s="117" t="str">
        <f>'Bon de Commande'!K47</f>
        <v/>
      </c>
      <c r="L47" s="118" t="str">
        <f>IF(C47="","",VLOOKUP(C47,#REF!,6,FALSE)*J47)</f>
        <v/>
      </c>
      <c r="M47" s="79"/>
    </row>
    <row r="48" spans="1:13">
      <c r="A48" s="98"/>
      <c r="B48" s="49"/>
      <c r="C48" s="287" t="str">
        <f>IF('Bon de Commande'!C48:D48="","",'Bon de Commande'!C48:D48)</f>
        <v/>
      </c>
      <c r="D48" s="288"/>
      <c r="E48" s="284" t="str">
        <f>IF(C48="","",VLOOKUP(C48,PAR!$A$2:$G$240,4,FALSE))</f>
        <v/>
      </c>
      <c r="F48" s="285"/>
      <c r="G48" s="285"/>
      <c r="H48" s="285"/>
      <c r="I48" s="286"/>
      <c r="J48" s="116" t="str">
        <f>IF('Bon de Commande'!J48="","",'Bon de Commande'!J48)</f>
        <v/>
      </c>
      <c r="K48" s="117" t="str">
        <f>'Bon de Commande'!K48</f>
        <v/>
      </c>
      <c r="L48" s="118" t="str">
        <f>IF(C48="","",VLOOKUP(C48,#REF!,6,FALSE)*J48)</f>
        <v/>
      </c>
      <c r="M48" s="79"/>
    </row>
    <row r="49" spans="1:15">
      <c r="A49" s="99"/>
      <c r="B49" s="49"/>
      <c r="C49" s="287" t="str">
        <f>IF('Bon de Commande'!C49:D49="","",'Bon de Commande'!C49:D49)</f>
        <v/>
      </c>
      <c r="D49" s="288"/>
      <c r="E49" s="284" t="str">
        <f>IF(C49="","",VLOOKUP(C49,PAR!$A$2:$G$240,4,FALSE))</f>
        <v/>
      </c>
      <c r="F49" s="285"/>
      <c r="G49" s="285"/>
      <c r="H49" s="285"/>
      <c r="I49" s="286"/>
      <c r="J49" s="116" t="str">
        <f>IF('Bon de Commande'!J49="","",'Bon de Commande'!J49)</f>
        <v/>
      </c>
      <c r="K49" s="117" t="str">
        <f>'Bon de Commande'!K49</f>
        <v/>
      </c>
      <c r="L49" s="118" t="str">
        <f>IF(C49="","",VLOOKUP(C49,#REF!,6,FALSE)*J49)</f>
        <v/>
      </c>
      <c r="M49" s="79"/>
    </row>
    <row r="50" spans="1:15">
      <c r="A50" s="99"/>
      <c r="B50" s="49"/>
      <c r="C50" s="287" t="str">
        <f>IF('Bon de Commande'!C50:D50="","",'Bon de Commande'!C50:D50)</f>
        <v/>
      </c>
      <c r="D50" s="288"/>
      <c r="E50" s="284" t="str">
        <f>IF(C50="","",VLOOKUP(C50,PAR!$A$2:$G$240,4,FALSE))</f>
        <v/>
      </c>
      <c r="F50" s="285"/>
      <c r="G50" s="285"/>
      <c r="H50" s="285"/>
      <c r="I50" s="286"/>
      <c r="J50" s="116" t="str">
        <f>IF('Bon de Commande'!J50="","",'Bon de Commande'!J50)</f>
        <v/>
      </c>
      <c r="K50" s="117" t="str">
        <f>'Bon de Commande'!K50</f>
        <v/>
      </c>
      <c r="L50" s="118" t="str">
        <f>IF(C50="","",VLOOKUP(C50,#REF!,6,FALSE)*J50)</f>
        <v/>
      </c>
      <c r="M50" s="79"/>
    </row>
    <row r="51" spans="1:15">
      <c r="A51" s="72"/>
      <c r="B51" s="49"/>
      <c r="C51" s="100"/>
      <c r="D51" s="100"/>
      <c r="E51" s="100"/>
      <c r="F51" s="100"/>
      <c r="G51" s="100"/>
      <c r="H51" s="100"/>
      <c r="I51" s="100"/>
      <c r="J51" s="72"/>
      <c r="K51" s="72"/>
      <c r="L51" s="72"/>
      <c r="M51" s="79"/>
    </row>
    <row r="52" spans="1:15" ht="14" customHeight="1">
      <c r="A52" s="72"/>
      <c r="B52" s="49"/>
      <c r="C52" s="298" t="s">
        <v>22</v>
      </c>
      <c r="D52" s="298"/>
      <c r="E52" s="298"/>
      <c r="F52" s="298"/>
      <c r="G52" s="296" t="s">
        <v>12</v>
      </c>
      <c r="H52" s="296"/>
      <c r="I52" s="297"/>
      <c r="J52" s="115">
        <f>SUM(J19:J50)</f>
        <v>0</v>
      </c>
      <c r="K52" s="101" t="s">
        <v>23</v>
      </c>
      <c r="L52" s="102"/>
      <c r="M52" s="79"/>
      <c r="O52" s="103"/>
    </row>
    <row r="53" spans="1:15" ht="6" customHeight="1">
      <c r="A53" s="72"/>
      <c r="B53" s="49"/>
      <c r="C53" s="104"/>
      <c r="D53" s="104"/>
      <c r="E53" s="104"/>
      <c r="F53" s="104"/>
      <c r="G53" s="105"/>
      <c r="H53" s="105"/>
      <c r="I53" s="105"/>
      <c r="J53" s="106"/>
      <c r="K53" s="102"/>
      <c r="L53" s="102"/>
      <c r="M53" s="79"/>
      <c r="O53" s="103"/>
    </row>
    <row r="54" spans="1:15">
      <c r="A54" s="72"/>
      <c r="B54" s="49"/>
      <c r="C54" s="313"/>
      <c r="D54" s="314"/>
      <c r="E54" s="315"/>
      <c r="F54" s="107"/>
      <c r="G54" s="107"/>
      <c r="H54" s="107"/>
      <c r="I54" s="107"/>
      <c r="J54" s="108"/>
      <c r="K54" s="109"/>
      <c r="L54" s="119" t="s">
        <v>313</v>
      </c>
      <c r="M54" s="79"/>
    </row>
    <row r="55" spans="1:15" ht="14" customHeight="1">
      <c r="A55" s="72"/>
      <c r="B55" s="49"/>
      <c r="C55" s="316"/>
      <c r="D55" s="317"/>
      <c r="E55" s="318"/>
      <c r="F55" s="110"/>
      <c r="G55" s="322" t="s">
        <v>24</v>
      </c>
      <c r="H55" s="323"/>
      <c r="I55" s="323"/>
      <c r="J55" s="325"/>
      <c r="K55" s="324" t="s">
        <v>362</v>
      </c>
      <c r="L55" s="311">
        <f>SUM(L19:L50)</f>
        <v>0</v>
      </c>
      <c r="M55" s="79"/>
    </row>
    <row r="56" spans="1:15">
      <c r="A56" s="72"/>
      <c r="B56" s="49"/>
      <c r="C56" s="319"/>
      <c r="D56" s="320"/>
      <c r="E56" s="321"/>
      <c r="F56" s="110"/>
      <c r="G56" s="322"/>
      <c r="H56" s="323"/>
      <c r="I56" s="323"/>
      <c r="J56" s="326"/>
      <c r="K56" s="324"/>
      <c r="L56" s="312"/>
      <c r="M56" s="79"/>
    </row>
    <row r="57" spans="1:15" ht="6" customHeight="1">
      <c r="A57" s="72"/>
      <c r="B57" s="49"/>
      <c r="C57" s="107"/>
      <c r="D57" s="107"/>
      <c r="E57" s="100"/>
      <c r="F57" s="100"/>
      <c r="G57" s="100"/>
      <c r="H57" s="100"/>
      <c r="I57" s="100"/>
      <c r="J57" s="111"/>
      <c r="K57" s="111"/>
      <c r="L57" s="111"/>
      <c r="M57" s="79"/>
    </row>
    <row r="58" spans="1:15" ht="20" customHeight="1">
      <c r="A58" s="72"/>
      <c r="B58" s="49"/>
      <c r="C58" s="289" t="s">
        <v>11</v>
      </c>
      <c r="D58" s="290"/>
      <c r="E58" s="290"/>
      <c r="F58" s="290"/>
      <c r="G58" s="290"/>
      <c r="H58" s="290"/>
      <c r="I58" s="290"/>
      <c r="J58" s="290"/>
      <c r="K58" s="290"/>
      <c r="L58" s="291"/>
      <c r="M58" s="79"/>
    </row>
    <row r="59" spans="1:15" ht="6" customHeight="1" thickBot="1">
      <c r="A59" s="72"/>
      <c r="B59" s="112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4"/>
    </row>
    <row r="60" spans="1:15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</row>
  </sheetData>
  <sheetProtection sheet="1" objects="1" scenarios="1" selectLockedCells="1"/>
  <mergeCells count="86">
    <mergeCell ref="E33:I33"/>
    <mergeCell ref="E34:I34"/>
    <mergeCell ref="E21:I21"/>
    <mergeCell ref="E22:I22"/>
    <mergeCell ref="E26:I26"/>
    <mergeCell ref="E27:I27"/>
    <mergeCell ref="E32:I32"/>
    <mergeCell ref="C20:D20"/>
    <mergeCell ref="C32:D32"/>
    <mergeCell ref="E23:I23"/>
    <mergeCell ref="E24:I24"/>
    <mergeCell ref="E25:I25"/>
    <mergeCell ref="L55:L56"/>
    <mergeCell ref="C54:E56"/>
    <mergeCell ref="G55:I56"/>
    <mergeCell ref="K55:K56"/>
    <mergeCell ref="J55:J56"/>
    <mergeCell ref="C3:D3"/>
    <mergeCell ref="C31:D31"/>
    <mergeCell ref="C42:D42"/>
    <mergeCell ref="C36:D36"/>
    <mergeCell ref="C40:D40"/>
    <mergeCell ref="C39:D39"/>
    <mergeCell ref="C41:D41"/>
    <mergeCell ref="C38:D38"/>
    <mergeCell ref="C7:F7"/>
    <mergeCell ref="C8:F8"/>
    <mergeCell ref="C9:F9"/>
    <mergeCell ref="C10:F10"/>
    <mergeCell ref="C33:D33"/>
    <mergeCell ref="C34:D34"/>
    <mergeCell ref="C37:D37"/>
    <mergeCell ref="E28:I28"/>
    <mergeCell ref="I10:L10"/>
    <mergeCell ref="J9:L9"/>
    <mergeCell ref="E19:I19"/>
    <mergeCell ref="E20:I20"/>
    <mergeCell ref="I7:J7"/>
    <mergeCell ref="I3:L3"/>
    <mergeCell ref="C44:D44"/>
    <mergeCell ref="C43:D43"/>
    <mergeCell ref="C25:D25"/>
    <mergeCell ref="C26:D26"/>
    <mergeCell ref="C35:D35"/>
    <mergeCell ref="C22:D22"/>
    <mergeCell ref="C23:D23"/>
    <mergeCell ref="C24:D24"/>
    <mergeCell ref="C21:D21"/>
    <mergeCell ref="K7:L7"/>
    <mergeCell ref="E30:I30"/>
    <mergeCell ref="E36:I36"/>
    <mergeCell ref="E37:I37"/>
    <mergeCell ref="E38:I38"/>
    <mergeCell ref="I8:L8"/>
    <mergeCell ref="C58:L58"/>
    <mergeCell ref="C17:D17"/>
    <mergeCell ref="C27:D27"/>
    <mergeCell ref="C28:D28"/>
    <mergeCell ref="C29:D29"/>
    <mergeCell ref="C30:D30"/>
    <mergeCell ref="C48:D48"/>
    <mergeCell ref="C49:D49"/>
    <mergeCell ref="C50:D50"/>
    <mergeCell ref="E17:G17"/>
    <mergeCell ref="G52:I52"/>
    <mergeCell ref="C52:F52"/>
    <mergeCell ref="C45:D45"/>
    <mergeCell ref="C46:D46"/>
    <mergeCell ref="E31:I31"/>
    <mergeCell ref="E35:I35"/>
    <mergeCell ref="C13:D13"/>
    <mergeCell ref="E39:I39"/>
    <mergeCell ref="E40:I40"/>
    <mergeCell ref="E50:I50"/>
    <mergeCell ref="E42:I42"/>
    <mergeCell ref="E43:I43"/>
    <mergeCell ref="E44:I44"/>
    <mergeCell ref="E45:I45"/>
    <mergeCell ref="E49:I49"/>
    <mergeCell ref="E46:I46"/>
    <mergeCell ref="E47:I47"/>
    <mergeCell ref="E48:I48"/>
    <mergeCell ref="C47:D47"/>
    <mergeCell ref="E41:I41"/>
    <mergeCell ref="E29:I29"/>
    <mergeCell ref="C19:D19"/>
  </mergeCells>
  <phoneticPr fontId="7" type="noConversion"/>
  <conditionalFormatting sqref="K4 F13 F15 J13 K15 L55:L56 J52">
    <cfRule type="containsBlanks" dxfId="31" priority="1">
      <formula>LEN(TRIM(F4))=0</formula>
    </cfRule>
  </conditionalFormatting>
  <pageMargins left="0.25" right="0.25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8000"/>
  </sheetPr>
  <dimension ref="A1:G41"/>
  <sheetViews>
    <sheetView showGridLines="0" showRowColHeaders="0" workbookViewId="0">
      <pane ySplit="1" topLeftCell="A2" activePane="bottomLeft" state="frozen"/>
      <selection pane="bottomLeft" activeCell="G3" sqref="G3"/>
    </sheetView>
  </sheetViews>
  <sheetFormatPr baseColWidth="10" defaultRowHeight="15" customHeight="1" x14ac:dyDescent="0"/>
  <cols>
    <col min="1" max="4" width="27.1640625" style="134" customWidth="1"/>
    <col min="5" max="5" width="21.33203125" style="136" customWidth="1"/>
    <col min="6" max="6" width="45.6640625" style="134" customWidth="1"/>
    <col min="7" max="7" width="21.33203125" style="135" customWidth="1"/>
    <col min="8" max="16384" width="10.83203125" style="134"/>
  </cols>
  <sheetData>
    <row r="1" spans="1:7" s="139" customFormat="1" ht="28" customHeight="1">
      <c r="A1" s="140" t="s">
        <v>357</v>
      </c>
      <c r="B1" s="141" t="s">
        <v>358</v>
      </c>
      <c r="C1" s="141" t="s">
        <v>521</v>
      </c>
      <c r="D1" s="141" t="s">
        <v>359</v>
      </c>
      <c r="E1" s="141" t="s">
        <v>356</v>
      </c>
      <c r="F1" s="141" t="s">
        <v>360</v>
      </c>
      <c r="G1" s="142" t="s">
        <v>361</v>
      </c>
    </row>
    <row r="2" spans="1:7" ht="15" customHeight="1">
      <c r="A2" s="171" t="s">
        <v>314</v>
      </c>
      <c r="B2" s="171" t="s">
        <v>537</v>
      </c>
      <c r="C2" s="171" t="s">
        <v>538</v>
      </c>
      <c r="D2" s="171" t="s">
        <v>539</v>
      </c>
      <c r="E2" s="172">
        <v>83400</v>
      </c>
      <c r="F2" s="171" t="s">
        <v>540</v>
      </c>
      <c r="G2" s="173">
        <v>987654332</v>
      </c>
    </row>
    <row r="3" spans="1:7" ht="15" customHeight="1">
      <c r="A3" s="171" t="s">
        <v>315</v>
      </c>
      <c r="B3" s="171"/>
      <c r="C3" s="171"/>
      <c r="D3" s="171"/>
      <c r="E3" s="172"/>
      <c r="F3" s="171"/>
      <c r="G3" s="173"/>
    </row>
    <row r="4" spans="1:7" ht="15" customHeight="1">
      <c r="A4" s="171" t="s">
        <v>323</v>
      </c>
      <c r="B4" s="171"/>
      <c r="C4" s="171"/>
      <c r="D4" s="171"/>
      <c r="E4" s="172"/>
      <c r="F4" s="174"/>
      <c r="G4" s="175"/>
    </row>
    <row r="5" spans="1:7" ht="15" customHeight="1">
      <c r="A5" s="171" t="s">
        <v>324</v>
      </c>
      <c r="B5" s="171"/>
      <c r="C5" s="171"/>
      <c r="D5" s="171"/>
      <c r="E5" s="176"/>
      <c r="F5" s="174"/>
      <c r="G5" s="175"/>
    </row>
    <row r="6" spans="1:7" ht="15" customHeight="1">
      <c r="A6" s="171" t="s">
        <v>325</v>
      </c>
      <c r="B6" s="171"/>
      <c r="C6" s="171"/>
      <c r="D6" s="171"/>
      <c r="E6" s="172"/>
      <c r="F6" s="174"/>
      <c r="G6" s="175"/>
    </row>
    <row r="7" spans="1:7" ht="15" customHeight="1">
      <c r="A7" s="171" t="s">
        <v>326</v>
      </c>
      <c r="B7" s="171"/>
      <c r="C7" s="171"/>
      <c r="D7" s="171"/>
      <c r="E7" s="172"/>
      <c r="F7" s="174"/>
      <c r="G7" s="175"/>
    </row>
    <row r="8" spans="1:7" ht="15" customHeight="1">
      <c r="A8" s="171" t="s">
        <v>327</v>
      </c>
      <c r="B8" s="171"/>
      <c r="C8" s="171"/>
      <c r="D8" s="171"/>
      <c r="E8" s="172"/>
      <c r="F8" s="174"/>
      <c r="G8" s="175"/>
    </row>
    <row r="9" spans="1:7" ht="15" customHeight="1">
      <c r="A9" s="171" t="s">
        <v>329</v>
      </c>
      <c r="B9" s="171"/>
      <c r="C9" s="171"/>
      <c r="D9" s="171"/>
      <c r="E9" s="172"/>
      <c r="F9" s="174"/>
      <c r="G9" s="175"/>
    </row>
    <row r="10" spans="1:7" ht="15" customHeight="1">
      <c r="A10" s="171" t="s">
        <v>330</v>
      </c>
      <c r="B10" s="171"/>
      <c r="C10" s="171"/>
      <c r="D10" s="171"/>
      <c r="E10" s="176"/>
      <c r="F10" s="174"/>
      <c r="G10" s="175"/>
    </row>
    <row r="11" spans="1:7" ht="15" customHeight="1">
      <c r="A11" s="171" t="s">
        <v>322</v>
      </c>
      <c r="B11" s="171"/>
      <c r="C11" s="171"/>
      <c r="D11" s="171"/>
      <c r="E11" s="172"/>
      <c r="F11" s="174"/>
      <c r="G11" s="175"/>
    </row>
    <row r="12" spans="1:7" ht="15" customHeight="1">
      <c r="A12" s="171" t="s">
        <v>331</v>
      </c>
      <c r="B12" s="171"/>
      <c r="C12" s="171"/>
      <c r="D12" s="171"/>
      <c r="E12" s="172"/>
      <c r="F12" s="171"/>
      <c r="G12" s="173"/>
    </row>
    <row r="13" spans="1:7" ht="15" customHeight="1">
      <c r="A13" s="171" t="s">
        <v>332</v>
      </c>
      <c r="B13" s="171"/>
      <c r="C13" s="171"/>
      <c r="D13" s="171"/>
      <c r="E13" s="172"/>
      <c r="F13" s="174"/>
      <c r="G13" s="175"/>
    </row>
    <row r="14" spans="1:7" ht="15" customHeight="1">
      <c r="A14" s="171" t="s">
        <v>328</v>
      </c>
      <c r="B14" s="171"/>
      <c r="C14" s="171"/>
      <c r="D14" s="171"/>
      <c r="E14" s="172"/>
      <c r="F14" s="174"/>
      <c r="G14" s="175"/>
    </row>
    <row r="15" spans="1:7" ht="15" customHeight="1">
      <c r="A15" s="171" t="s">
        <v>333</v>
      </c>
      <c r="B15" s="171"/>
      <c r="C15" s="171"/>
      <c r="D15" s="171"/>
      <c r="E15" s="172"/>
      <c r="F15" s="171"/>
      <c r="G15" s="175"/>
    </row>
    <row r="16" spans="1:7" ht="15" customHeight="1">
      <c r="A16" s="171" t="s">
        <v>349</v>
      </c>
      <c r="B16" s="171"/>
      <c r="C16" s="171"/>
      <c r="D16" s="171"/>
      <c r="E16" s="172"/>
      <c r="F16" s="174"/>
      <c r="G16" s="175"/>
    </row>
    <row r="17" spans="1:7" ht="15" customHeight="1">
      <c r="A17" s="171" t="s">
        <v>348</v>
      </c>
      <c r="B17" s="171"/>
      <c r="C17" s="171"/>
      <c r="D17" s="171"/>
      <c r="E17" s="172"/>
      <c r="F17" s="174"/>
      <c r="G17" s="175"/>
    </row>
    <row r="18" spans="1:7" ht="15" customHeight="1">
      <c r="A18" s="171" t="s">
        <v>350</v>
      </c>
      <c r="B18" s="171"/>
      <c r="C18" s="171"/>
      <c r="D18" s="171"/>
      <c r="E18" s="172"/>
      <c r="F18" s="174"/>
      <c r="G18" s="175"/>
    </row>
    <row r="19" spans="1:7" ht="15" customHeight="1">
      <c r="A19" s="171" t="s">
        <v>336</v>
      </c>
      <c r="B19" s="171"/>
      <c r="C19" s="171"/>
      <c r="D19" s="171"/>
      <c r="E19" s="172"/>
      <c r="F19" s="174"/>
      <c r="G19" s="175"/>
    </row>
    <row r="20" spans="1:7" ht="15" customHeight="1">
      <c r="A20" s="171" t="s">
        <v>335</v>
      </c>
      <c r="B20" s="171"/>
      <c r="C20" s="171"/>
      <c r="D20" s="171"/>
      <c r="E20" s="172"/>
      <c r="F20" s="174"/>
      <c r="G20" s="175"/>
    </row>
    <row r="21" spans="1:7" ht="15" customHeight="1">
      <c r="A21" s="171" t="s">
        <v>338</v>
      </c>
      <c r="B21" s="171"/>
      <c r="C21" s="171"/>
      <c r="D21" s="171"/>
      <c r="E21" s="172"/>
      <c r="F21" s="174"/>
      <c r="G21" s="175"/>
    </row>
    <row r="22" spans="1:7" ht="15" customHeight="1">
      <c r="A22" s="171" t="s">
        <v>339</v>
      </c>
      <c r="B22" s="171"/>
      <c r="C22" s="171"/>
      <c r="D22" s="171"/>
      <c r="E22" s="172"/>
      <c r="F22" s="174"/>
      <c r="G22" s="175"/>
    </row>
    <row r="23" spans="1:7" ht="15" customHeight="1">
      <c r="A23" s="171" t="s">
        <v>340</v>
      </c>
      <c r="B23" s="171"/>
      <c r="C23" s="171"/>
      <c r="D23" s="171"/>
      <c r="E23" s="172"/>
      <c r="F23" s="174"/>
      <c r="G23" s="175"/>
    </row>
    <row r="24" spans="1:7" ht="15" customHeight="1">
      <c r="A24" s="171" t="s">
        <v>341</v>
      </c>
      <c r="B24" s="171"/>
      <c r="C24" s="171"/>
      <c r="D24" s="171"/>
      <c r="E24" s="172"/>
      <c r="F24" s="174"/>
      <c r="G24" s="175"/>
    </row>
    <row r="25" spans="1:7" ht="15" customHeight="1">
      <c r="A25" s="171" t="s">
        <v>342</v>
      </c>
      <c r="B25" s="171"/>
      <c r="C25" s="171"/>
      <c r="D25" s="171"/>
      <c r="E25" s="172"/>
      <c r="F25" s="174"/>
      <c r="G25" s="175"/>
    </row>
    <row r="26" spans="1:7" ht="15" customHeight="1">
      <c r="A26" s="171" t="s">
        <v>343</v>
      </c>
      <c r="B26" s="171"/>
      <c r="C26" s="171"/>
      <c r="D26" s="171"/>
      <c r="E26" s="172"/>
      <c r="F26" s="174"/>
      <c r="G26" s="175"/>
    </row>
    <row r="27" spans="1:7" ht="15" customHeight="1">
      <c r="A27" s="171" t="s">
        <v>344</v>
      </c>
      <c r="B27" s="171"/>
      <c r="C27" s="171"/>
      <c r="D27" s="171"/>
      <c r="E27" s="172"/>
      <c r="F27" s="174"/>
      <c r="G27" s="175"/>
    </row>
    <row r="28" spans="1:7" ht="15" customHeight="1">
      <c r="A28" s="171" t="s">
        <v>351</v>
      </c>
      <c r="B28" s="171"/>
      <c r="C28" s="171"/>
      <c r="D28" s="171"/>
      <c r="E28" s="172"/>
      <c r="F28" s="174"/>
      <c r="G28" s="175"/>
    </row>
    <row r="29" spans="1:7" ht="15" customHeight="1">
      <c r="A29" s="171" t="s">
        <v>345</v>
      </c>
      <c r="B29" s="171"/>
      <c r="C29" s="171"/>
      <c r="D29" s="171"/>
      <c r="E29" s="172"/>
      <c r="F29" s="174"/>
      <c r="G29" s="175"/>
    </row>
    <row r="30" spans="1:7" ht="15" customHeight="1">
      <c r="A30" s="171" t="s">
        <v>346</v>
      </c>
      <c r="B30" s="171"/>
      <c r="C30" s="171"/>
      <c r="D30" s="171"/>
      <c r="E30" s="172"/>
      <c r="F30" s="174"/>
      <c r="G30" s="173"/>
    </row>
    <row r="31" spans="1:7" ht="15" customHeight="1">
      <c r="A31" s="171" t="s">
        <v>347</v>
      </c>
      <c r="B31" s="171"/>
      <c r="C31" s="171"/>
      <c r="D31" s="171"/>
      <c r="E31" s="172"/>
      <c r="F31" s="174"/>
      <c r="G31" s="175"/>
    </row>
    <row r="32" spans="1:7" ht="15" customHeight="1">
      <c r="A32" s="171" t="s">
        <v>334</v>
      </c>
      <c r="B32" s="171"/>
      <c r="C32" s="171"/>
      <c r="D32" s="171"/>
      <c r="E32" s="176"/>
      <c r="F32" s="174"/>
      <c r="G32" s="175"/>
    </row>
    <row r="33" spans="1:7" ht="15" customHeight="1">
      <c r="A33" s="177" t="s">
        <v>337</v>
      </c>
      <c r="B33" s="177"/>
      <c r="C33" s="177"/>
      <c r="D33" s="177"/>
      <c r="E33" s="178"/>
      <c r="F33" s="179"/>
      <c r="G33" s="180"/>
    </row>
    <row r="34" spans="1:7" ht="15" customHeight="1">
      <c r="A34" s="171" t="s">
        <v>353</v>
      </c>
      <c r="B34" s="174"/>
      <c r="C34" s="171"/>
      <c r="D34" s="171"/>
      <c r="E34" s="172"/>
      <c r="F34" s="174"/>
      <c r="G34" s="175"/>
    </row>
    <row r="35" spans="1:7" ht="15" customHeight="1">
      <c r="A35" s="171" t="s">
        <v>320</v>
      </c>
      <c r="B35" s="171"/>
      <c r="C35" s="171"/>
      <c r="D35" s="171"/>
      <c r="E35" s="172"/>
      <c r="F35" s="174"/>
      <c r="G35" s="175"/>
    </row>
    <row r="36" spans="1:7" ht="15" customHeight="1">
      <c r="A36" s="171" t="s">
        <v>321</v>
      </c>
      <c r="B36" s="171"/>
      <c r="C36" s="171"/>
      <c r="D36" s="171"/>
      <c r="E36" s="172"/>
      <c r="F36" s="174"/>
      <c r="G36" s="175"/>
    </row>
    <row r="37" spans="1:7" ht="15" customHeight="1">
      <c r="A37" s="171" t="s">
        <v>316</v>
      </c>
      <c r="B37" s="171"/>
      <c r="C37" s="171"/>
      <c r="D37" s="171"/>
      <c r="E37" s="172"/>
      <c r="F37" s="174"/>
      <c r="G37" s="175"/>
    </row>
    <row r="38" spans="1:7" ht="15" customHeight="1">
      <c r="A38" s="171" t="s">
        <v>317</v>
      </c>
      <c r="B38" s="171"/>
      <c r="C38" s="171"/>
      <c r="D38" s="171"/>
      <c r="E38" s="172"/>
      <c r="F38" s="174"/>
      <c r="G38" s="175"/>
    </row>
    <row r="39" spans="1:7" ht="15" customHeight="1">
      <c r="A39" s="171" t="s">
        <v>318</v>
      </c>
      <c r="B39" s="171"/>
      <c r="C39" s="171"/>
      <c r="D39" s="171"/>
      <c r="E39" s="172"/>
      <c r="F39" s="174"/>
      <c r="G39" s="175"/>
    </row>
    <row r="40" spans="1:7" ht="15" customHeight="1">
      <c r="A40" s="171" t="s">
        <v>319</v>
      </c>
      <c r="B40" s="171"/>
      <c r="C40" s="171"/>
      <c r="D40" s="171"/>
      <c r="E40" s="172"/>
      <c r="F40" s="171"/>
      <c r="G40" s="175"/>
    </row>
    <row r="41" spans="1:7" ht="15" customHeight="1">
      <c r="A41" s="171" t="s">
        <v>352</v>
      </c>
      <c r="B41" s="171"/>
      <c r="C41" s="171"/>
      <c r="D41" s="171"/>
      <c r="E41" s="172"/>
      <c r="F41" s="174"/>
      <c r="G41" s="175"/>
    </row>
  </sheetData>
  <sheetProtection sheet="1" objects="1" scenarios="1" selectLockedCells="1" autoFilter="0"/>
  <sortState ref="A2:G63">
    <sortCondition ref="A1"/>
  </sortState>
  <phoneticPr fontId="7" type="noConversion"/>
  <pageMargins left="0.25" right="0.25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1"/>
  </sheetPr>
  <dimension ref="A1:D39"/>
  <sheetViews>
    <sheetView workbookViewId="0">
      <selection activeCell="C2" sqref="C2"/>
    </sheetView>
  </sheetViews>
  <sheetFormatPr baseColWidth="10" defaultRowHeight="15" x14ac:dyDescent="0"/>
  <cols>
    <col min="1" max="1" width="15.6640625" style="42" bestFit="1" customWidth="1"/>
    <col min="2" max="2" width="12.33203125" style="45" bestFit="1" customWidth="1"/>
    <col min="3" max="3" width="37" style="42" bestFit="1" customWidth="1"/>
    <col min="4" max="4" width="12.33203125" style="138" bestFit="1" customWidth="1"/>
    <col min="5" max="16384" width="10.83203125" style="42"/>
  </cols>
  <sheetData>
    <row r="1" spans="1:4">
      <c r="A1" s="241" t="s">
        <v>531</v>
      </c>
      <c r="B1" s="44" t="s">
        <v>5</v>
      </c>
      <c r="C1" s="242" t="s">
        <v>536</v>
      </c>
      <c r="D1" s="134"/>
    </row>
    <row r="2" spans="1:4">
      <c r="A2" s="241" t="s">
        <v>532</v>
      </c>
      <c r="B2" s="44" t="s">
        <v>210</v>
      </c>
      <c r="C2" s="130"/>
      <c r="D2" s="134"/>
    </row>
    <row r="3" spans="1:4">
      <c r="A3" s="241" t="s">
        <v>533</v>
      </c>
      <c r="B3" s="46" t="s">
        <v>209</v>
      </c>
      <c r="C3" s="131"/>
      <c r="D3" s="134"/>
    </row>
    <row r="4" spans="1:4">
      <c r="A4" s="241" t="s">
        <v>534</v>
      </c>
      <c r="B4" s="46" t="s">
        <v>211</v>
      </c>
      <c r="C4" s="131"/>
      <c r="D4" s="134"/>
    </row>
    <row r="5" spans="1:4">
      <c r="D5" s="134"/>
    </row>
    <row r="6" spans="1:4">
      <c r="D6" s="137"/>
    </row>
    <row r="8" spans="1:4">
      <c r="D8" s="134"/>
    </row>
    <row r="9" spans="1:4">
      <c r="D9" s="134"/>
    </row>
    <row r="10" spans="1:4">
      <c r="D10" s="134"/>
    </row>
    <row r="11" spans="1:4">
      <c r="D11" s="134"/>
    </row>
    <row r="12" spans="1:4">
      <c r="D12" s="134"/>
    </row>
    <row r="13" spans="1:4">
      <c r="D13" s="134"/>
    </row>
    <row r="14" spans="1:4">
      <c r="D14" s="134"/>
    </row>
    <row r="15" spans="1:4">
      <c r="D15" s="134"/>
    </row>
    <row r="16" spans="1:4">
      <c r="D16" s="134"/>
    </row>
    <row r="17" spans="4:4">
      <c r="D17" s="134"/>
    </row>
    <row r="18" spans="4:4">
      <c r="D18" s="134"/>
    </row>
    <row r="19" spans="4:4">
      <c r="D19" s="134"/>
    </row>
    <row r="20" spans="4:4">
      <c r="D20" s="134"/>
    </row>
    <row r="21" spans="4:4">
      <c r="D21" s="134"/>
    </row>
    <row r="22" spans="4:4">
      <c r="D22" s="134"/>
    </row>
    <row r="23" spans="4:4">
      <c r="D23" s="134"/>
    </row>
    <row r="24" spans="4:4">
      <c r="D24" s="134"/>
    </row>
    <row r="25" spans="4:4">
      <c r="D25" s="134"/>
    </row>
    <row r="26" spans="4:4">
      <c r="D26" s="134"/>
    </row>
    <row r="27" spans="4:4">
      <c r="D27" s="134"/>
    </row>
    <row r="28" spans="4:4">
      <c r="D28" s="134"/>
    </row>
    <row r="29" spans="4:4">
      <c r="D29" s="134"/>
    </row>
    <row r="30" spans="4:4">
      <c r="D30" s="134"/>
    </row>
    <row r="31" spans="4:4">
      <c r="D31" s="134"/>
    </row>
    <row r="32" spans="4:4">
      <c r="D32" s="134"/>
    </row>
    <row r="33" spans="4:4">
      <c r="D33" s="134"/>
    </row>
    <row r="34" spans="4:4">
      <c r="D34" s="134"/>
    </row>
    <row r="35" spans="4:4">
      <c r="D35" s="134"/>
    </row>
    <row r="36" spans="4:4">
      <c r="D36" s="134"/>
    </row>
    <row r="37" spans="4:4">
      <c r="D37" s="134"/>
    </row>
    <row r="38" spans="4:4">
      <c r="D38" s="134"/>
    </row>
    <row r="39" spans="4:4">
      <c r="D39" s="134"/>
    </row>
  </sheetData>
  <sortState ref="D1:D7">
    <sortCondition ref="D1"/>
  </sortState>
  <hyperlinks>
    <hyperlink ref="C1" r:id="rId1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rgb="FFFF0000"/>
  </sheetPr>
  <dimension ref="A1:L231"/>
  <sheetViews>
    <sheetView showGridLines="0" showRowColHeaders="0" workbookViewId="0">
      <pane ySplit="1" topLeftCell="A2" activePane="bottomLeft" state="frozen"/>
      <selection pane="bottomLeft" activeCell="D2" sqref="D2"/>
    </sheetView>
  </sheetViews>
  <sheetFormatPr baseColWidth="10" defaultRowHeight="15" x14ac:dyDescent="0"/>
  <cols>
    <col min="1" max="1" width="4.33203125" style="170" customWidth="1"/>
    <col min="2" max="2" width="13.33203125" style="147" bestFit="1" customWidth="1"/>
    <col min="3" max="3" width="13.33203125" style="169" customWidth="1"/>
    <col min="4" max="4" width="21.6640625" style="147" bestFit="1" customWidth="1"/>
    <col min="5" max="5" width="12.83203125" style="148" bestFit="1" customWidth="1"/>
    <col min="6" max="6" width="10.6640625" style="149" bestFit="1" customWidth="1"/>
    <col min="7" max="7" width="23.83203125" style="150" bestFit="1" customWidth="1"/>
    <col min="8" max="8" width="13.33203125" style="151" bestFit="1" customWidth="1"/>
    <col min="9" max="9" width="20.5" style="149" bestFit="1" customWidth="1"/>
    <col min="10" max="10" width="12.5" style="147" bestFit="1" customWidth="1"/>
    <col min="11" max="11" width="11.1640625" style="147" bestFit="1" customWidth="1"/>
    <col min="12" max="12" width="15.33203125" style="147" bestFit="1" customWidth="1"/>
    <col min="13" max="16384" width="10.83203125" style="147"/>
  </cols>
  <sheetData>
    <row r="1" spans="1:12">
      <c r="B1" s="153" t="s">
        <v>391</v>
      </c>
      <c r="C1" s="154" t="s">
        <v>392</v>
      </c>
      <c r="D1" s="155" t="s">
        <v>530</v>
      </c>
      <c r="E1" s="155" t="s">
        <v>363</v>
      </c>
      <c r="F1" s="155" t="s">
        <v>364</v>
      </c>
      <c r="G1" s="156" t="s">
        <v>365</v>
      </c>
      <c r="H1" s="157" t="s">
        <v>366</v>
      </c>
      <c r="I1" s="155" t="s">
        <v>367</v>
      </c>
      <c r="J1" s="155" t="s">
        <v>368</v>
      </c>
      <c r="K1" s="155" t="s">
        <v>369</v>
      </c>
      <c r="L1" s="155" t="s">
        <v>370</v>
      </c>
    </row>
    <row r="2" spans="1:12">
      <c r="A2" s="170">
        <v>1</v>
      </c>
      <c r="B2" s="152" t="s">
        <v>212</v>
      </c>
      <c r="C2" s="158"/>
      <c r="D2" s="159" t="s">
        <v>523</v>
      </c>
      <c r="E2" s="160">
        <v>430</v>
      </c>
      <c r="F2" s="161"/>
      <c r="G2" s="162"/>
      <c r="H2" s="219"/>
      <c r="I2" s="163" t="s">
        <v>517</v>
      </c>
      <c r="J2" s="218">
        <f>H2*0.9</f>
        <v>0</v>
      </c>
      <c r="K2" s="218">
        <f>J2/0.8</f>
        <v>0</v>
      </c>
      <c r="L2" s="218">
        <f>K2-J2</f>
        <v>0</v>
      </c>
    </row>
    <row r="3" spans="1:12">
      <c r="A3" s="170">
        <v>2</v>
      </c>
      <c r="B3" s="152" t="s">
        <v>213</v>
      </c>
      <c r="C3" s="158"/>
      <c r="D3" s="159" t="s">
        <v>524</v>
      </c>
      <c r="E3" s="160">
        <v>970</v>
      </c>
      <c r="F3" s="161"/>
      <c r="G3" s="162"/>
      <c r="H3" s="219"/>
      <c r="I3" s="163" t="s">
        <v>517</v>
      </c>
      <c r="J3" s="218">
        <f t="shared" ref="J3:J66" si="0">H3*0.9</f>
        <v>0</v>
      </c>
      <c r="K3" s="218">
        <f t="shared" ref="K3:K66" si="1">J3/0.8</f>
        <v>0</v>
      </c>
      <c r="L3" s="218">
        <f t="shared" ref="L3:L66" si="2">K3-J3</f>
        <v>0</v>
      </c>
    </row>
    <row r="4" spans="1:12">
      <c r="A4" s="170">
        <v>3</v>
      </c>
      <c r="B4" s="152" t="s">
        <v>214</v>
      </c>
      <c r="C4" s="158"/>
      <c r="D4" s="159" t="s">
        <v>525</v>
      </c>
      <c r="E4" s="160">
        <v>75</v>
      </c>
      <c r="F4" s="161"/>
      <c r="G4" s="164"/>
      <c r="H4" s="219"/>
      <c r="I4" s="165" t="s">
        <v>518</v>
      </c>
      <c r="J4" s="218">
        <f t="shared" si="0"/>
        <v>0</v>
      </c>
      <c r="K4" s="218">
        <f t="shared" si="1"/>
        <v>0</v>
      </c>
      <c r="L4" s="218">
        <f t="shared" si="2"/>
        <v>0</v>
      </c>
    </row>
    <row r="5" spans="1:12">
      <c r="A5" s="170">
        <v>4</v>
      </c>
      <c r="B5" s="152" t="s">
        <v>215</v>
      </c>
      <c r="C5" s="158"/>
      <c r="D5" s="159" t="s">
        <v>526</v>
      </c>
      <c r="E5" s="160">
        <v>75</v>
      </c>
      <c r="F5" s="161"/>
      <c r="G5" s="164"/>
      <c r="H5" s="219"/>
      <c r="I5" s="165" t="s">
        <v>518</v>
      </c>
      <c r="J5" s="218">
        <f t="shared" si="0"/>
        <v>0</v>
      </c>
      <c r="K5" s="218">
        <f t="shared" si="1"/>
        <v>0</v>
      </c>
      <c r="L5" s="218">
        <f t="shared" si="2"/>
        <v>0</v>
      </c>
    </row>
    <row r="6" spans="1:12">
      <c r="A6" s="170">
        <v>5</v>
      </c>
      <c r="B6" s="152" t="s">
        <v>216</v>
      </c>
      <c r="C6" s="158"/>
      <c r="D6" s="159" t="s">
        <v>527</v>
      </c>
      <c r="E6" s="160">
        <v>75</v>
      </c>
      <c r="F6" s="161"/>
      <c r="G6" s="164"/>
      <c r="H6" s="219"/>
      <c r="I6" s="165" t="s">
        <v>518</v>
      </c>
      <c r="J6" s="218">
        <f t="shared" si="0"/>
        <v>0</v>
      </c>
      <c r="K6" s="218">
        <f t="shared" si="1"/>
        <v>0</v>
      </c>
      <c r="L6" s="218">
        <f t="shared" si="2"/>
        <v>0</v>
      </c>
    </row>
    <row r="7" spans="1:12">
      <c r="A7" s="170">
        <v>6</v>
      </c>
      <c r="B7" s="152" t="s">
        <v>217</v>
      </c>
      <c r="C7" s="166"/>
      <c r="D7" s="159" t="s">
        <v>528</v>
      </c>
      <c r="E7" s="160">
        <v>130</v>
      </c>
      <c r="F7" s="161"/>
      <c r="G7" s="164"/>
      <c r="H7" s="219"/>
      <c r="I7" s="165" t="s">
        <v>518</v>
      </c>
      <c r="J7" s="218">
        <f t="shared" si="0"/>
        <v>0</v>
      </c>
      <c r="K7" s="218">
        <f t="shared" si="1"/>
        <v>0</v>
      </c>
      <c r="L7" s="218">
        <f t="shared" si="2"/>
        <v>0</v>
      </c>
    </row>
    <row r="8" spans="1:12">
      <c r="A8" s="170">
        <v>7</v>
      </c>
      <c r="B8" s="152" t="s">
        <v>218</v>
      </c>
      <c r="C8" s="158"/>
      <c r="D8" s="159" t="s">
        <v>529</v>
      </c>
      <c r="E8" s="160">
        <v>210</v>
      </c>
      <c r="F8" s="161"/>
      <c r="G8" s="162"/>
      <c r="H8" s="219"/>
      <c r="I8" s="165" t="s">
        <v>518</v>
      </c>
      <c r="J8" s="218">
        <f t="shared" si="0"/>
        <v>0</v>
      </c>
      <c r="K8" s="218">
        <f t="shared" si="1"/>
        <v>0</v>
      </c>
      <c r="L8" s="218">
        <f t="shared" si="2"/>
        <v>0</v>
      </c>
    </row>
    <row r="9" spans="1:12">
      <c r="A9" s="170">
        <v>8</v>
      </c>
      <c r="B9" s="152" t="s">
        <v>219</v>
      </c>
      <c r="C9" s="166"/>
      <c r="D9" s="159" t="s">
        <v>523</v>
      </c>
      <c r="E9" s="160">
        <v>95</v>
      </c>
      <c r="F9" s="161"/>
      <c r="G9" s="164"/>
      <c r="H9" s="219"/>
      <c r="I9" s="165" t="s">
        <v>518</v>
      </c>
      <c r="J9" s="218">
        <f t="shared" si="0"/>
        <v>0</v>
      </c>
      <c r="K9" s="218">
        <f t="shared" si="1"/>
        <v>0</v>
      </c>
      <c r="L9" s="218">
        <f t="shared" si="2"/>
        <v>0</v>
      </c>
    </row>
    <row r="10" spans="1:12">
      <c r="A10" s="170">
        <v>9</v>
      </c>
      <c r="B10" s="152" t="s">
        <v>220</v>
      </c>
      <c r="C10" s="166"/>
      <c r="D10" s="159" t="s">
        <v>524</v>
      </c>
      <c r="E10" s="160">
        <v>95</v>
      </c>
      <c r="F10" s="161"/>
      <c r="G10" s="164"/>
      <c r="H10" s="219"/>
      <c r="I10" s="165" t="s">
        <v>518</v>
      </c>
      <c r="J10" s="218">
        <f t="shared" si="0"/>
        <v>0</v>
      </c>
      <c r="K10" s="218">
        <f t="shared" si="1"/>
        <v>0</v>
      </c>
      <c r="L10" s="218">
        <f t="shared" si="2"/>
        <v>0</v>
      </c>
    </row>
    <row r="11" spans="1:12">
      <c r="A11" s="170">
        <v>10</v>
      </c>
      <c r="B11" s="152" t="s">
        <v>221</v>
      </c>
      <c r="C11" s="166"/>
      <c r="D11" s="159" t="s">
        <v>525</v>
      </c>
      <c r="E11" s="160">
        <v>95</v>
      </c>
      <c r="F11" s="161"/>
      <c r="G11" s="164"/>
      <c r="H11" s="219"/>
      <c r="I11" s="165" t="s">
        <v>518</v>
      </c>
      <c r="J11" s="218">
        <f t="shared" si="0"/>
        <v>0</v>
      </c>
      <c r="K11" s="218">
        <f t="shared" si="1"/>
        <v>0</v>
      </c>
      <c r="L11" s="218">
        <f t="shared" si="2"/>
        <v>0</v>
      </c>
    </row>
    <row r="12" spans="1:12">
      <c r="A12" s="170">
        <v>11</v>
      </c>
      <c r="B12" s="152" t="s">
        <v>222</v>
      </c>
      <c r="C12" s="166"/>
      <c r="D12" s="159" t="s">
        <v>526</v>
      </c>
      <c r="E12" s="160">
        <v>75</v>
      </c>
      <c r="F12" s="161"/>
      <c r="G12" s="164"/>
      <c r="H12" s="219"/>
      <c r="I12" s="165" t="s">
        <v>518</v>
      </c>
      <c r="J12" s="218">
        <f t="shared" si="0"/>
        <v>0</v>
      </c>
      <c r="K12" s="218">
        <f t="shared" si="1"/>
        <v>0</v>
      </c>
      <c r="L12" s="218">
        <f t="shared" si="2"/>
        <v>0</v>
      </c>
    </row>
    <row r="13" spans="1:12">
      <c r="A13" s="170">
        <v>12</v>
      </c>
      <c r="B13" s="152" t="s">
        <v>223</v>
      </c>
      <c r="C13" s="158"/>
      <c r="D13" s="159" t="s">
        <v>527</v>
      </c>
      <c r="E13" s="160">
        <v>75</v>
      </c>
      <c r="F13" s="161"/>
      <c r="G13" s="164"/>
      <c r="H13" s="219"/>
      <c r="I13" s="165" t="s">
        <v>518</v>
      </c>
      <c r="J13" s="218">
        <f t="shared" si="0"/>
        <v>0</v>
      </c>
      <c r="K13" s="218">
        <f t="shared" si="1"/>
        <v>0</v>
      </c>
      <c r="L13" s="218">
        <f t="shared" si="2"/>
        <v>0</v>
      </c>
    </row>
    <row r="14" spans="1:12">
      <c r="A14" s="170">
        <v>13</v>
      </c>
      <c r="B14" s="152" t="s">
        <v>224</v>
      </c>
      <c r="C14" s="158"/>
      <c r="D14" s="159" t="s">
        <v>528</v>
      </c>
      <c r="E14" s="160">
        <v>65</v>
      </c>
      <c r="F14" s="161"/>
      <c r="G14" s="164"/>
      <c r="H14" s="219"/>
      <c r="I14" s="165" t="s">
        <v>518</v>
      </c>
      <c r="J14" s="218">
        <f t="shared" si="0"/>
        <v>0</v>
      </c>
      <c r="K14" s="218">
        <f t="shared" si="1"/>
        <v>0</v>
      </c>
      <c r="L14" s="218">
        <f t="shared" si="2"/>
        <v>0</v>
      </c>
    </row>
    <row r="15" spans="1:12">
      <c r="A15" s="170">
        <v>14</v>
      </c>
      <c r="B15" s="152" t="s">
        <v>225</v>
      </c>
      <c r="C15" s="158"/>
      <c r="D15" s="159" t="s">
        <v>529</v>
      </c>
      <c r="E15" s="160">
        <v>950</v>
      </c>
      <c r="F15" s="161"/>
      <c r="G15" s="162"/>
      <c r="H15" s="219"/>
      <c r="I15" s="165" t="s">
        <v>518</v>
      </c>
      <c r="J15" s="218">
        <f t="shared" si="0"/>
        <v>0</v>
      </c>
      <c r="K15" s="218">
        <f t="shared" si="1"/>
        <v>0</v>
      </c>
      <c r="L15" s="218">
        <f t="shared" si="2"/>
        <v>0</v>
      </c>
    </row>
    <row r="16" spans="1:12">
      <c r="A16" s="170">
        <v>15</v>
      </c>
      <c r="B16" s="152" t="s">
        <v>226</v>
      </c>
      <c r="C16" s="158"/>
      <c r="D16" s="159" t="s">
        <v>523</v>
      </c>
      <c r="E16" s="160">
        <v>935</v>
      </c>
      <c r="F16" s="161"/>
      <c r="G16" s="162"/>
      <c r="H16" s="219"/>
      <c r="I16" s="165" t="s">
        <v>518</v>
      </c>
      <c r="J16" s="218">
        <f t="shared" si="0"/>
        <v>0</v>
      </c>
      <c r="K16" s="218">
        <f t="shared" si="1"/>
        <v>0</v>
      </c>
      <c r="L16" s="218">
        <f t="shared" si="2"/>
        <v>0</v>
      </c>
    </row>
    <row r="17" spans="1:12">
      <c r="A17" s="170">
        <v>16</v>
      </c>
      <c r="B17" s="152" t="s">
        <v>227</v>
      </c>
      <c r="C17" s="158"/>
      <c r="D17" s="159" t="s">
        <v>524</v>
      </c>
      <c r="E17" s="160">
        <v>750</v>
      </c>
      <c r="F17" s="161"/>
      <c r="G17" s="162"/>
      <c r="H17" s="219"/>
      <c r="I17" s="165" t="s">
        <v>518</v>
      </c>
      <c r="J17" s="218">
        <f t="shared" si="0"/>
        <v>0</v>
      </c>
      <c r="K17" s="218">
        <f t="shared" si="1"/>
        <v>0</v>
      </c>
      <c r="L17" s="218">
        <f t="shared" si="2"/>
        <v>0</v>
      </c>
    </row>
    <row r="18" spans="1:12">
      <c r="A18" s="170">
        <v>17</v>
      </c>
      <c r="B18" s="152" t="s">
        <v>228</v>
      </c>
      <c r="C18" s="158"/>
      <c r="D18" s="159" t="s">
        <v>525</v>
      </c>
      <c r="E18" s="160">
        <v>750</v>
      </c>
      <c r="F18" s="161"/>
      <c r="G18" s="162"/>
      <c r="H18" s="219"/>
      <c r="I18" s="165" t="s">
        <v>518</v>
      </c>
      <c r="J18" s="218">
        <f t="shared" si="0"/>
        <v>0</v>
      </c>
      <c r="K18" s="218">
        <f t="shared" si="1"/>
        <v>0</v>
      </c>
      <c r="L18" s="218">
        <f t="shared" si="2"/>
        <v>0</v>
      </c>
    </row>
    <row r="19" spans="1:12">
      <c r="A19" s="170">
        <v>18</v>
      </c>
      <c r="B19" s="152" t="s">
        <v>229</v>
      </c>
      <c r="C19" s="158"/>
      <c r="D19" s="159" t="s">
        <v>526</v>
      </c>
      <c r="E19" s="160">
        <v>750</v>
      </c>
      <c r="F19" s="161"/>
      <c r="G19" s="162"/>
      <c r="H19" s="219"/>
      <c r="I19" s="165" t="s">
        <v>518</v>
      </c>
      <c r="J19" s="218">
        <f t="shared" si="0"/>
        <v>0</v>
      </c>
      <c r="K19" s="218">
        <f t="shared" si="1"/>
        <v>0</v>
      </c>
      <c r="L19" s="218">
        <f t="shared" si="2"/>
        <v>0</v>
      </c>
    </row>
    <row r="20" spans="1:12">
      <c r="A20" s="170">
        <v>19</v>
      </c>
      <c r="B20" s="152" t="s">
        <v>230</v>
      </c>
      <c r="C20" s="158"/>
      <c r="D20" s="159" t="s">
        <v>527</v>
      </c>
      <c r="E20" s="160">
        <v>700</v>
      </c>
      <c r="F20" s="161"/>
      <c r="G20" s="162"/>
      <c r="H20" s="219"/>
      <c r="I20" s="165" t="s">
        <v>518</v>
      </c>
      <c r="J20" s="218">
        <f t="shared" si="0"/>
        <v>0</v>
      </c>
      <c r="K20" s="218">
        <f t="shared" si="1"/>
        <v>0</v>
      </c>
      <c r="L20" s="218">
        <f t="shared" si="2"/>
        <v>0</v>
      </c>
    </row>
    <row r="21" spans="1:12">
      <c r="A21" s="170">
        <v>20</v>
      </c>
      <c r="B21" s="152" t="s">
        <v>231</v>
      </c>
      <c r="C21" s="158"/>
      <c r="D21" s="159" t="s">
        <v>528</v>
      </c>
      <c r="E21" s="160">
        <v>700</v>
      </c>
      <c r="F21" s="161"/>
      <c r="G21" s="162"/>
      <c r="H21" s="219"/>
      <c r="I21" s="165" t="s">
        <v>518</v>
      </c>
      <c r="J21" s="218">
        <f t="shared" si="0"/>
        <v>0</v>
      </c>
      <c r="K21" s="218">
        <f t="shared" si="1"/>
        <v>0</v>
      </c>
      <c r="L21" s="218">
        <f t="shared" si="2"/>
        <v>0</v>
      </c>
    </row>
    <row r="22" spans="1:12">
      <c r="A22" s="170">
        <v>21</v>
      </c>
      <c r="B22" s="152" t="s">
        <v>232</v>
      </c>
      <c r="C22" s="158"/>
      <c r="D22" s="159" t="s">
        <v>529</v>
      </c>
      <c r="E22" s="160">
        <v>750</v>
      </c>
      <c r="F22" s="161"/>
      <c r="G22" s="162"/>
      <c r="H22" s="219"/>
      <c r="I22" s="165" t="s">
        <v>518</v>
      </c>
      <c r="J22" s="218">
        <f t="shared" si="0"/>
        <v>0</v>
      </c>
      <c r="K22" s="218">
        <f t="shared" si="1"/>
        <v>0</v>
      </c>
      <c r="L22" s="218">
        <f t="shared" si="2"/>
        <v>0</v>
      </c>
    </row>
    <row r="23" spans="1:12">
      <c r="A23" s="170">
        <v>22</v>
      </c>
      <c r="B23" s="152" t="s">
        <v>233</v>
      </c>
      <c r="C23" s="158"/>
      <c r="D23" s="159" t="s">
        <v>523</v>
      </c>
      <c r="E23" s="160">
        <v>1150</v>
      </c>
      <c r="F23" s="161"/>
      <c r="G23" s="162"/>
      <c r="H23" s="219"/>
      <c r="I23" s="165" t="s">
        <v>518</v>
      </c>
      <c r="J23" s="218">
        <f t="shared" si="0"/>
        <v>0</v>
      </c>
      <c r="K23" s="218">
        <f t="shared" si="1"/>
        <v>0</v>
      </c>
      <c r="L23" s="218">
        <f t="shared" si="2"/>
        <v>0</v>
      </c>
    </row>
    <row r="24" spans="1:12">
      <c r="A24" s="170">
        <v>23</v>
      </c>
      <c r="B24" s="152" t="s">
        <v>234</v>
      </c>
      <c r="C24" s="158"/>
      <c r="D24" s="159" t="s">
        <v>524</v>
      </c>
      <c r="E24" s="160">
        <v>1150</v>
      </c>
      <c r="F24" s="161"/>
      <c r="G24" s="162"/>
      <c r="H24" s="219"/>
      <c r="I24" s="165" t="s">
        <v>518</v>
      </c>
      <c r="J24" s="218">
        <f t="shared" si="0"/>
        <v>0</v>
      </c>
      <c r="K24" s="218">
        <f t="shared" si="1"/>
        <v>0</v>
      </c>
      <c r="L24" s="218">
        <f t="shared" si="2"/>
        <v>0</v>
      </c>
    </row>
    <row r="25" spans="1:12">
      <c r="A25" s="170">
        <v>24</v>
      </c>
      <c r="B25" s="152" t="s">
        <v>235</v>
      </c>
      <c r="C25" s="158"/>
      <c r="D25" s="159" t="s">
        <v>525</v>
      </c>
      <c r="E25" s="160">
        <v>1150</v>
      </c>
      <c r="F25" s="161"/>
      <c r="G25" s="162"/>
      <c r="H25" s="219"/>
      <c r="I25" s="165" t="s">
        <v>518</v>
      </c>
      <c r="J25" s="218">
        <f t="shared" si="0"/>
        <v>0</v>
      </c>
      <c r="K25" s="218">
        <f t="shared" si="1"/>
        <v>0</v>
      </c>
      <c r="L25" s="218">
        <f t="shared" si="2"/>
        <v>0</v>
      </c>
    </row>
    <row r="26" spans="1:12">
      <c r="A26" s="170">
        <v>25</v>
      </c>
      <c r="B26" s="152" t="s">
        <v>236</v>
      </c>
      <c r="C26" s="158"/>
      <c r="D26" s="159" t="s">
        <v>526</v>
      </c>
      <c r="E26" s="160">
        <v>1200</v>
      </c>
      <c r="F26" s="161"/>
      <c r="G26" s="162"/>
      <c r="H26" s="219"/>
      <c r="I26" s="165" t="s">
        <v>518</v>
      </c>
      <c r="J26" s="218">
        <f t="shared" si="0"/>
        <v>0</v>
      </c>
      <c r="K26" s="218">
        <f t="shared" si="1"/>
        <v>0</v>
      </c>
      <c r="L26" s="218">
        <f t="shared" si="2"/>
        <v>0</v>
      </c>
    </row>
    <row r="27" spans="1:12">
      <c r="A27" s="170">
        <v>26</v>
      </c>
      <c r="B27" s="152" t="s">
        <v>237</v>
      </c>
      <c r="C27" s="158"/>
      <c r="D27" s="159" t="s">
        <v>527</v>
      </c>
      <c r="E27" s="160">
        <v>1150</v>
      </c>
      <c r="F27" s="161"/>
      <c r="G27" s="162"/>
      <c r="H27" s="219"/>
      <c r="I27" s="165" t="s">
        <v>518</v>
      </c>
      <c r="J27" s="218">
        <f t="shared" si="0"/>
        <v>0</v>
      </c>
      <c r="K27" s="218">
        <f t="shared" si="1"/>
        <v>0</v>
      </c>
      <c r="L27" s="218">
        <f t="shared" si="2"/>
        <v>0</v>
      </c>
    </row>
    <row r="28" spans="1:12">
      <c r="A28" s="170">
        <v>27</v>
      </c>
      <c r="B28" s="152" t="s">
        <v>238</v>
      </c>
      <c r="C28" s="158"/>
      <c r="D28" s="159" t="s">
        <v>528</v>
      </c>
      <c r="E28" s="160">
        <v>1150</v>
      </c>
      <c r="F28" s="161"/>
      <c r="G28" s="162"/>
      <c r="H28" s="219"/>
      <c r="I28" s="165" t="s">
        <v>518</v>
      </c>
      <c r="J28" s="218">
        <f t="shared" si="0"/>
        <v>0</v>
      </c>
      <c r="K28" s="218">
        <f t="shared" si="1"/>
        <v>0</v>
      </c>
      <c r="L28" s="218">
        <f t="shared" si="2"/>
        <v>0</v>
      </c>
    </row>
    <row r="29" spans="1:12">
      <c r="A29" s="170">
        <v>28</v>
      </c>
      <c r="B29" s="152" t="s">
        <v>239</v>
      </c>
      <c r="C29" s="158"/>
      <c r="D29" s="159" t="s">
        <v>529</v>
      </c>
      <c r="E29" s="160">
        <v>1150</v>
      </c>
      <c r="F29" s="161"/>
      <c r="G29" s="162"/>
      <c r="H29" s="219"/>
      <c r="I29" s="165" t="s">
        <v>518</v>
      </c>
      <c r="J29" s="218">
        <f t="shared" si="0"/>
        <v>0</v>
      </c>
      <c r="K29" s="218">
        <f t="shared" si="1"/>
        <v>0</v>
      </c>
      <c r="L29" s="218">
        <f t="shared" si="2"/>
        <v>0</v>
      </c>
    </row>
    <row r="30" spans="1:12">
      <c r="A30" s="170">
        <v>29</v>
      </c>
      <c r="B30" s="152" t="s">
        <v>240</v>
      </c>
      <c r="C30" s="158"/>
      <c r="D30" s="159" t="s">
        <v>523</v>
      </c>
      <c r="E30" s="160">
        <v>1150</v>
      </c>
      <c r="F30" s="161"/>
      <c r="G30" s="162"/>
      <c r="H30" s="219"/>
      <c r="I30" s="165" t="s">
        <v>518</v>
      </c>
      <c r="J30" s="218">
        <f t="shared" si="0"/>
        <v>0</v>
      </c>
      <c r="K30" s="218">
        <f t="shared" si="1"/>
        <v>0</v>
      </c>
      <c r="L30" s="218">
        <f t="shared" si="2"/>
        <v>0</v>
      </c>
    </row>
    <row r="31" spans="1:12">
      <c r="A31" s="170">
        <v>30</v>
      </c>
      <c r="B31" s="152" t="s">
        <v>241</v>
      </c>
      <c r="C31" s="158"/>
      <c r="D31" s="159" t="s">
        <v>524</v>
      </c>
      <c r="E31" s="160">
        <v>1300</v>
      </c>
      <c r="F31" s="161"/>
      <c r="G31" s="162"/>
      <c r="H31" s="219"/>
      <c r="I31" s="165" t="s">
        <v>518</v>
      </c>
      <c r="J31" s="218">
        <f t="shared" si="0"/>
        <v>0</v>
      </c>
      <c r="K31" s="218">
        <f t="shared" si="1"/>
        <v>0</v>
      </c>
      <c r="L31" s="218">
        <f t="shared" si="2"/>
        <v>0</v>
      </c>
    </row>
    <row r="32" spans="1:12">
      <c r="A32" s="170">
        <v>31</v>
      </c>
      <c r="B32" s="152" t="s">
        <v>242</v>
      </c>
      <c r="C32" s="158"/>
      <c r="D32" s="159" t="s">
        <v>525</v>
      </c>
      <c r="E32" s="160">
        <v>1150</v>
      </c>
      <c r="F32" s="161"/>
      <c r="G32" s="162"/>
      <c r="H32" s="219"/>
      <c r="I32" s="165" t="s">
        <v>518</v>
      </c>
      <c r="J32" s="218">
        <f t="shared" si="0"/>
        <v>0</v>
      </c>
      <c r="K32" s="218">
        <f t="shared" si="1"/>
        <v>0</v>
      </c>
      <c r="L32" s="218">
        <f t="shared" si="2"/>
        <v>0</v>
      </c>
    </row>
    <row r="33" spans="1:12">
      <c r="A33" s="170">
        <v>32</v>
      </c>
      <c r="B33" s="152" t="s">
        <v>243</v>
      </c>
      <c r="C33" s="158"/>
      <c r="D33" s="159" t="s">
        <v>526</v>
      </c>
      <c r="E33" s="160">
        <v>1150</v>
      </c>
      <c r="F33" s="161"/>
      <c r="G33" s="162"/>
      <c r="H33" s="219"/>
      <c r="I33" s="165" t="s">
        <v>518</v>
      </c>
      <c r="J33" s="218">
        <f t="shared" si="0"/>
        <v>0</v>
      </c>
      <c r="K33" s="218">
        <f t="shared" si="1"/>
        <v>0</v>
      </c>
      <c r="L33" s="218">
        <f t="shared" si="2"/>
        <v>0</v>
      </c>
    </row>
    <row r="34" spans="1:12">
      <c r="A34" s="170">
        <v>33</v>
      </c>
      <c r="B34" s="152" t="s">
        <v>244</v>
      </c>
      <c r="C34" s="158"/>
      <c r="D34" s="159" t="s">
        <v>527</v>
      </c>
      <c r="E34" s="160">
        <v>1150</v>
      </c>
      <c r="F34" s="161"/>
      <c r="G34" s="162"/>
      <c r="H34" s="219"/>
      <c r="I34" s="165" t="s">
        <v>518</v>
      </c>
      <c r="J34" s="218">
        <f t="shared" si="0"/>
        <v>0</v>
      </c>
      <c r="K34" s="218">
        <f t="shared" si="1"/>
        <v>0</v>
      </c>
      <c r="L34" s="218">
        <f t="shared" si="2"/>
        <v>0</v>
      </c>
    </row>
    <row r="35" spans="1:12">
      <c r="A35" s="170">
        <v>34</v>
      </c>
      <c r="B35" s="152" t="s">
        <v>245</v>
      </c>
      <c r="C35" s="158"/>
      <c r="D35" s="159" t="s">
        <v>528</v>
      </c>
      <c r="E35" s="160">
        <v>400</v>
      </c>
      <c r="F35" s="161"/>
      <c r="G35" s="162"/>
      <c r="H35" s="219"/>
      <c r="I35" s="165" t="s">
        <v>518</v>
      </c>
      <c r="J35" s="218">
        <f t="shared" si="0"/>
        <v>0</v>
      </c>
      <c r="K35" s="218">
        <f t="shared" si="1"/>
        <v>0</v>
      </c>
      <c r="L35" s="218">
        <f t="shared" si="2"/>
        <v>0</v>
      </c>
    </row>
    <row r="36" spans="1:12">
      <c r="A36" s="170">
        <v>35</v>
      </c>
      <c r="B36" s="152" t="s">
        <v>246</v>
      </c>
      <c r="C36" s="158"/>
      <c r="D36" s="159" t="s">
        <v>529</v>
      </c>
      <c r="E36" s="160">
        <v>400</v>
      </c>
      <c r="F36" s="161"/>
      <c r="G36" s="162"/>
      <c r="H36" s="219"/>
      <c r="I36" s="165" t="s">
        <v>518</v>
      </c>
      <c r="J36" s="218">
        <f t="shared" si="0"/>
        <v>0</v>
      </c>
      <c r="K36" s="218">
        <f t="shared" si="1"/>
        <v>0</v>
      </c>
      <c r="L36" s="218">
        <f t="shared" si="2"/>
        <v>0</v>
      </c>
    </row>
    <row r="37" spans="1:12">
      <c r="A37" s="170">
        <v>36</v>
      </c>
      <c r="B37" s="152" t="s">
        <v>247</v>
      </c>
      <c r="C37" s="158"/>
      <c r="D37" s="159" t="s">
        <v>523</v>
      </c>
      <c r="E37" s="160">
        <v>750</v>
      </c>
      <c r="F37" s="161"/>
      <c r="G37" s="162"/>
      <c r="H37" s="219"/>
      <c r="I37" s="165" t="s">
        <v>518</v>
      </c>
      <c r="J37" s="218">
        <f t="shared" si="0"/>
        <v>0</v>
      </c>
      <c r="K37" s="218">
        <f t="shared" si="1"/>
        <v>0</v>
      </c>
      <c r="L37" s="218">
        <f t="shared" si="2"/>
        <v>0</v>
      </c>
    </row>
    <row r="38" spans="1:12">
      <c r="A38" s="170">
        <v>37</v>
      </c>
      <c r="B38" s="152" t="s">
        <v>248</v>
      </c>
      <c r="C38" s="158"/>
      <c r="D38" s="159" t="s">
        <v>524</v>
      </c>
      <c r="E38" s="160">
        <v>400</v>
      </c>
      <c r="F38" s="161"/>
      <c r="G38" s="162"/>
      <c r="H38" s="219"/>
      <c r="I38" s="165" t="s">
        <v>518</v>
      </c>
      <c r="J38" s="218">
        <f t="shared" si="0"/>
        <v>0</v>
      </c>
      <c r="K38" s="218">
        <f t="shared" si="1"/>
        <v>0</v>
      </c>
      <c r="L38" s="218">
        <f t="shared" si="2"/>
        <v>0</v>
      </c>
    </row>
    <row r="39" spans="1:12">
      <c r="A39" s="170">
        <v>38</v>
      </c>
      <c r="B39" s="152" t="s">
        <v>249</v>
      </c>
      <c r="C39" s="158"/>
      <c r="D39" s="159" t="s">
        <v>525</v>
      </c>
      <c r="E39" s="160">
        <v>550</v>
      </c>
      <c r="F39" s="161"/>
      <c r="G39" s="162"/>
      <c r="H39" s="219"/>
      <c r="I39" s="165" t="s">
        <v>518</v>
      </c>
      <c r="J39" s="218">
        <f t="shared" si="0"/>
        <v>0</v>
      </c>
      <c r="K39" s="218">
        <f t="shared" si="1"/>
        <v>0</v>
      </c>
      <c r="L39" s="218">
        <f t="shared" si="2"/>
        <v>0</v>
      </c>
    </row>
    <row r="40" spans="1:12">
      <c r="A40" s="170">
        <v>39</v>
      </c>
      <c r="B40" s="152" t="s">
        <v>250</v>
      </c>
      <c r="C40" s="158"/>
      <c r="D40" s="159" t="s">
        <v>526</v>
      </c>
      <c r="E40" s="160">
        <v>440</v>
      </c>
      <c r="F40" s="161"/>
      <c r="G40" s="162"/>
      <c r="H40" s="219"/>
      <c r="I40" s="165" t="s">
        <v>518</v>
      </c>
      <c r="J40" s="218">
        <f t="shared" si="0"/>
        <v>0</v>
      </c>
      <c r="K40" s="218">
        <f t="shared" si="1"/>
        <v>0</v>
      </c>
      <c r="L40" s="218">
        <f t="shared" si="2"/>
        <v>0</v>
      </c>
    </row>
    <row r="41" spans="1:12">
      <c r="A41" s="170">
        <v>40</v>
      </c>
      <c r="B41" s="152" t="s">
        <v>251</v>
      </c>
      <c r="C41" s="158"/>
      <c r="D41" s="159" t="s">
        <v>527</v>
      </c>
      <c r="E41" s="160">
        <v>440</v>
      </c>
      <c r="F41" s="161"/>
      <c r="G41" s="162"/>
      <c r="H41" s="219"/>
      <c r="I41" s="165" t="s">
        <v>518</v>
      </c>
      <c r="J41" s="218">
        <f t="shared" si="0"/>
        <v>0</v>
      </c>
      <c r="K41" s="218">
        <f t="shared" si="1"/>
        <v>0</v>
      </c>
      <c r="L41" s="218">
        <f t="shared" si="2"/>
        <v>0</v>
      </c>
    </row>
    <row r="42" spans="1:12">
      <c r="A42" s="170">
        <v>41</v>
      </c>
      <c r="B42" s="152" t="s">
        <v>252</v>
      </c>
      <c r="C42" s="158"/>
      <c r="D42" s="159" t="s">
        <v>528</v>
      </c>
      <c r="E42" s="160">
        <v>400</v>
      </c>
      <c r="F42" s="161"/>
      <c r="G42" s="162"/>
      <c r="H42" s="219"/>
      <c r="I42" s="165" t="s">
        <v>518</v>
      </c>
      <c r="J42" s="218">
        <f t="shared" si="0"/>
        <v>0</v>
      </c>
      <c r="K42" s="218">
        <f t="shared" si="1"/>
        <v>0</v>
      </c>
      <c r="L42" s="218">
        <f t="shared" si="2"/>
        <v>0</v>
      </c>
    </row>
    <row r="43" spans="1:12">
      <c r="A43" s="170">
        <v>42</v>
      </c>
      <c r="B43" s="152" t="s">
        <v>253</v>
      </c>
      <c r="C43" s="158"/>
      <c r="D43" s="159" t="s">
        <v>529</v>
      </c>
      <c r="E43" s="160">
        <v>600</v>
      </c>
      <c r="F43" s="161"/>
      <c r="G43" s="162"/>
      <c r="H43" s="219"/>
      <c r="I43" s="165" t="s">
        <v>518</v>
      </c>
      <c r="J43" s="218">
        <f t="shared" si="0"/>
        <v>0</v>
      </c>
      <c r="K43" s="218">
        <f t="shared" si="1"/>
        <v>0</v>
      </c>
      <c r="L43" s="218">
        <f t="shared" si="2"/>
        <v>0</v>
      </c>
    </row>
    <row r="44" spans="1:12">
      <c r="A44" s="170">
        <v>43</v>
      </c>
      <c r="B44" s="152" t="s">
        <v>254</v>
      </c>
      <c r="C44" s="158"/>
      <c r="D44" s="159" t="s">
        <v>523</v>
      </c>
      <c r="E44" s="160">
        <v>1000</v>
      </c>
      <c r="F44" s="161"/>
      <c r="G44" s="162"/>
      <c r="H44" s="219"/>
      <c r="I44" s="165" t="s">
        <v>518</v>
      </c>
      <c r="J44" s="218">
        <f t="shared" si="0"/>
        <v>0</v>
      </c>
      <c r="K44" s="218">
        <f t="shared" si="1"/>
        <v>0</v>
      </c>
      <c r="L44" s="218">
        <f t="shared" si="2"/>
        <v>0</v>
      </c>
    </row>
    <row r="45" spans="1:12">
      <c r="A45" s="170">
        <v>44</v>
      </c>
      <c r="B45" s="152" t="s">
        <v>255</v>
      </c>
      <c r="C45" s="158"/>
      <c r="D45" s="159" t="s">
        <v>524</v>
      </c>
      <c r="E45" s="160">
        <v>700</v>
      </c>
      <c r="F45" s="161"/>
      <c r="G45" s="162"/>
      <c r="H45" s="219"/>
      <c r="I45" s="165" t="s">
        <v>518</v>
      </c>
      <c r="J45" s="218">
        <f t="shared" si="0"/>
        <v>0</v>
      </c>
      <c r="K45" s="218">
        <f t="shared" si="1"/>
        <v>0</v>
      </c>
      <c r="L45" s="218">
        <f t="shared" si="2"/>
        <v>0</v>
      </c>
    </row>
    <row r="46" spans="1:12" ht="17" customHeight="1">
      <c r="A46" s="170">
        <v>45</v>
      </c>
      <c r="B46" s="152" t="s">
        <v>256</v>
      </c>
      <c r="C46" s="158"/>
      <c r="D46" s="159" t="s">
        <v>525</v>
      </c>
      <c r="E46" s="160">
        <v>600</v>
      </c>
      <c r="F46" s="161"/>
      <c r="G46" s="162"/>
      <c r="H46" s="219"/>
      <c r="I46" s="165" t="s">
        <v>518</v>
      </c>
      <c r="J46" s="218">
        <f t="shared" si="0"/>
        <v>0</v>
      </c>
      <c r="K46" s="218">
        <f t="shared" si="1"/>
        <v>0</v>
      </c>
      <c r="L46" s="218">
        <f t="shared" si="2"/>
        <v>0</v>
      </c>
    </row>
    <row r="47" spans="1:12" ht="17" customHeight="1">
      <c r="A47" s="170">
        <v>46</v>
      </c>
      <c r="B47" s="152" t="s">
        <v>257</v>
      </c>
      <c r="C47" s="158"/>
      <c r="D47" s="159" t="s">
        <v>526</v>
      </c>
      <c r="E47" s="160">
        <v>600</v>
      </c>
      <c r="F47" s="161"/>
      <c r="G47" s="162"/>
      <c r="H47" s="219"/>
      <c r="I47" s="165" t="s">
        <v>518</v>
      </c>
      <c r="J47" s="218">
        <f t="shared" si="0"/>
        <v>0</v>
      </c>
      <c r="K47" s="218">
        <f t="shared" si="1"/>
        <v>0</v>
      </c>
      <c r="L47" s="218">
        <f t="shared" si="2"/>
        <v>0</v>
      </c>
    </row>
    <row r="48" spans="1:12" ht="17" customHeight="1">
      <c r="A48" s="170">
        <v>47</v>
      </c>
      <c r="B48" s="152" t="s">
        <v>258</v>
      </c>
      <c r="C48" s="158"/>
      <c r="D48" s="159" t="s">
        <v>527</v>
      </c>
      <c r="E48" s="160">
        <v>700</v>
      </c>
      <c r="F48" s="161"/>
      <c r="G48" s="162"/>
      <c r="H48" s="219"/>
      <c r="I48" s="165" t="s">
        <v>518</v>
      </c>
      <c r="J48" s="218">
        <f t="shared" si="0"/>
        <v>0</v>
      </c>
      <c r="K48" s="218">
        <f t="shared" si="1"/>
        <v>0</v>
      </c>
      <c r="L48" s="218">
        <f t="shared" si="2"/>
        <v>0</v>
      </c>
    </row>
    <row r="49" spans="1:12" ht="17" customHeight="1">
      <c r="A49" s="170">
        <v>48</v>
      </c>
      <c r="B49" s="152" t="s">
        <v>259</v>
      </c>
      <c r="C49" s="158"/>
      <c r="D49" s="159" t="s">
        <v>528</v>
      </c>
      <c r="E49" s="160">
        <v>660</v>
      </c>
      <c r="F49" s="161"/>
      <c r="G49" s="162"/>
      <c r="H49" s="219"/>
      <c r="I49" s="165" t="s">
        <v>518</v>
      </c>
      <c r="J49" s="218">
        <f t="shared" si="0"/>
        <v>0</v>
      </c>
      <c r="K49" s="218">
        <f t="shared" si="1"/>
        <v>0</v>
      </c>
      <c r="L49" s="218">
        <f t="shared" si="2"/>
        <v>0</v>
      </c>
    </row>
    <row r="50" spans="1:12" ht="17" customHeight="1">
      <c r="A50" s="170">
        <v>49</v>
      </c>
      <c r="B50" s="152" t="s">
        <v>260</v>
      </c>
      <c r="C50" s="158"/>
      <c r="D50" s="159" t="s">
        <v>529</v>
      </c>
      <c r="E50" s="160">
        <v>700</v>
      </c>
      <c r="F50" s="161"/>
      <c r="G50" s="162"/>
      <c r="H50" s="219"/>
      <c r="I50" s="165" t="s">
        <v>518</v>
      </c>
      <c r="J50" s="218">
        <f t="shared" si="0"/>
        <v>0</v>
      </c>
      <c r="K50" s="218">
        <f t="shared" si="1"/>
        <v>0</v>
      </c>
      <c r="L50" s="218">
        <f t="shared" si="2"/>
        <v>0</v>
      </c>
    </row>
    <row r="51" spans="1:12">
      <c r="A51" s="170">
        <v>50</v>
      </c>
      <c r="B51" s="152" t="s">
        <v>261</v>
      </c>
      <c r="C51" s="158"/>
      <c r="D51" s="159" t="s">
        <v>523</v>
      </c>
      <c r="E51" s="160">
        <v>660</v>
      </c>
      <c r="F51" s="161"/>
      <c r="G51" s="162"/>
      <c r="H51" s="219"/>
      <c r="I51" s="165" t="s">
        <v>518</v>
      </c>
      <c r="J51" s="218">
        <f t="shared" si="0"/>
        <v>0</v>
      </c>
      <c r="K51" s="218">
        <f t="shared" si="1"/>
        <v>0</v>
      </c>
      <c r="L51" s="218">
        <f t="shared" si="2"/>
        <v>0</v>
      </c>
    </row>
    <row r="52" spans="1:12">
      <c r="A52" s="170">
        <v>51</v>
      </c>
      <c r="B52" s="152" t="s">
        <v>262</v>
      </c>
      <c r="C52" s="158"/>
      <c r="D52" s="159" t="s">
        <v>524</v>
      </c>
      <c r="E52" s="160">
        <v>600</v>
      </c>
      <c r="F52" s="161"/>
      <c r="G52" s="162"/>
      <c r="H52" s="219"/>
      <c r="I52" s="165" t="s">
        <v>518</v>
      </c>
      <c r="J52" s="218">
        <f t="shared" si="0"/>
        <v>0</v>
      </c>
      <c r="K52" s="218">
        <f t="shared" si="1"/>
        <v>0</v>
      </c>
      <c r="L52" s="218">
        <f t="shared" si="2"/>
        <v>0</v>
      </c>
    </row>
    <row r="53" spans="1:12">
      <c r="A53" s="170">
        <v>52</v>
      </c>
      <c r="B53" s="152" t="s">
        <v>263</v>
      </c>
      <c r="C53" s="158"/>
      <c r="D53" s="159" t="s">
        <v>525</v>
      </c>
      <c r="E53" s="160">
        <v>700</v>
      </c>
      <c r="F53" s="161"/>
      <c r="G53" s="162"/>
      <c r="H53" s="219"/>
      <c r="I53" s="165" t="s">
        <v>518</v>
      </c>
      <c r="J53" s="218">
        <f t="shared" si="0"/>
        <v>0</v>
      </c>
      <c r="K53" s="218">
        <f t="shared" si="1"/>
        <v>0</v>
      </c>
      <c r="L53" s="218">
        <f t="shared" si="2"/>
        <v>0</v>
      </c>
    </row>
    <row r="54" spans="1:12">
      <c r="A54" s="170">
        <v>53</v>
      </c>
      <c r="B54" s="152" t="s">
        <v>264</v>
      </c>
      <c r="C54" s="158"/>
      <c r="D54" s="159" t="s">
        <v>526</v>
      </c>
      <c r="E54" s="160">
        <v>700</v>
      </c>
      <c r="F54" s="161"/>
      <c r="G54" s="162"/>
      <c r="H54" s="219"/>
      <c r="I54" s="165" t="s">
        <v>518</v>
      </c>
      <c r="J54" s="218">
        <f t="shared" si="0"/>
        <v>0</v>
      </c>
      <c r="K54" s="218">
        <f t="shared" si="1"/>
        <v>0</v>
      </c>
      <c r="L54" s="218">
        <f t="shared" si="2"/>
        <v>0</v>
      </c>
    </row>
    <row r="55" spans="1:12">
      <c r="A55" s="170">
        <v>54</v>
      </c>
      <c r="B55" s="152" t="s">
        <v>265</v>
      </c>
      <c r="C55" s="158"/>
      <c r="D55" s="159" t="s">
        <v>527</v>
      </c>
      <c r="E55" s="160">
        <v>800</v>
      </c>
      <c r="F55" s="161"/>
      <c r="G55" s="162"/>
      <c r="H55" s="219"/>
      <c r="I55" s="165" t="s">
        <v>518</v>
      </c>
      <c r="J55" s="218">
        <f t="shared" si="0"/>
        <v>0</v>
      </c>
      <c r="K55" s="218">
        <f t="shared" si="1"/>
        <v>0</v>
      </c>
      <c r="L55" s="218">
        <f t="shared" si="2"/>
        <v>0</v>
      </c>
    </row>
    <row r="56" spans="1:12">
      <c r="A56" s="170">
        <v>55</v>
      </c>
      <c r="B56" s="152" t="s">
        <v>266</v>
      </c>
      <c r="C56" s="158"/>
      <c r="D56" s="159" t="s">
        <v>528</v>
      </c>
      <c r="E56" s="160">
        <v>750</v>
      </c>
      <c r="F56" s="161"/>
      <c r="G56" s="162"/>
      <c r="H56" s="219"/>
      <c r="I56" s="165" t="s">
        <v>518</v>
      </c>
      <c r="J56" s="218">
        <f t="shared" si="0"/>
        <v>0</v>
      </c>
      <c r="K56" s="218">
        <f t="shared" si="1"/>
        <v>0</v>
      </c>
      <c r="L56" s="218">
        <f t="shared" si="2"/>
        <v>0</v>
      </c>
    </row>
    <row r="57" spans="1:12">
      <c r="A57" s="170">
        <v>56</v>
      </c>
      <c r="B57" s="152" t="s">
        <v>267</v>
      </c>
      <c r="C57" s="158"/>
      <c r="D57" s="159" t="s">
        <v>529</v>
      </c>
      <c r="E57" s="160">
        <v>700</v>
      </c>
      <c r="F57" s="161"/>
      <c r="G57" s="162"/>
      <c r="H57" s="219"/>
      <c r="I57" s="165" t="s">
        <v>518</v>
      </c>
      <c r="J57" s="218">
        <f t="shared" si="0"/>
        <v>0</v>
      </c>
      <c r="K57" s="218">
        <f t="shared" si="1"/>
        <v>0</v>
      </c>
      <c r="L57" s="218">
        <f t="shared" si="2"/>
        <v>0</v>
      </c>
    </row>
    <row r="58" spans="1:12">
      <c r="A58" s="170">
        <v>57</v>
      </c>
      <c r="B58" s="152" t="s">
        <v>268</v>
      </c>
      <c r="C58" s="158"/>
      <c r="D58" s="159" t="s">
        <v>523</v>
      </c>
      <c r="E58" s="160">
        <v>800</v>
      </c>
      <c r="F58" s="161"/>
      <c r="G58" s="162"/>
      <c r="H58" s="219"/>
      <c r="I58" s="165" t="s">
        <v>518</v>
      </c>
      <c r="J58" s="218">
        <f t="shared" si="0"/>
        <v>0</v>
      </c>
      <c r="K58" s="218">
        <f t="shared" si="1"/>
        <v>0</v>
      </c>
      <c r="L58" s="218">
        <f t="shared" si="2"/>
        <v>0</v>
      </c>
    </row>
    <row r="59" spans="1:12">
      <c r="A59" s="170">
        <v>58</v>
      </c>
      <c r="B59" s="152" t="s">
        <v>269</v>
      </c>
      <c r="C59" s="158"/>
      <c r="D59" s="159" t="s">
        <v>524</v>
      </c>
      <c r="E59" s="160">
        <v>1100</v>
      </c>
      <c r="F59" s="161"/>
      <c r="G59" s="162"/>
      <c r="H59" s="219"/>
      <c r="I59" s="165" t="s">
        <v>518</v>
      </c>
      <c r="J59" s="218">
        <f t="shared" si="0"/>
        <v>0</v>
      </c>
      <c r="K59" s="218">
        <f t="shared" si="1"/>
        <v>0</v>
      </c>
      <c r="L59" s="218">
        <f t="shared" si="2"/>
        <v>0</v>
      </c>
    </row>
    <row r="60" spans="1:12">
      <c r="A60" s="170">
        <v>59</v>
      </c>
      <c r="B60" s="152" t="s">
        <v>270</v>
      </c>
      <c r="C60" s="158"/>
      <c r="D60" s="159" t="s">
        <v>525</v>
      </c>
      <c r="E60" s="160">
        <v>800</v>
      </c>
      <c r="F60" s="161"/>
      <c r="G60" s="162"/>
      <c r="H60" s="219"/>
      <c r="I60" s="165" t="s">
        <v>518</v>
      </c>
      <c r="J60" s="218">
        <f t="shared" si="0"/>
        <v>0</v>
      </c>
      <c r="K60" s="218">
        <f t="shared" si="1"/>
        <v>0</v>
      </c>
      <c r="L60" s="218">
        <f t="shared" si="2"/>
        <v>0</v>
      </c>
    </row>
    <row r="61" spans="1:12">
      <c r="A61" s="170">
        <v>60</v>
      </c>
      <c r="B61" s="152" t="s">
        <v>271</v>
      </c>
      <c r="C61" s="158"/>
      <c r="D61" s="159" t="s">
        <v>526</v>
      </c>
      <c r="E61" s="160">
        <v>1000</v>
      </c>
      <c r="F61" s="161"/>
      <c r="G61" s="162"/>
      <c r="H61" s="219"/>
      <c r="I61" s="165" t="s">
        <v>518</v>
      </c>
      <c r="J61" s="218">
        <f t="shared" si="0"/>
        <v>0</v>
      </c>
      <c r="K61" s="218">
        <f t="shared" si="1"/>
        <v>0</v>
      </c>
      <c r="L61" s="218">
        <f t="shared" si="2"/>
        <v>0</v>
      </c>
    </row>
    <row r="62" spans="1:12">
      <c r="A62" s="170">
        <v>61</v>
      </c>
      <c r="B62" s="152" t="s">
        <v>272</v>
      </c>
      <c r="C62" s="158"/>
      <c r="D62" s="159" t="s">
        <v>527</v>
      </c>
      <c r="E62" s="160">
        <v>1100</v>
      </c>
      <c r="F62" s="161"/>
      <c r="G62" s="162"/>
      <c r="H62" s="219"/>
      <c r="I62" s="165" t="s">
        <v>518</v>
      </c>
      <c r="J62" s="218">
        <f t="shared" si="0"/>
        <v>0</v>
      </c>
      <c r="K62" s="218">
        <f t="shared" si="1"/>
        <v>0</v>
      </c>
      <c r="L62" s="218">
        <f t="shared" si="2"/>
        <v>0</v>
      </c>
    </row>
    <row r="63" spans="1:12">
      <c r="A63" s="170">
        <v>62</v>
      </c>
      <c r="B63" s="152" t="s">
        <v>273</v>
      </c>
      <c r="C63" s="158"/>
      <c r="D63" s="159" t="s">
        <v>528</v>
      </c>
      <c r="E63" s="160">
        <v>1000</v>
      </c>
      <c r="F63" s="161"/>
      <c r="G63" s="162"/>
      <c r="H63" s="219"/>
      <c r="I63" s="165" t="s">
        <v>518</v>
      </c>
      <c r="J63" s="218">
        <f t="shared" si="0"/>
        <v>0</v>
      </c>
      <c r="K63" s="218">
        <f t="shared" si="1"/>
        <v>0</v>
      </c>
      <c r="L63" s="218">
        <f t="shared" si="2"/>
        <v>0</v>
      </c>
    </row>
    <row r="64" spans="1:12">
      <c r="A64" s="170">
        <v>63</v>
      </c>
      <c r="B64" s="152" t="s">
        <v>274</v>
      </c>
      <c r="C64" s="158"/>
      <c r="D64" s="159" t="s">
        <v>529</v>
      </c>
      <c r="E64" s="160">
        <v>880</v>
      </c>
      <c r="F64" s="161"/>
      <c r="G64" s="162"/>
      <c r="H64" s="219"/>
      <c r="I64" s="165" t="s">
        <v>518</v>
      </c>
      <c r="J64" s="218">
        <f t="shared" si="0"/>
        <v>0</v>
      </c>
      <c r="K64" s="218">
        <f t="shared" si="1"/>
        <v>0</v>
      </c>
      <c r="L64" s="218">
        <f t="shared" si="2"/>
        <v>0</v>
      </c>
    </row>
    <row r="65" spans="1:12">
      <c r="A65" s="170">
        <v>64</v>
      </c>
      <c r="B65" s="152" t="s">
        <v>275</v>
      </c>
      <c r="C65" s="158"/>
      <c r="D65" s="159" t="s">
        <v>523</v>
      </c>
      <c r="E65" s="160">
        <v>880</v>
      </c>
      <c r="F65" s="161"/>
      <c r="G65" s="162"/>
      <c r="H65" s="219"/>
      <c r="I65" s="165" t="s">
        <v>518</v>
      </c>
      <c r="J65" s="218">
        <f t="shared" si="0"/>
        <v>0</v>
      </c>
      <c r="K65" s="218">
        <f t="shared" si="1"/>
        <v>0</v>
      </c>
      <c r="L65" s="218">
        <f t="shared" si="2"/>
        <v>0</v>
      </c>
    </row>
    <row r="66" spans="1:12">
      <c r="A66" s="170">
        <v>65</v>
      </c>
      <c r="B66" s="152" t="s">
        <v>276</v>
      </c>
      <c r="C66" s="158"/>
      <c r="D66" s="159" t="s">
        <v>524</v>
      </c>
      <c r="E66" s="160">
        <v>800</v>
      </c>
      <c r="F66" s="161"/>
      <c r="G66" s="162"/>
      <c r="H66" s="219"/>
      <c r="I66" s="165" t="s">
        <v>518</v>
      </c>
      <c r="J66" s="218">
        <f t="shared" si="0"/>
        <v>0</v>
      </c>
      <c r="K66" s="218">
        <f t="shared" si="1"/>
        <v>0</v>
      </c>
      <c r="L66" s="218">
        <f t="shared" si="2"/>
        <v>0</v>
      </c>
    </row>
    <row r="67" spans="1:12">
      <c r="A67" s="170">
        <v>66</v>
      </c>
      <c r="B67" s="152" t="s">
        <v>277</v>
      </c>
      <c r="C67" s="158"/>
      <c r="D67" s="159" t="s">
        <v>525</v>
      </c>
      <c r="E67" s="160">
        <v>90</v>
      </c>
      <c r="F67" s="161"/>
      <c r="G67" s="164"/>
      <c r="H67" s="219"/>
      <c r="I67" s="165" t="s">
        <v>518</v>
      </c>
      <c r="J67" s="218">
        <f t="shared" ref="J67:J130" si="3">H67*0.9</f>
        <v>0</v>
      </c>
      <c r="K67" s="218">
        <f t="shared" ref="K67:K130" si="4">J67/0.8</f>
        <v>0</v>
      </c>
      <c r="L67" s="218">
        <f t="shared" ref="L67:L130" si="5">K67-J67</f>
        <v>0</v>
      </c>
    </row>
    <row r="68" spans="1:12">
      <c r="A68" s="170">
        <v>67</v>
      </c>
      <c r="B68" s="152" t="s">
        <v>278</v>
      </c>
      <c r="C68" s="158"/>
      <c r="D68" s="159" t="s">
        <v>526</v>
      </c>
      <c r="E68" s="160">
        <v>110</v>
      </c>
      <c r="F68" s="161"/>
      <c r="G68" s="164"/>
      <c r="H68" s="219"/>
      <c r="I68" s="165" t="s">
        <v>518</v>
      </c>
      <c r="J68" s="218">
        <f t="shared" si="3"/>
        <v>0</v>
      </c>
      <c r="K68" s="218">
        <f t="shared" si="4"/>
        <v>0</v>
      </c>
      <c r="L68" s="218">
        <f t="shared" si="5"/>
        <v>0</v>
      </c>
    </row>
    <row r="69" spans="1:12">
      <c r="A69" s="170">
        <v>68</v>
      </c>
      <c r="B69" s="152" t="s">
        <v>279</v>
      </c>
      <c r="C69" s="158"/>
      <c r="D69" s="159" t="s">
        <v>527</v>
      </c>
      <c r="E69" s="160">
        <v>100</v>
      </c>
      <c r="F69" s="161"/>
      <c r="G69" s="164"/>
      <c r="H69" s="219"/>
      <c r="I69" s="165" t="s">
        <v>518</v>
      </c>
      <c r="J69" s="218">
        <f t="shared" si="3"/>
        <v>0</v>
      </c>
      <c r="K69" s="218">
        <f t="shared" si="4"/>
        <v>0</v>
      </c>
      <c r="L69" s="218">
        <f t="shared" si="5"/>
        <v>0</v>
      </c>
    </row>
    <row r="70" spans="1:12">
      <c r="A70" s="170">
        <v>69</v>
      </c>
      <c r="B70" s="152" t="s">
        <v>280</v>
      </c>
      <c r="C70" s="158"/>
      <c r="D70" s="159" t="s">
        <v>528</v>
      </c>
      <c r="E70" s="160">
        <v>95</v>
      </c>
      <c r="F70" s="161"/>
      <c r="G70" s="164"/>
      <c r="H70" s="219"/>
      <c r="I70" s="165" t="s">
        <v>518</v>
      </c>
      <c r="J70" s="218">
        <f t="shared" si="3"/>
        <v>0</v>
      </c>
      <c r="K70" s="218">
        <f t="shared" si="4"/>
        <v>0</v>
      </c>
      <c r="L70" s="218">
        <f t="shared" si="5"/>
        <v>0</v>
      </c>
    </row>
    <row r="71" spans="1:12">
      <c r="A71" s="170">
        <v>70</v>
      </c>
      <c r="B71" s="152" t="s">
        <v>281</v>
      </c>
      <c r="C71" s="158"/>
      <c r="D71" s="159" t="s">
        <v>529</v>
      </c>
      <c r="E71" s="160">
        <v>90</v>
      </c>
      <c r="F71" s="161"/>
      <c r="G71" s="164"/>
      <c r="H71" s="219"/>
      <c r="I71" s="165" t="s">
        <v>518</v>
      </c>
      <c r="J71" s="218">
        <f t="shared" si="3"/>
        <v>0</v>
      </c>
      <c r="K71" s="218">
        <f t="shared" si="4"/>
        <v>0</v>
      </c>
      <c r="L71" s="218">
        <f t="shared" si="5"/>
        <v>0</v>
      </c>
    </row>
    <row r="72" spans="1:12">
      <c r="A72" s="170">
        <v>71</v>
      </c>
      <c r="B72" s="152" t="s">
        <v>282</v>
      </c>
      <c r="C72" s="158"/>
      <c r="D72" s="159" t="s">
        <v>523</v>
      </c>
      <c r="E72" s="160">
        <v>90</v>
      </c>
      <c r="F72" s="161"/>
      <c r="G72" s="164"/>
      <c r="H72" s="219"/>
      <c r="I72" s="165" t="s">
        <v>518</v>
      </c>
      <c r="J72" s="218">
        <f t="shared" si="3"/>
        <v>0</v>
      </c>
      <c r="K72" s="218">
        <f t="shared" si="4"/>
        <v>0</v>
      </c>
      <c r="L72" s="218">
        <f t="shared" si="5"/>
        <v>0</v>
      </c>
    </row>
    <row r="73" spans="1:12">
      <c r="A73" s="170">
        <v>72</v>
      </c>
      <c r="B73" s="152" t="s">
        <v>283</v>
      </c>
      <c r="C73" s="158"/>
      <c r="D73" s="159" t="s">
        <v>524</v>
      </c>
      <c r="E73" s="160">
        <v>90</v>
      </c>
      <c r="F73" s="161"/>
      <c r="G73" s="164"/>
      <c r="H73" s="219"/>
      <c r="I73" s="165" t="s">
        <v>518</v>
      </c>
      <c r="J73" s="218">
        <f t="shared" si="3"/>
        <v>0</v>
      </c>
      <c r="K73" s="218">
        <f t="shared" si="4"/>
        <v>0</v>
      </c>
      <c r="L73" s="218">
        <f t="shared" si="5"/>
        <v>0</v>
      </c>
    </row>
    <row r="74" spans="1:12">
      <c r="A74" s="170">
        <v>73</v>
      </c>
      <c r="B74" s="152" t="s">
        <v>284</v>
      </c>
      <c r="C74" s="158"/>
      <c r="D74" s="159" t="s">
        <v>525</v>
      </c>
      <c r="E74" s="160">
        <v>450</v>
      </c>
      <c r="F74" s="161"/>
      <c r="G74" s="162"/>
      <c r="H74" s="219"/>
      <c r="I74" s="165" t="s">
        <v>518</v>
      </c>
      <c r="J74" s="218">
        <f t="shared" si="3"/>
        <v>0</v>
      </c>
      <c r="K74" s="218">
        <f t="shared" si="4"/>
        <v>0</v>
      </c>
      <c r="L74" s="218">
        <f t="shared" si="5"/>
        <v>0</v>
      </c>
    </row>
    <row r="75" spans="1:12">
      <c r="A75" s="170">
        <v>74</v>
      </c>
      <c r="B75" s="152" t="s">
        <v>371</v>
      </c>
      <c r="C75" s="158"/>
      <c r="D75" s="159" t="s">
        <v>526</v>
      </c>
      <c r="E75" s="160">
        <v>680</v>
      </c>
      <c r="F75" s="161"/>
      <c r="G75" s="162"/>
      <c r="H75" s="219"/>
      <c r="I75" s="165" t="s">
        <v>518</v>
      </c>
      <c r="J75" s="218">
        <f t="shared" si="3"/>
        <v>0</v>
      </c>
      <c r="K75" s="218">
        <f t="shared" si="4"/>
        <v>0</v>
      </c>
      <c r="L75" s="218">
        <f t="shared" si="5"/>
        <v>0</v>
      </c>
    </row>
    <row r="76" spans="1:12">
      <c r="A76" s="170">
        <v>75</v>
      </c>
      <c r="B76" s="152" t="s">
        <v>285</v>
      </c>
      <c r="C76" s="158"/>
      <c r="D76" s="159" t="s">
        <v>527</v>
      </c>
      <c r="E76" s="160">
        <v>600</v>
      </c>
      <c r="F76" s="161"/>
      <c r="G76" s="162"/>
      <c r="H76" s="219"/>
      <c r="I76" s="165" t="s">
        <v>518</v>
      </c>
      <c r="J76" s="218">
        <f t="shared" si="3"/>
        <v>0</v>
      </c>
      <c r="K76" s="218">
        <f t="shared" si="4"/>
        <v>0</v>
      </c>
      <c r="L76" s="218">
        <f t="shared" si="5"/>
        <v>0</v>
      </c>
    </row>
    <row r="77" spans="1:12">
      <c r="A77" s="170">
        <v>76</v>
      </c>
      <c r="B77" s="152" t="s">
        <v>286</v>
      </c>
      <c r="C77" s="158"/>
      <c r="D77" s="159" t="s">
        <v>528</v>
      </c>
      <c r="E77" s="160">
        <v>680</v>
      </c>
      <c r="F77" s="161"/>
      <c r="G77" s="162"/>
      <c r="H77" s="219"/>
      <c r="I77" s="165" t="s">
        <v>518</v>
      </c>
      <c r="J77" s="218">
        <f t="shared" si="3"/>
        <v>0</v>
      </c>
      <c r="K77" s="218">
        <f t="shared" si="4"/>
        <v>0</v>
      </c>
      <c r="L77" s="218">
        <f t="shared" si="5"/>
        <v>0</v>
      </c>
    </row>
    <row r="78" spans="1:12">
      <c r="A78" s="170">
        <v>77</v>
      </c>
      <c r="B78" s="152" t="s">
        <v>287</v>
      </c>
      <c r="C78" s="158"/>
      <c r="D78" s="159" t="s">
        <v>529</v>
      </c>
      <c r="E78" s="160">
        <v>450</v>
      </c>
      <c r="F78" s="161"/>
      <c r="G78" s="162"/>
      <c r="H78" s="219"/>
      <c r="I78" s="165" t="s">
        <v>518</v>
      </c>
      <c r="J78" s="218">
        <f t="shared" si="3"/>
        <v>0</v>
      </c>
      <c r="K78" s="218">
        <f t="shared" si="4"/>
        <v>0</v>
      </c>
      <c r="L78" s="218">
        <f t="shared" si="5"/>
        <v>0</v>
      </c>
    </row>
    <row r="79" spans="1:12">
      <c r="A79" s="170">
        <v>78</v>
      </c>
      <c r="B79" s="152" t="s">
        <v>288</v>
      </c>
      <c r="C79" s="158"/>
      <c r="D79" s="159" t="s">
        <v>523</v>
      </c>
      <c r="E79" s="160">
        <v>450</v>
      </c>
      <c r="F79" s="161"/>
      <c r="G79" s="162"/>
      <c r="H79" s="219"/>
      <c r="I79" s="165" t="s">
        <v>518</v>
      </c>
      <c r="J79" s="218">
        <f t="shared" si="3"/>
        <v>0</v>
      </c>
      <c r="K79" s="218">
        <f t="shared" si="4"/>
        <v>0</v>
      </c>
      <c r="L79" s="218">
        <f t="shared" si="5"/>
        <v>0</v>
      </c>
    </row>
    <row r="80" spans="1:12">
      <c r="A80" s="170">
        <v>79</v>
      </c>
      <c r="B80" s="152" t="s">
        <v>289</v>
      </c>
      <c r="C80" s="158"/>
      <c r="D80" s="159" t="s">
        <v>524</v>
      </c>
      <c r="E80" s="160">
        <v>850</v>
      </c>
      <c r="F80" s="161"/>
      <c r="G80" s="162"/>
      <c r="H80" s="219"/>
      <c r="I80" s="165" t="s">
        <v>518</v>
      </c>
      <c r="J80" s="218">
        <f t="shared" si="3"/>
        <v>0</v>
      </c>
      <c r="K80" s="218">
        <f t="shared" si="4"/>
        <v>0</v>
      </c>
      <c r="L80" s="218">
        <f t="shared" si="5"/>
        <v>0</v>
      </c>
    </row>
    <row r="81" spans="1:12">
      <c r="A81" s="170">
        <v>80</v>
      </c>
      <c r="B81" s="152" t="s">
        <v>290</v>
      </c>
      <c r="C81" s="158"/>
      <c r="D81" s="159" t="s">
        <v>525</v>
      </c>
      <c r="E81" s="160">
        <v>980</v>
      </c>
      <c r="F81" s="161"/>
      <c r="G81" s="162"/>
      <c r="H81" s="219"/>
      <c r="I81" s="165" t="s">
        <v>518</v>
      </c>
      <c r="J81" s="218">
        <f t="shared" si="3"/>
        <v>0</v>
      </c>
      <c r="K81" s="218">
        <f t="shared" si="4"/>
        <v>0</v>
      </c>
      <c r="L81" s="218">
        <f t="shared" si="5"/>
        <v>0</v>
      </c>
    </row>
    <row r="82" spans="1:12">
      <c r="A82" s="170">
        <v>81</v>
      </c>
      <c r="B82" s="152" t="s">
        <v>291</v>
      </c>
      <c r="C82" s="158"/>
      <c r="D82" s="159" t="s">
        <v>526</v>
      </c>
      <c r="E82" s="160">
        <v>1050</v>
      </c>
      <c r="F82" s="161"/>
      <c r="G82" s="162"/>
      <c r="H82" s="219"/>
      <c r="I82" s="165" t="s">
        <v>518</v>
      </c>
      <c r="J82" s="218">
        <f t="shared" si="3"/>
        <v>0</v>
      </c>
      <c r="K82" s="218">
        <f t="shared" si="4"/>
        <v>0</v>
      </c>
      <c r="L82" s="218">
        <f t="shared" si="5"/>
        <v>0</v>
      </c>
    </row>
    <row r="83" spans="1:12">
      <c r="A83" s="170">
        <v>82</v>
      </c>
      <c r="B83" s="152" t="s">
        <v>292</v>
      </c>
      <c r="C83" s="158"/>
      <c r="D83" s="159" t="s">
        <v>527</v>
      </c>
      <c r="E83" s="160">
        <v>900</v>
      </c>
      <c r="F83" s="161"/>
      <c r="G83" s="162"/>
      <c r="H83" s="219"/>
      <c r="I83" s="165" t="s">
        <v>518</v>
      </c>
      <c r="J83" s="218">
        <f t="shared" si="3"/>
        <v>0</v>
      </c>
      <c r="K83" s="218">
        <f t="shared" si="4"/>
        <v>0</v>
      </c>
      <c r="L83" s="218">
        <f t="shared" si="5"/>
        <v>0</v>
      </c>
    </row>
    <row r="84" spans="1:12">
      <c r="A84" s="170">
        <v>83</v>
      </c>
      <c r="B84" s="152" t="s">
        <v>293</v>
      </c>
      <c r="C84" s="158"/>
      <c r="D84" s="159" t="s">
        <v>528</v>
      </c>
      <c r="E84" s="160">
        <v>1050</v>
      </c>
      <c r="F84" s="161"/>
      <c r="G84" s="162"/>
      <c r="H84" s="219"/>
      <c r="I84" s="165" t="s">
        <v>518</v>
      </c>
      <c r="J84" s="218">
        <f t="shared" si="3"/>
        <v>0</v>
      </c>
      <c r="K84" s="218">
        <f t="shared" si="4"/>
        <v>0</v>
      </c>
      <c r="L84" s="218">
        <f t="shared" si="5"/>
        <v>0</v>
      </c>
    </row>
    <row r="85" spans="1:12">
      <c r="A85" s="170">
        <v>84</v>
      </c>
      <c r="B85" s="152" t="s">
        <v>294</v>
      </c>
      <c r="C85" s="158"/>
      <c r="D85" s="159" t="s">
        <v>529</v>
      </c>
      <c r="E85" s="160">
        <v>900</v>
      </c>
      <c r="F85" s="161"/>
      <c r="G85" s="162"/>
      <c r="H85" s="219"/>
      <c r="I85" s="165" t="s">
        <v>518</v>
      </c>
      <c r="J85" s="218">
        <f t="shared" si="3"/>
        <v>0</v>
      </c>
      <c r="K85" s="218">
        <f t="shared" si="4"/>
        <v>0</v>
      </c>
      <c r="L85" s="218">
        <f t="shared" si="5"/>
        <v>0</v>
      </c>
    </row>
    <row r="86" spans="1:12">
      <c r="A86" s="170">
        <v>85</v>
      </c>
      <c r="B86" s="152" t="s">
        <v>295</v>
      </c>
      <c r="C86" s="158"/>
      <c r="D86" s="159" t="s">
        <v>523</v>
      </c>
      <c r="E86" s="160">
        <v>600</v>
      </c>
      <c r="F86" s="161"/>
      <c r="G86" s="162"/>
      <c r="H86" s="219"/>
      <c r="I86" s="165" t="s">
        <v>518</v>
      </c>
      <c r="J86" s="218">
        <f t="shared" si="3"/>
        <v>0</v>
      </c>
      <c r="K86" s="218">
        <f t="shared" si="4"/>
        <v>0</v>
      </c>
      <c r="L86" s="218">
        <f t="shared" si="5"/>
        <v>0</v>
      </c>
    </row>
    <row r="87" spans="1:12">
      <c r="A87" s="170">
        <v>86</v>
      </c>
      <c r="B87" s="152" t="s">
        <v>296</v>
      </c>
      <c r="C87" s="158"/>
      <c r="D87" s="159" t="s">
        <v>524</v>
      </c>
      <c r="E87" s="160">
        <v>600</v>
      </c>
      <c r="F87" s="161"/>
      <c r="G87" s="162"/>
      <c r="H87" s="219"/>
      <c r="I87" s="165" t="s">
        <v>518</v>
      </c>
      <c r="J87" s="218">
        <f t="shared" si="3"/>
        <v>0</v>
      </c>
      <c r="K87" s="218">
        <f t="shared" si="4"/>
        <v>0</v>
      </c>
      <c r="L87" s="218">
        <f t="shared" si="5"/>
        <v>0</v>
      </c>
    </row>
    <row r="88" spans="1:12">
      <c r="A88" s="170">
        <v>87</v>
      </c>
      <c r="B88" s="152" t="s">
        <v>297</v>
      </c>
      <c r="C88" s="158"/>
      <c r="D88" s="159" t="s">
        <v>525</v>
      </c>
      <c r="E88" s="160">
        <v>950</v>
      </c>
      <c r="F88" s="161"/>
      <c r="G88" s="162"/>
      <c r="H88" s="219"/>
      <c r="I88" s="165" t="s">
        <v>518</v>
      </c>
      <c r="J88" s="218">
        <f t="shared" si="3"/>
        <v>0</v>
      </c>
      <c r="K88" s="218">
        <f t="shared" si="4"/>
        <v>0</v>
      </c>
      <c r="L88" s="218">
        <f t="shared" si="5"/>
        <v>0</v>
      </c>
    </row>
    <row r="89" spans="1:12">
      <c r="A89" s="170">
        <v>88</v>
      </c>
      <c r="B89" s="152" t="s">
        <v>298</v>
      </c>
      <c r="C89" s="158"/>
      <c r="D89" s="159" t="s">
        <v>526</v>
      </c>
      <c r="E89" s="160">
        <v>1800</v>
      </c>
      <c r="F89" s="161"/>
      <c r="G89" s="162"/>
      <c r="H89" s="219"/>
      <c r="I89" s="165" t="s">
        <v>518</v>
      </c>
      <c r="J89" s="218">
        <f t="shared" si="3"/>
        <v>0</v>
      </c>
      <c r="K89" s="218">
        <f t="shared" si="4"/>
        <v>0</v>
      </c>
      <c r="L89" s="218">
        <f t="shared" si="5"/>
        <v>0</v>
      </c>
    </row>
    <row r="90" spans="1:12">
      <c r="A90" s="170">
        <v>89</v>
      </c>
      <c r="B90" s="152" t="s">
        <v>299</v>
      </c>
      <c r="C90" s="158"/>
      <c r="D90" s="159" t="s">
        <v>527</v>
      </c>
      <c r="E90" s="160">
        <v>2200</v>
      </c>
      <c r="F90" s="161"/>
      <c r="G90" s="162"/>
      <c r="H90" s="219"/>
      <c r="I90" s="165" t="s">
        <v>518</v>
      </c>
      <c r="J90" s="218">
        <f t="shared" si="3"/>
        <v>0</v>
      </c>
      <c r="K90" s="218">
        <f t="shared" si="4"/>
        <v>0</v>
      </c>
      <c r="L90" s="218">
        <f t="shared" si="5"/>
        <v>0</v>
      </c>
    </row>
    <row r="91" spans="1:12">
      <c r="A91" s="170">
        <v>90</v>
      </c>
      <c r="B91" s="152" t="s">
        <v>300</v>
      </c>
      <c r="C91" s="158"/>
      <c r="D91" s="159" t="s">
        <v>528</v>
      </c>
      <c r="E91" s="160">
        <v>2200</v>
      </c>
      <c r="F91" s="161"/>
      <c r="G91" s="162"/>
      <c r="H91" s="219"/>
      <c r="I91" s="165" t="s">
        <v>518</v>
      </c>
      <c r="J91" s="218">
        <f t="shared" si="3"/>
        <v>0</v>
      </c>
      <c r="K91" s="218">
        <f t="shared" si="4"/>
        <v>0</v>
      </c>
      <c r="L91" s="218">
        <f t="shared" si="5"/>
        <v>0</v>
      </c>
    </row>
    <row r="92" spans="1:12">
      <c r="A92" s="170">
        <v>91</v>
      </c>
      <c r="B92" s="152" t="s">
        <v>301</v>
      </c>
      <c r="C92" s="158"/>
      <c r="D92" s="159" t="s">
        <v>529</v>
      </c>
      <c r="E92" s="160">
        <v>2000</v>
      </c>
      <c r="F92" s="161"/>
      <c r="G92" s="162"/>
      <c r="H92" s="219"/>
      <c r="I92" s="165" t="s">
        <v>518</v>
      </c>
      <c r="J92" s="218">
        <f t="shared" si="3"/>
        <v>0</v>
      </c>
      <c r="K92" s="218">
        <f t="shared" si="4"/>
        <v>0</v>
      </c>
      <c r="L92" s="218">
        <f t="shared" si="5"/>
        <v>0</v>
      </c>
    </row>
    <row r="93" spans="1:12">
      <c r="A93" s="170">
        <v>92</v>
      </c>
      <c r="B93" s="152" t="s">
        <v>302</v>
      </c>
      <c r="C93" s="158"/>
      <c r="D93" s="159" t="s">
        <v>523</v>
      </c>
      <c r="E93" s="160">
        <v>2200</v>
      </c>
      <c r="F93" s="161"/>
      <c r="G93" s="162"/>
      <c r="H93" s="219"/>
      <c r="I93" s="165" t="s">
        <v>518</v>
      </c>
      <c r="J93" s="218">
        <f t="shared" si="3"/>
        <v>0</v>
      </c>
      <c r="K93" s="218">
        <f t="shared" si="4"/>
        <v>0</v>
      </c>
      <c r="L93" s="218">
        <f t="shared" si="5"/>
        <v>0</v>
      </c>
    </row>
    <row r="94" spans="1:12">
      <c r="A94" s="170">
        <v>93</v>
      </c>
      <c r="B94" s="152" t="s">
        <v>303</v>
      </c>
      <c r="C94" s="158"/>
      <c r="D94" s="159" t="s">
        <v>524</v>
      </c>
      <c r="E94" s="160">
        <v>1500</v>
      </c>
      <c r="F94" s="161"/>
      <c r="G94" s="162"/>
      <c r="H94" s="219"/>
      <c r="I94" s="165" t="s">
        <v>518</v>
      </c>
      <c r="J94" s="218">
        <f t="shared" si="3"/>
        <v>0</v>
      </c>
      <c r="K94" s="218">
        <f t="shared" si="4"/>
        <v>0</v>
      </c>
      <c r="L94" s="218">
        <f t="shared" si="5"/>
        <v>0</v>
      </c>
    </row>
    <row r="95" spans="1:12">
      <c r="A95" s="170">
        <v>94</v>
      </c>
      <c r="B95" s="152" t="s">
        <v>304</v>
      </c>
      <c r="C95" s="158"/>
      <c r="D95" s="159" t="s">
        <v>525</v>
      </c>
      <c r="E95" s="160">
        <v>1200</v>
      </c>
      <c r="F95" s="161"/>
      <c r="G95" s="162"/>
      <c r="H95" s="219"/>
      <c r="I95" s="165" t="s">
        <v>518</v>
      </c>
      <c r="J95" s="218">
        <f t="shared" si="3"/>
        <v>0</v>
      </c>
      <c r="K95" s="218">
        <f t="shared" si="4"/>
        <v>0</v>
      </c>
      <c r="L95" s="218">
        <f t="shared" si="5"/>
        <v>0</v>
      </c>
    </row>
    <row r="96" spans="1:12">
      <c r="A96" s="170">
        <v>95</v>
      </c>
      <c r="B96" s="152" t="s">
        <v>305</v>
      </c>
      <c r="C96" s="158"/>
      <c r="D96" s="159" t="s">
        <v>526</v>
      </c>
      <c r="E96" s="160">
        <v>1450</v>
      </c>
      <c r="F96" s="161"/>
      <c r="G96" s="162"/>
      <c r="H96" s="219"/>
      <c r="I96" s="165" t="s">
        <v>518</v>
      </c>
      <c r="J96" s="218">
        <f t="shared" si="3"/>
        <v>0</v>
      </c>
      <c r="K96" s="218">
        <f t="shared" si="4"/>
        <v>0</v>
      </c>
      <c r="L96" s="218">
        <f t="shared" si="5"/>
        <v>0</v>
      </c>
    </row>
    <row r="97" spans="1:12">
      <c r="A97" s="170">
        <v>96</v>
      </c>
      <c r="B97" s="152" t="s">
        <v>306</v>
      </c>
      <c r="C97" s="158"/>
      <c r="D97" s="159" t="s">
        <v>527</v>
      </c>
      <c r="E97" s="160">
        <v>1200</v>
      </c>
      <c r="F97" s="161"/>
      <c r="G97" s="162"/>
      <c r="H97" s="219"/>
      <c r="I97" s="165" t="s">
        <v>518</v>
      </c>
      <c r="J97" s="218">
        <f t="shared" si="3"/>
        <v>0</v>
      </c>
      <c r="K97" s="218">
        <f t="shared" si="4"/>
        <v>0</v>
      </c>
      <c r="L97" s="218">
        <f t="shared" si="5"/>
        <v>0</v>
      </c>
    </row>
    <row r="98" spans="1:12">
      <c r="A98" s="170">
        <v>97</v>
      </c>
      <c r="B98" s="152" t="s">
        <v>307</v>
      </c>
      <c r="C98" s="158"/>
      <c r="D98" s="159" t="s">
        <v>528</v>
      </c>
      <c r="E98" s="160">
        <v>1450</v>
      </c>
      <c r="F98" s="161"/>
      <c r="G98" s="162"/>
      <c r="H98" s="219"/>
      <c r="I98" s="165" t="s">
        <v>518</v>
      </c>
      <c r="J98" s="218">
        <f t="shared" si="3"/>
        <v>0</v>
      </c>
      <c r="K98" s="218">
        <f t="shared" si="4"/>
        <v>0</v>
      </c>
      <c r="L98" s="218">
        <f t="shared" si="5"/>
        <v>0</v>
      </c>
    </row>
    <row r="99" spans="1:12">
      <c r="A99" s="170">
        <v>98</v>
      </c>
      <c r="B99" s="152" t="s">
        <v>308</v>
      </c>
      <c r="C99" s="158"/>
      <c r="D99" s="159" t="s">
        <v>529</v>
      </c>
      <c r="E99" s="160">
        <v>1500</v>
      </c>
      <c r="F99" s="161"/>
      <c r="G99" s="162"/>
      <c r="H99" s="219"/>
      <c r="I99" s="165" t="s">
        <v>518</v>
      </c>
      <c r="J99" s="218">
        <f t="shared" si="3"/>
        <v>0</v>
      </c>
      <c r="K99" s="218">
        <f t="shared" si="4"/>
        <v>0</v>
      </c>
      <c r="L99" s="218">
        <f t="shared" si="5"/>
        <v>0</v>
      </c>
    </row>
    <row r="100" spans="1:12">
      <c r="A100" s="170">
        <v>99</v>
      </c>
      <c r="B100" s="152" t="s">
        <v>309</v>
      </c>
      <c r="C100" s="158"/>
      <c r="D100" s="159" t="s">
        <v>523</v>
      </c>
      <c r="E100" s="160">
        <v>1300</v>
      </c>
      <c r="F100" s="161"/>
      <c r="G100" s="162"/>
      <c r="H100" s="219"/>
      <c r="I100" s="165" t="s">
        <v>518</v>
      </c>
      <c r="J100" s="218">
        <f t="shared" si="3"/>
        <v>0</v>
      </c>
      <c r="K100" s="218">
        <f t="shared" si="4"/>
        <v>0</v>
      </c>
      <c r="L100" s="218">
        <f t="shared" si="5"/>
        <v>0</v>
      </c>
    </row>
    <row r="101" spans="1:12">
      <c r="A101" s="170">
        <v>100</v>
      </c>
      <c r="B101" s="152" t="s">
        <v>51</v>
      </c>
      <c r="C101" s="158"/>
      <c r="D101" s="159" t="s">
        <v>524</v>
      </c>
      <c r="E101" s="160">
        <v>2900</v>
      </c>
      <c r="F101" s="161"/>
      <c r="G101" s="162"/>
      <c r="H101" s="219"/>
      <c r="I101" s="165" t="s">
        <v>518</v>
      </c>
      <c r="J101" s="218">
        <f t="shared" si="3"/>
        <v>0</v>
      </c>
      <c r="K101" s="218">
        <f t="shared" si="4"/>
        <v>0</v>
      </c>
      <c r="L101" s="218">
        <f t="shared" si="5"/>
        <v>0</v>
      </c>
    </row>
    <row r="102" spans="1:12">
      <c r="A102" s="170">
        <v>101</v>
      </c>
      <c r="B102" s="152" t="s">
        <v>52</v>
      </c>
      <c r="C102" s="158"/>
      <c r="D102" s="159" t="s">
        <v>525</v>
      </c>
      <c r="E102" s="160">
        <v>2400</v>
      </c>
      <c r="F102" s="161"/>
      <c r="G102" s="162"/>
      <c r="H102" s="219"/>
      <c r="I102" s="165" t="s">
        <v>518</v>
      </c>
      <c r="J102" s="218">
        <f t="shared" si="3"/>
        <v>0</v>
      </c>
      <c r="K102" s="218">
        <f t="shared" si="4"/>
        <v>0</v>
      </c>
      <c r="L102" s="218">
        <f t="shared" si="5"/>
        <v>0</v>
      </c>
    </row>
    <row r="103" spans="1:12">
      <c r="A103" s="170">
        <v>102</v>
      </c>
      <c r="B103" s="152" t="s">
        <v>53</v>
      </c>
      <c r="C103" s="158"/>
      <c r="D103" s="159" t="s">
        <v>526</v>
      </c>
      <c r="E103" s="160">
        <v>2600</v>
      </c>
      <c r="F103" s="161"/>
      <c r="G103" s="162"/>
      <c r="H103" s="219"/>
      <c r="I103" s="165" t="s">
        <v>518</v>
      </c>
      <c r="J103" s="218">
        <f t="shared" si="3"/>
        <v>0</v>
      </c>
      <c r="K103" s="218">
        <f t="shared" si="4"/>
        <v>0</v>
      </c>
      <c r="L103" s="218">
        <f t="shared" si="5"/>
        <v>0</v>
      </c>
    </row>
    <row r="104" spans="1:12">
      <c r="A104" s="170">
        <v>103</v>
      </c>
      <c r="B104" s="152" t="s">
        <v>54</v>
      </c>
      <c r="C104" s="158"/>
      <c r="D104" s="159" t="s">
        <v>527</v>
      </c>
      <c r="E104" s="160">
        <v>2400</v>
      </c>
      <c r="F104" s="161"/>
      <c r="G104" s="162"/>
      <c r="H104" s="219"/>
      <c r="I104" s="165" t="s">
        <v>518</v>
      </c>
      <c r="J104" s="218">
        <f t="shared" si="3"/>
        <v>0</v>
      </c>
      <c r="K104" s="218">
        <f t="shared" si="4"/>
        <v>0</v>
      </c>
      <c r="L104" s="218">
        <f t="shared" si="5"/>
        <v>0</v>
      </c>
    </row>
    <row r="105" spans="1:12">
      <c r="A105" s="170">
        <v>104</v>
      </c>
      <c r="B105" s="152" t="s">
        <v>55</v>
      </c>
      <c r="C105" s="158"/>
      <c r="D105" s="159" t="s">
        <v>528</v>
      </c>
      <c r="E105" s="160">
        <v>550</v>
      </c>
      <c r="F105" s="161"/>
      <c r="G105" s="162"/>
      <c r="H105" s="219"/>
      <c r="I105" s="165" t="s">
        <v>518</v>
      </c>
      <c r="J105" s="218">
        <f t="shared" si="3"/>
        <v>0</v>
      </c>
      <c r="K105" s="218">
        <f t="shared" si="4"/>
        <v>0</v>
      </c>
      <c r="L105" s="218">
        <f t="shared" si="5"/>
        <v>0</v>
      </c>
    </row>
    <row r="106" spans="1:12">
      <c r="A106" s="170">
        <v>105</v>
      </c>
      <c r="B106" s="152" t="s">
        <v>56</v>
      </c>
      <c r="C106" s="158"/>
      <c r="D106" s="159" t="s">
        <v>529</v>
      </c>
      <c r="E106" s="160">
        <v>550</v>
      </c>
      <c r="F106" s="161"/>
      <c r="G106" s="162"/>
      <c r="H106" s="219"/>
      <c r="I106" s="165" t="s">
        <v>518</v>
      </c>
      <c r="J106" s="218">
        <f t="shared" si="3"/>
        <v>0</v>
      </c>
      <c r="K106" s="218">
        <f t="shared" si="4"/>
        <v>0</v>
      </c>
      <c r="L106" s="218">
        <f t="shared" si="5"/>
        <v>0</v>
      </c>
    </row>
    <row r="107" spans="1:12">
      <c r="A107" s="170">
        <v>106</v>
      </c>
      <c r="B107" s="152" t="s">
        <v>57</v>
      </c>
      <c r="C107" s="158"/>
      <c r="D107" s="159" t="s">
        <v>523</v>
      </c>
      <c r="E107" s="160">
        <v>550</v>
      </c>
      <c r="F107" s="161"/>
      <c r="G107" s="162"/>
      <c r="H107" s="219"/>
      <c r="I107" s="165" t="s">
        <v>518</v>
      </c>
      <c r="J107" s="218">
        <f t="shared" si="3"/>
        <v>0</v>
      </c>
      <c r="K107" s="218">
        <f t="shared" si="4"/>
        <v>0</v>
      </c>
      <c r="L107" s="218">
        <f t="shared" si="5"/>
        <v>0</v>
      </c>
    </row>
    <row r="108" spans="1:12">
      <c r="A108" s="170">
        <v>107</v>
      </c>
      <c r="B108" s="152" t="s">
        <v>58</v>
      </c>
      <c r="C108" s="158"/>
      <c r="D108" s="159" t="s">
        <v>524</v>
      </c>
      <c r="E108" s="160">
        <v>85</v>
      </c>
      <c r="F108" s="161"/>
      <c r="G108" s="164"/>
      <c r="H108" s="219"/>
      <c r="I108" s="165" t="s">
        <v>518</v>
      </c>
      <c r="J108" s="218">
        <f t="shared" si="3"/>
        <v>0</v>
      </c>
      <c r="K108" s="218">
        <f t="shared" si="4"/>
        <v>0</v>
      </c>
      <c r="L108" s="218">
        <f t="shared" si="5"/>
        <v>0</v>
      </c>
    </row>
    <row r="109" spans="1:12">
      <c r="A109" s="170">
        <v>108</v>
      </c>
      <c r="B109" s="152" t="s">
        <v>59</v>
      </c>
      <c r="C109" s="158"/>
      <c r="D109" s="159" t="s">
        <v>525</v>
      </c>
      <c r="E109" s="160">
        <v>85</v>
      </c>
      <c r="F109" s="161"/>
      <c r="G109" s="164"/>
      <c r="H109" s="219"/>
      <c r="I109" s="165" t="s">
        <v>518</v>
      </c>
      <c r="J109" s="218">
        <f t="shared" si="3"/>
        <v>0</v>
      </c>
      <c r="K109" s="218">
        <f t="shared" si="4"/>
        <v>0</v>
      </c>
      <c r="L109" s="218">
        <f t="shared" si="5"/>
        <v>0</v>
      </c>
    </row>
    <row r="110" spans="1:12">
      <c r="A110" s="170">
        <v>109</v>
      </c>
      <c r="B110" s="152" t="s">
        <v>60</v>
      </c>
      <c r="C110" s="158"/>
      <c r="D110" s="159" t="s">
        <v>526</v>
      </c>
      <c r="E110" s="160">
        <v>950</v>
      </c>
      <c r="F110" s="161"/>
      <c r="G110" s="162"/>
      <c r="H110" s="219"/>
      <c r="I110" s="165" t="s">
        <v>518</v>
      </c>
      <c r="J110" s="218">
        <f t="shared" si="3"/>
        <v>0</v>
      </c>
      <c r="K110" s="218">
        <f t="shared" si="4"/>
        <v>0</v>
      </c>
      <c r="L110" s="218">
        <f t="shared" si="5"/>
        <v>0</v>
      </c>
    </row>
    <row r="111" spans="1:12">
      <c r="A111" s="170">
        <v>110</v>
      </c>
      <c r="B111" s="152" t="s">
        <v>62</v>
      </c>
      <c r="C111" s="158"/>
      <c r="D111" s="159" t="s">
        <v>527</v>
      </c>
      <c r="E111" s="160">
        <v>950</v>
      </c>
      <c r="F111" s="161"/>
      <c r="G111" s="162"/>
      <c r="H111" s="219"/>
      <c r="I111" s="165" t="s">
        <v>518</v>
      </c>
      <c r="J111" s="218">
        <f t="shared" si="3"/>
        <v>0</v>
      </c>
      <c r="K111" s="218">
        <f t="shared" si="4"/>
        <v>0</v>
      </c>
      <c r="L111" s="218">
        <f t="shared" si="5"/>
        <v>0</v>
      </c>
    </row>
    <row r="112" spans="1:12">
      <c r="A112" s="170">
        <v>111</v>
      </c>
      <c r="B112" s="152" t="s">
        <v>63</v>
      </c>
      <c r="C112" s="158"/>
      <c r="D112" s="159" t="s">
        <v>528</v>
      </c>
      <c r="E112" s="160">
        <v>950</v>
      </c>
      <c r="F112" s="161"/>
      <c r="G112" s="162"/>
      <c r="H112" s="219"/>
      <c r="I112" s="165" t="s">
        <v>518</v>
      </c>
      <c r="J112" s="218">
        <f t="shared" si="3"/>
        <v>0</v>
      </c>
      <c r="K112" s="218">
        <f t="shared" si="4"/>
        <v>0</v>
      </c>
      <c r="L112" s="218">
        <f t="shared" si="5"/>
        <v>0</v>
      </c>
    </row>
    <row r="113" spans="1:12">
      <c r="A113" s="170">
        <v>112</v>
      </c>
      <c r="B113" s="152" t="s">
        <v>64</v>
      </c>
      <c r="C113" s="158"/>
      <c r="D113" s="159" t="s">
        <v>529</v>
      </c>
      <c r="E113" s="160">
        <v>3000</v>
      </c>
      <c r="F113" s="161"/>
      <c r="G113" s="162"/>
      <c r="H113" s="219"/>
      <c r="I113" s="165" t="s">
        <v>518</v>
      </c>
      <c r="J113" s="218">
        <f t="shared" si="3"/>
        <v>0</v>
      </c>
      <c r="K113" s="218">
        <f t="shared" si="4"/>
        <v>0</v>
      </c>
      <c r="L113" s="218">
        <f t="shared" si="5"/>
        <v>0</v>
      </c>
    </row>
    <row r="114" spans="1:12">
      <c r="A114" s="170">
        <v>113</v>
      </c>
      <c r="B114" s="152" t="s">
        <v>65</v>
      </c>
      <c r="C114" s="158"/>
      <c r="D114" s="159" t="s">
        <v>523</v>
      </c>
      <c r="E114" s="160">
        <v>3000</v>
      </c>
      <c r="F114" s="161"/>
      <c r="G114" s="162"/>
      <c r="H114" s="219"/>
      <c r="I114" s="165" t="s">
        <v>518</v>
      </c>
      <c r="J114" s="218">
        <f t="shared" si="3"/>
        <v>0</v>
      </c>
      <c r="K114" s="218">
        <f t="shared" si="4"/>
        <v>0</v>
      </c>
      <c r="L114" s="218">
        <f t="shared" si="5"/>
        <v>0</v>
      </c>
    </row>
    <row r="115" spans="1:12">
      <c r="A115" s="170">
        <v>114</v>
      </c>
      <c r="B115" s="152" t="s">
        <v>66</v>
      </c>
      <c r="C115" s="158"/>
      <c r="D115" s="159" t="s">
        <v>524</v>
      </c>
      <c r="E115" s="160">
        <v>180</v>
      </c>
      <c r="F115" s="161"/>
      <c r="G115" s="164"/>
      <c r="H115" s="219"/>
      <c r="I115" s="165" t="s">
        <v>518</v>
      </c>
      <c r="J115" s="218">
        <f t="shared" si="3"/>
        <v>0</v>
      </c>
      <c r="K115" s="218">
        <f t="shared" si="4"/>
        <v>0</v>
      </c>
      <c r="L115" s="218">
        <f t="shared" si="5"/>
        <v>0</v>
      </c>
    </row>
    <row r="116" spans="1:12">
      <c r="A116" s="170">
        <v>115</v>
      </c>
      <c r="B116" s="152" t="s">
        <v>372</v>
      </c>
      <c r="C116" s="158"/>
      <c r="D116" s="159" t="s">
        <v>525</v>
      </c>
      <c r="E116" s="160">
        <v>180</v>
      </c>
      <c r="F116" s="161"/>
      <c r="G116" s="164"/>
      <c r="H116" s="219"/>
      <c r="I116" s="165" t="s">
        <v>518</v>
      </c>
      <c r="J116" s="218">
        <f t="shared" si="3"/>
        <v>0</v>
      </c>
      <c r="K116" s="218">
        <f t="shared" si="4"/>
        <v>0</v>
      </c>
      <c r="L116" s="218">
        <f t="shared" si="5"/>
        <v>0</v>
      </c>
    </row>
    <row r="117" spans="1:12">
      <c r="A117" s="170">
        <v>116</v>
      </c>
      <c r="B117" s="152" t="s">
        <v>67</v>
      </c>
      <c r="C117" s="158"/>
      <c r="D117" s="159" t="s">
        <v>526</v>
      </c>
      <c r="E117" s="160">
        <v>180</v>
      </c>
      <c r="F117" s="161"/>
      <c r="G117" s="164"/>
      <c r="H117" s="219"/>
      <c r="I117" s="165" t="s">
        <v>518</v>
      </c>
      <c r="J117" s="218">
        <f t="shared" si="3"/>
        <v>0</v>
      </c>
      <c r="K117" s="218">
        <f t="shared" si="4"/>
        <v>0</v>
      </c>
      <c r="L117" s="218">
        <f t="shared" si="5"/>
        <v>0</v>
      </c>
    </row>
    <row r="118" spans="1:12">
      <c r="A118" s="170">
        <v>117</v>
      </c>
      <c r="B118" s="152" t="s">
        <v>68</v>
      </c>
      <c r="C118" s="158"/>
      <c r="D118" s="159" t="s">
        <v>527</v>
      </c>
      <c r="E118" s="160">
        <v>180</v>
      </c>
      <c r="F118" s="161"/>
      <c r="G118" s="167"/>
      <c r="H118" s="219"/>
      <c r="I118" s="165" t="s">
        <v>518</v>
      </c>
      <c r="J118" s="218">
        <f t="shared" si="3"/>
        <v>0</v>
      </c>
      <c r="K118" s="218">
        <f t="shared" si="4"/>
        <v>0</v>
      </c>
      <c r="L118" s="218">
        <f t="shared" si="5"/>
        <v>0</v>
      </c>
    </row>
    <row r="119" spans="1:12">
      <c r="A119" s="170">
        <v>118</v>
      </c>
      <c r="B119" s="152" t="s">
        <v>70</v>
      </c>
      <c r="C119" s="158"/>
      <c r="D119" s="159" t="s">
        <v>528</v>
      </c>
      <c r="E119" s="160">
        <v>180</v>
      </c>
      <c r="F119" s="161"/>
      <c r="G119" s="167"/>
      <c r="H119" s="219"/>
      <c r="I119" s="165" t="s">
        <v>518</v>
      </c>
      <c r="J119" s="218">
        <f t="shared" si="3"/>
        <v>0</v>
      </c>
      <c r="K119" s="218">
        <f t="shared" si="4"/>
        <v>0</v>
      </c>
      <c r="L119" s="218">
        <f t="shared" si="5"/>
        <v>0</v>
      </c>
    </row>
    <row r="120" spans="1:12">
      <c r="A120" s="170">
        <v>119</v>
      </c>
      <c r="B120" s="152" t="s">
        <v>71</v>
      </c>
      <c r="C120" s="168"/>
      <c r="D120" s="159" t="s">
        <v>529</v>
      </c>
      <c r="E120" s="160">
        <v>180</v>
      </c>
      <c r="F120" s="161"/>
      <c r="G120" s="164"/>
      <c r="H120" s="219"/>
      <c r="I120" s="165" t="s">
        <v>518</v>
      </c>
      <c r="J120" s="218">
        <f t="shared" si="3"/>
        <v>0</v>
      </c>
      <c r="K120" s="218">
        <f t="shared" si="4"/>
        <v>0</v>
      </c>
      <c r="L120" s="218">
        <f t="shared" si="5"/>
        <v>0</v>
      </c>
    </row>
    <row r="121" spans="1:12">
      <c r="A121" s="170">
        <v>120</v>
      </c>
      <c r="B121" s="152" t="s">
        <v>73</v>
      </c>
      <c r="C121" s="158"/>
      <c r="D121" s="159" t="s">
        <v>523</v>
      </c>
      <c r="E121" s="160">
        <v>2900</v>
      </c>
      <c r="F121" s="161"/>
      <c r="G121" s="162"/>
      <c r="H121" s="219"/>
      <c r="I121" s="165" t="s">
        <v>518</v>
      </c>
      <c r="J121" s="218">
        <f t="shared" si="3"/>
        <v>0</v>
      </c>
      <c r="K121" s="218">
        <f t="shared" si="4"/>
        <v>0</v>
      </c>
      <c r="L121" s="218">
        <f t="shared" si="5"/>
        <v>0</v>
      </c>
    </row>
    <row r="122" spans="1:12">
      <c r="A122" s="170">
        <v>121</v>
      </c>
      <c r="B122" s="152" t="s">
        <v>74</v>
      </c>
      <c r="C122" s="158"/>
      <c r="D122" s="159" t="s">
        <v>524</v>
      </c>
      <c r="E122" s="160">
        <v>180</v>
      </c>
      <c r="F122" s="161"/>
      <c r="G122" s="164"/>
      <c r="H122" s="219"/>
      <c r="I122" s="165" t="s">
        <v>518</v>
      </c>
      <c r="J122" s="218">
        <f t="shared" si="3"/>
        <v>0</v>
      </c>
      <c r="K122" s="218">
        <f t="shared" si="4"/>
        <v>0</v>
      </c>
      <c r="L122" s="218">
        <f t="shared" si="5"/>
        <v>0</v>
      </c>
    </row>
    <row r="123" spans="1:12">
      <c r="A123" s="170">
        <v>122</v>
      </c>
      <c r="B123" s="152" t="s">
        <v>75</v>
      </c>
      <c r="C123" s="158"/>
      <c r="D123" s="159" t="s">
        <v>525</v>
      </c>
      <c r="E123" s="160">
        <v>180</v>
      </c>
      <c r="F123" s="161"/>
      <c r="G123" s="167"/>
      <c r="H123" s="219"/>
      <c r="I123" s="165" t="s">
        <v>518</v>
      </c>
      <c r="J123" s="218">
        <f t="shared" si="3"/>
        <v>0</v>
      </c>
      <c r="K123" s="218">
        <f t="shared" si="4"/>
        <v>0</v>
      </c>
      <c r="L123" s="218">
        <f t="shared" si="5"/>
        <v>0</v>
      </c>
    </row>
    <row r="124" spans="1:12">
      <c r="A124" s="170">
        <v>123</v>
      </c>
      <c r="B124" s="152" t="s">
        <v>76</v>
      </c>
      <c r="C124" s="158"/>
      <c r="D124" s="159" t="s">
        <v>526</v>
      </c>
      <c r="E124" s="160">
        <v>180</v>
      </c>
      <c r="F124" s="161"/>
      <c r="G124" s="167"/>
      <c r="H124" s="219"/>
      <c r="I124" s="165" t="s">
        <v>518</v>
      </c>
      <c r="J124" s="218">
        <f t="shared" si="3"/>
        <v>0</v>
      </c>
      <c r="K124" s="218">
        <f t="shared" si="4"/>
        <v>0</v>
      </c>
      <c r="L124" s="218">
        <f t="shared" si="5"/>
        <v>0</v>
      </c>
    </row>
    <row r="125" spans="1:12">
      <c r="A125" s="170">
        <v>124</v>
      </c>
      <c r="B125" s="152" t="s">
        <v>77</v>
      </c>
      <c r="C125" s="158"/>
      <c r="D125" s="159" t="s">
        <v>527</v>
      </c>
      <c r="E125" s="160">
        <v>935</v>
      </c>
      <c r="F125" s="161"/>
      <c r="G125" s="162"/>
      <c r="H125" s="219"/>
      <c r="I125" s="165" t="s">
        <v>518</v>
      </c>
      <c r="J125" s="218">
        <f t="shared" si="3"/>
        <v>0</v>
      </c>
      <c r="K125" s="218">
        <f t="shared" si="4"/>
        <v>0</v>
      </c>
      <c r="L125" s="218">
        <f t="shared" si="5"/>
        <v>0</v>
      </c>
    </row>
    <row r="126" spans="1:12">
      <c r="A126" s="170">
        <v>125</v>
      </c>
      <c r="B126" s="152" t="s">
        <v>79</v>
      </c>
      <c r="C126" s="166"/>
      <c r="D126" s="159" t="s">
        <v>528</v>
      </c>
      <c r="E126" s="160">
        <v>92</v>
      </c>
      <c r="F126" s="161"/>
      <c r="G126" s="164"/>
      <c r="H126" s="219"/>
      <c r="I126" s="165" t="s">
        <v>518</v>
      </c>
      <c r="J126" s="218">
        <f t="shared" si="3"/>
        <v>0</v>
      </c>
      <c r="K126" s="218">
        <f t="shared" si="4"/>
        <v>0</v>
      </c>
      <c r="L126" s="218">
        <f t="shared" si="5"/>
        <v>0</v>
      </c>
    </row>
    <row r="127" spans="1:12">
      <c r="A127" s="170">
        <v>126</v>
      </c>
      <c r="B127" s="152" t="s">
        <v>81</v>
      </c>
      <c r="C127" s="166"/>
      <c r="D127" s="159" t="s">
        <v>529</v>
      </c>
      <c r="E127" s="160">
        <v>92</v>
      </c>
      <c r="F127" s="161"/>
      <c r="G127" s="164"/>
      <c r="H127" s="219"/>
      <c r="I127" s="165" t="s">
        <v>518</v>
      </c>
      <c r="J127" s="218">
        <f t="shared" si="3"/>
        <v>0</v>
      </c>
      <c r="K127" s="218">
        <f t="shared" si="4"/>
        <v>0</v>
      </c>
      <c r="L127" s="218">
        <f t="shared" si="5"/>
        <v>0</v>
      </c>
    </row>
    <row r="128" spans="1:12">
      <c r="A128" s="170">
        <v>127</v>
      </c>
      <c r="B128" s="152" t="s">
        <v>82</v>
      </c>
      <c r="C128" s="166"/>
      <c r="D128" s="159" t="s">
        <v>523</v>
      </c>
      <c r="E128" s="160">
        <v>160</v>
      </c>
      <c r="F128" s="161"/>
      <c r="G128" s="164"/>
      <c r="H128" s="219"/>
      <c r="I128" s="165" t="s">
        <v>518</v>
      </c>
      <c r="J128" s="218">
        <f t="shared" si="3"/>
        <v>0</v>
      </c>
      <c r="K128" s="218">
        <f t="shared" si="4"/>
        <v>0</v>
      </c>
      <c r="L128" s="218">
        <f t="shared" si="5"/>
        <v>0</v>
      </c>
    </row>
    <row r="129" spans="1:12">
      <c r="A129" s="170">
        <v>128</v>
      </c>
      <c r="B129" s="152" t="s">
        <v>84</v>
      </c>
      <c r="C129" s="166"/>
      <c r="D129" s="159" t="s">
        <v>524</v>
      </c>
      <c r="E129" s="160">
        <v>160</v>
      </c>
      <c r="F129" s="161"/>
      <c r="G129" s="164"/>
      <c r="H129" s="219"/>
      <c r="I129" s="165" t="s">
        <v>518</v>
      </c>
      <c r="J129" s="218">
        <f t="shared" si="3"/>
        <v>0</v>
      </c>
      <c r="K129" s="218">
        <f t="shared" si="4"/>
        <v>0</v>
      </c>
      <c r="L129" s="218">
        <f t="shared" si="5"/>
        <v>0</v>
      </c>
    </row>
    <row r="130" spans="1:12">
      <c r="A130" s="170">
        <v>129</v>
      </c>
      <c r="B130" s="152" t="s">
        <v>86</v>
      </c>
      <c r="C130" s="166"/>
      <c r="D130" s="159" t="s">
        <v>525</v>
      </c>
      <c r="E130" s="160">
        <v>160</v>
      </c>
      <c r="F130" s="161"/>
      <c r="G130" s="164"/>
      <c r="H130" s="219"/>
      <c r="I130" s="165" t="s">
        <v>518</v>
      </c>
      <c r="J130" s="218">
        <f t="shared" si="3"/>
        <v>0</v>
      </c>
      <c r="K130" s="218">
        <f t="shared" si="4"/>
        <v>0</v>
      </c>
      <c r="L130" s="218">
        <f t="shared" si="5"/>
        <v>0</v>
      </c>
    </row>
    <row r="131" spans="1:12">
      <c r="A131" s="170">
        <v>130</v>
      </c>
      <c r="B131" s="152" t="s">
        <v>89</v>
      </c>
      <c r="C131" s="166"/>
      <c r="D131" s="159" t="s">
        <v>526</v>
      </c>
      <c r="E131" s="160">
        <v>160</v>
      </c>
      <c r="F131" s="161"/>
      <c r="G131" s="164"/>
      <c r="H131" s="219"/>
      <c r="I131" s="165" t="s">
        <v>518</v>
      </c>
      <c r="J131" s="218">
        <f t="shared" ref="J131:J194" si="6">H131*0.9</f>
        <v>0</v>
      </c>
      <c r="K131" s="218">
        <f t="shared" ref="K131:K194" si="7">J131/0.8</f>
        <v>0</v>
      </c>
      <c r="L131" s="218">
        <f t="shared" ref="L131:L194" si="8">K131-J131</f>
        <v>0</v>
      </c>
    </row>
    <row r="132" spans="1:12">
      <c r="A132" s="170">
        <v>131</v>
      </c>
      <c r="B132" s="152" t="s">
        <v>91</v>
      </c>
      <c r="C132" s="166"/>
      <c r="D132" s="159" t="s">
        <v>527</v>
      </c>
      <c r="E132" s="160">
        <v>160</v>
      </c>
      <c r="F132" s="161"/>
      <c r="G132" s="164"/>
      <c r="H132" s="219"/>
      <c r="I132" s="165" t="s">
        <v>518</v>
      </c>
      <c r="J132" s="218">
        <f t="shared" si="6"/>
        <v>0</v>
      </c>
      <c r="K132" s="218">
        <f t="shared" si="7"/>
        <v>0</v>
      </c>
      <c r="L132" s="218">
        <f t="shared" si="8"/>
        <v>0</v>
      </c>
    </row>
    <row r="133" spans="1:12">
      <c r="A133" s="170">
        <v>132</v>
      </c>
      <c r="B133" s="152" t="s">
        <v>92</v>
      </c>
      <c r="C133" s="166"/>
      <c r="D133" s="159" t="s">
        <v>528</v>
      </c>
      <c r="E133" s="160">
        <v>160</v>
      </c>
      <c r="F133" s="161"/>
      <c r="G133" s="164"/>
      <c r="H133" s="219"/>
      <c r="I133" s="165" t="s">
        <v>518</v>
      </c>
      <c r="J133" s="218">
        <f t="shared" si="6"/>
        <v>0</v>
      </c>
      <c r="K133" s="218">
        <f t="shared" si="7"/>
        <v>0</v>
      </c>
      <c r="L133" s="218">
        <f t="shared" si="8"/>
        <v>0</v>
      </c>
    </row>
    <row r="134" spans="1:12">
      <c r="A134" s="170">
        <v>133</v>
      </c>
      <c r="B134" s="152" t="s">
        <v>93</v>
      </c>
      <c r="C134" s="158"/>
      <c r="D134" s="159" t="s">
        <v>529</v>
      </c>
      <c r="E134" s="160">
        <v>650</v>
      </c>
      <c r="F134" s="161"/>
      <c r="G134" s="162"/>
      <c r="H134" s="219"/>
      <c r="I134" s="165" t="s">
        <v>518</v>
      </c>
      <c r="J134" s="218">
        <f t="shared" si="6"/>
        <v>0</v>
      </c>
      <c r="K134" s="218">
        <f t="shared" si="7"/>
        <v>0</v>
      </c>
      <c r="L134" s="218">
        <f t="shared" si="8"/>
        <v>0</v>
      </c>
    </row>
    <row r="135" spans="1:12">
      <c r="A135" s="170">
        <v>134</v>
      </c>
      <c r="B135" s="152" t="s">
        <v>94</v>
      </c>
      <c r="C135" s="158"/>
      <c r="D135" s="159" t="s">
        <v>523</v>
      </c>
      <c r="E135" s="160">
        <v>600</v>
      </c>
      <c r="F135" s="161"/>
      <c r="G135" s="162"/>
      <c r="H135" s="219"/>
      <c r="I135" s="165" t="s">
        <v>518</v>
      </c>
      <c r="J135" s="218">
        <f t="shared" si="6"/>
        <v>0</v>
      </c>
      <c r="K135" s="218">
        <f t="shared" si="7"/>
        <v>0</v>
      </c>
      <c r="L135" s="218">
        <f t="shared" si="8"/>
        <v>0</v>
      </c>
    </row>
    <row r="136" spans="1:12">
      <c r="A136" s="170">
        <v>135</v>
      </c>
      <c r="B136" s="152" t="s">
        <v>95</v>
      </c>
      <c r="C136" s="158"/>
      <c r="D136" s="159" t="s">
        <v>524</v>
      </c>
      <c r="E136" s="160">
        <v>130</v>
      </c>
      <c r="F136" s="161"/>
      <c r="G136" s="162"/>
      <c r="H136" s="219"/>
      <c r="I136" s="165" t="s">
        <v>518</v>
      </c>
      <c r="J136" s="218">
        <f t="shared" si="6"/>
        <v>0</v>
      </c>
      <c r="K136" s="218">
        <f t="shared" si="7"/>
        <v>0</v>
      </c>
      <c r="L136" s="218">
        <f t="shared" si="8"/>
        <v>0</v>
      </c>
    </row>
    <row r="137" spans="1:12">
      <c r="A137" s="170">
        <v>136</v>
      </c>
      <c r="B137" s="152" t="s">
        <v>96</v>
      </c>
      <c r="C137" s="158"/>
      <c r="D137" s="159" t="s">
        <v>525</v>
      </c>
      <c r="E137" s="160">
        <v>550</v>
      </c>
      <c r="F137" s="161"/>
      <c r="G137" s="162"/>
      <c r="H137" s="219"/>
      <c r="I137" s="165" t="s">
        <v>517</v>
      </c>
      <c r="J137" s="218">
        <f t="shared" si="6"/>
        <v>0</v>
      </c>
      <c r="K137" s="218">
        <f t="shared" si="7"/>
        <v>0</v>
      </c>
      <c r="L137" s="218">
        <f t="shared" si="8"/>
        <v>0</v>
      </c>
    </row>
    <row r="138" spans="1:12">
      <c r="A138" s="170">
        <v>137</v>
      </c>
      <c r="B138" s="152" t="s">
        <v>97</v>
      </c>
      <c r="C138" s="158"/>
      <c r="D138" s="159" t="s">
        <v>526</v>
      </c>
      <c r="E138" s="160">
        <v>380</v>
      </c>
      <c r="F138" s="161"/>
      <c r="G138" s="162"/>
      <c r="H138" s="219"/>
      <c r="I138" s="165" t="s">
        <v>517</v>
      </c>
      <c r="J138" s="218">
        <f t="shared" si="6"/>
        <v>0</v>
      </c>
      <c r="K138" s="218">
        <f t="shared" si="7"/>
        <v>0</v>
      </c>
      <c r="L138" s="218">
        <f t="shared" si="8"/>
        <v>0</v>
      </c>
    </row>
    <row r="139" spans="1:12">
      <c r="A139" s="170">
        <v>138</v>
      </c>
      <c r="B139" s="152" t="s">
        <v>98</v>
      </c>
      <c r="C139" s="166"/>
      <c r="D139" s="159" t="s">
        <v>527</v>
      </c>
      <c r="E139" s="160">
        <v>92</v>
      </c>
      <c r="F139" s="161"/>
      <c r="G139" s="164"/>
      <c r="H139" s="219"/>
      <c r="I139" s="165" t="s">
        <v>518</v>
      </c>
      <c r="J139" s="218">
        <f t="shared" si="6"/>
        <v>0</v>
      </c>
      <c r="K139" s="218">
        <f t="shared" si="7"/>
        <v>0</v>
      </c>
      <c r="L139" s="218">
        <f t="shared" si="8"/>
        <v>0</v>
      </c>
    </row>
    <row r="140" spans="1:12">
      <c r="A140" s="170">
        <v>139</v>
      </c>
      <c r="B140" s="152" t="s">
        <v>99</v>
      </c>
      <c r="C140" s="158"/>
      <c r="D140" s="159" t="s">
        <v>528</v>
      </c>
      <c r="E140" s="160">
        <v>450</v>
      </c>
      <c r="F140" s="161"/>
      <c r="G140" s="162"/>
      <c r="H140" s="219"/>
      <c r="I140" s="165" t="s">
        <v>518</v>
      </c>
      <c r="J140" s="218">
        <f t="shared" si="6"/>
        <v>0</v>
      </c>
      <c r="K140" s="218">
        <f t="shared" si="7"/>
        <v>0</v>
      </c>
      <c r="L140" s="218">
        <f t="shared" si="8"/>
        <v>0</v>
      </c>
    </row>
    <row r="141" spans="1:12">
      <c r="A141" s="170">
        <v>140</v>
      </c>
      <c r="B141" s="152" t="s">
        <v>101</v>
      </c>
      <c r="C141" s="158"/>
      <c r="D141" s="159" t="s">
        <v>529</v>
      </c>
      <c r="E141" s="160">
        <v>450</v>
      </c>
      <c r="F141" s="161"/>
      <c r="G141" s="162"/>
      <c r="H141" s="219"/>
      <c r="I141" s="165" t="s">
        <v>518</v>
      </c>
      <c r="J141" s="218">
        <f t="shared" si="6"/>
        <v>0</v>
      </c>
      <c r="K141" s="218">
        <f t="shared" si="7"/>
        <v>0</v>
      </c>
      <c r="L141" s="218">
        <f t="shared" si="8"/>
        <v>0</v>
      </c>
    </row>
    <row r="142" spans="1:12">
      <c r="A142" s="170">
        <v>141</v>
      </c>
      <c r="B142" s="152" t="s">
        <v>102</v>
      </c>
      <c r="C142" s="158"/>
      <c r="D142" s="159" t="s">
        <v>523</v>
      </c>
      <c r="E142" s="160">
        <v>600</v>
      </c>
      <c r="F142" s="161"/>
      <c r="G142" s="162"/>
      <c r="H142" s="219"/>
      <c r="I142" s="165" t="s">
        <v>518</v>
      </c>
      <c r="J142" s="218">
        <f t="shared" si="6"/>
        <v>0</v>
      </c>
      <c r="K142" s="218">
        <f t="shared" si="7"/>
        <v>0</v>
      </c>
      <c r="L142" s="218">
        <f t="shared" si="8"/>
        <v>0</v>
      </c>
    </row>
    <row r="143" spans="1:12">
      <c r="A143" s="170">
        <v>142</v>
      </c>
      <c r="B143" s="152" t="s">
        <v>103</v>
      </c>
      <c r="C143" s="158"/>
      <c r="D143" s="159" t="s">
        <v>524</v>
      </c>
      <c r="E143" s="160">
        <v>700</v>
      </c>
      <c r="F143" s="161"/>
      <c r="G143" s="162"/>
      <c r="H143" s="219"/>
      <c r="I143" s="165" t="s">
        <v>518</v>
      </c>
      <c r="J143" s="218">
        <f t="shared" si="6"/>
        <v>0</v>
      </c>
      <c r="K143" s="218">
        <f t="shared" si="7"/>
        <v>0</v>
      </c>
      <c r="L143" s="218">
        <f t="shared" si="8"/>
        <v>0</v>
      </c>
    </row>
    <row r="144" spans="1:12">
      <c r="A144" s="170">
        <v>143</v>
      </c>
      <c r="B144" s="152" t="s">
        <v>104</v>
      </c>
      <c r="C144" s="158"/>
      <c r="D144" s="159" t="s">
        <v>525</v>
      </c>
      <c r="E144" s="160">
        <v>980</v>
      </c>
      <c r="F144" s="161"/>
      <c r="G144" s="162"/>
      <c r="H144" s="219"/>
      <c r="I144" s="165" t="s">
        <v>518</v>
      </c>
      <c r="J144" s="218">
        <f t="shared" si="6"/>
        <v>0</v>
      </c>
      <c r="K144" s="218">
        <f t="shared" si="7"/>
        <v>0</v>
      </c>
      <c r="L144" s="218">
        <f t="shared" si="8"/>
        <v>0</v>
      </c>
    </row>
    <row r="145" spans="1:12">
      <c r="A145" s="170">
        <v>144</v>
      </c>
      <c r="B145" s="152" t="s">
        <v>105</v>
      </c>
      <c r="C145" s="158"/>
      <c r="D145" s="159" t="s">
        <v>526</v>
      </c>
      <c r="E145" s="160">
        <v>800</v>
      </c>
      <c r="F145" s="161"/>
      <c r="G145" s="162"/>
      <c r="H145" s="219"/>
      <c r="I145" s="165" t="s">
        <v>518</v>
      </c>
      <c r="J145" s="218">
        <f t="shared" si="6"/>
        <v>0</v>
      </c>
      <c r="K145" s="218">
        <f t="shared" si="7"/>
        <v>0</v>
      </c>
      <c r="L145" s="218">
        <f t="shared" si="8"/>
        <v>0</v>
      </c>
    </row>
    <row r="146" spans="1:12">
      <c r="A146" s="170">
        <v>145</v>
      </c>
      <c r="B146" s="152" t="s">
        <v>106</v>
      </c>
      <c r="C146" s="158"/>
      <c r="D146" s="159" t="s">
        <v>527</v>
      </c>
      <c r="E146" s="160">
        <v>1450</v>
      </c>
      <c r="F146" s="161"/>
      <c r="G146" s="162"/>
      <c r="H146" s="219"/>
      <c r="I146" s="165" t="s">
        <v>518</v>
      </c>
      <c r="J146" s="218">
        <f t="shared" si="6"/>
        <v>0</v>
      </c>
      <c r="K146" s="218">
        <f t="shared" si="7"/>
        <v>0</v>
      </c>
      <c r="L146" s="218">
        <f t="shared" si="8"/>
        <v>0</v>
      </c>
    </row>
    <row r="147" spans="1:12">
      <c r="A147" s="170">
        <v>146</v>
      </c>
      <c r="B147" s="152" t="s">
        <v>107</v>
      </c>
      <c r="C147" s="158"/>
      <c r="D147" s="159" t="s">
        <v>528</v>
      </c>
      <c r="E147" s="160">
        <v>1450</v>
      </c>
      <c r="F147" s="161"/>
      <c r="G147" s="162"/>
      <c r="H147" s="219"/>
      <c r="I147" s="165" t="s">
        <v>518</v>
      </c>
      <c r="J147" s="218">
        <f t="shared" si="6"/>
        <v>0</v>
      </c>
      <c r="K147" s="218">
        <f t="shared" si="7"/>
        <v>0</v>
      </c>
      <c r="L147" s="218">
        <f t="shared" si="8"/>
        <v>0</v>
      </c>
    </row>
    <row r="148" spans="1:12">
      <c r="A148" s="170">
        <v>147</v>
      </c>
      <c r="B148" s="152" t="s">
        <v>108</v>
      </c>
      <c r="C148" s="158"/>
      <c r="D148" s="159" t="s">
        <v>529</v>
      </c>
      <c r="E148" s="160">
        <v>1200</v>
      </c>
      <c r="F148" s="161"/>
      <c r="G148" s="162"/>
      <c r="H148" s="219"/>
      <c r="I148" s="165" t="s">
        <v>518</v>
      </c>
      <c r="J148" s="218">
        <f t="shared" si="6"/>
        <v>0</v>
      </c>
      <c r="K148" s="218">
        <f t="shared" si="7"/>
        <v>0</v>
      </c>
      <c r="L148" s="218">
        <f t="shared" si="8"/>
        <v>0</v>
      </c>
    </row>
    <row r="149" spans="1:12">
      <c r="A149" s="170">
        <v>148</v>
      </c>
      <c r="B149" s="152" t="s">
        <v>109</v>
      </c>
      <c r="C149" s="158"/>
      <c r="D149" s="159" t="s">
        <v>523</v>
      </c>
      <c r="E149" s="160">
        <v>1200</v>
      </c>
      <c r="F149" s="161"/>
      <c r="G149" s="162"/>
      <c r="H149" s="219"/>
      <c r="I149" s="165" t="s">
        <v>518</v>
      </c>
      <c r="J149" s="218">
        <f t="shared" si="6"/>
        <v>0</v>
      </c>
      <c r="K149" s="218">
        <f t="shared" si="7"/>
        <v>0</v>
      </c>
      <c r="L149" s="218">
        <f t="shared" si="8"/>
        <v>0</v>
      </c>
    </row>
    <row r="150" spans="1:12">
      <c r="A150" s="170">
        <v>149</v>
      </c>
      <c r="B150" s="152" t="s">
        <v>110</v>
      </c>
      <c r="C150" s="158"/>
      <c r="D150" s="159" t="s">
        <v>524</v>
      </c>
      <c r="E150" s="160">
        <v>1200</v>
      </c>
      <c r="F150" s="161"/>
      <c r="G150" s="162"/>
      <c r="H150" s="219"/>
      <c r="I150" s="165" t="s">
        <v>518</v>
      </c>
      <c r="J150" s="218">
        <f t="shared" si="6"/>
        <v>0</v>
      </c>
      <c r="K150" s="218">
        <f t="shared" si="7"/>
        <v>0</v>
      </c>
      <c r="L150" s="218">
        <f t="shared" si="8"/>
        <v>0</v>
      </c>
    </row>
    <row r="151" spans="1:12">
      <c r="A151" s="170">
        <v>150</v>
      </c>
      <c r="B151" s="152" t="s">
        <v>112</v>
      </c>
      <c r="C151" s="158"/>
      <c r="D151" s="159" t="s">
        <v>525</v>
      </c>
      <c r="E151" s="160">
        <v>1400</v>
      </c>
      <c r="F151" s="161"/>
      <c r="G151" s="162"/>
      <c r="H151" s="219"/>
      <c r="I151" s="165" t="s">
        <v>518</v>
      </c>
      <c r="J151" s="218">
        <f t="shared" si="6"/>
        <v>0</v>
      </c>
      <c r="K151" s="218">
        <f t="shared" si="7"/>
        <v>0</v>
      </c>
      <c r="L151" s="218">
        <f t="shared" si="8"/>
        <v>0</v>
      </c>
    </row>
    <row r="152" spans="1:12">
      <c r="A152" s="170">
        <v>151</v>
      </c>
      <c r="B152" s="152" t="s">
        <v>113</v>
      </c>
      <c r="C152" s="158"/>
      <c r="D152" s="159" t="s">
        <v>526</v>
      </c>
      <c r="E152" s="160">
        <v>1450</v>
      </c>
      <c r="F152" s="161"/>
      <c r="G152" s="162"/>
      <c r="H152" s="219"/>
      <c r="I152" s="165" t="s">
        <v>518</v>
      </c>
      <c r="J152" s="218">
        <f t="shared" si="6"/>
        <v>0</v>
      </c>
      <c r="K152" s="218">
        <f t="shared" si="7"/>
        <v>0</v>
      </c>
      <c r="L152" s="218">
        <f t="shared" si="8"/>
        <v>0</v>
      </c>
    </row>
    <row r="153" spans="1:12">
      <c r="A153" s="170">
        <v>152</v>
      </c>
      <c r="B153" s="152" t="s">
        <v>114</v>
      </c>
      <c r="C153" s="168"/>
      <c r="D153" s="159" t="s">
        <v>527</v>
      </c>
      <c r="E153" s="160">
        <v>130</v>
      </c>
      <c r="F153" s="161"/>
      <c r="G153" s="164"/>
      <c r="H153" s="219"/>
      <c r="I153" s="165" t="s">
        <v>520</v>
      </c>
      <c r="J153" s="218">
        <f t="shared" si="6"/>
        <v>0</v>
      </c>
      <c r="K153" s="218">
        <f t="shared" si="7"/>
        <v>0</v>
      </c>
      <c r="L153" s="218">
        <f t="shared" si="8"/>
        <v>0</v>
      </c>
    </row>
    <row r="154" spans="1:12">
      <c r="A154" s="170">
        <v>153</v>
      </c>
      <c r="B154" s="152" t="s">
        <v>115</v>
      </c>
      <c r="C154" s="158"/>
      <c r="D154" s="159" t="s">
        <v>528</v>
      </c>
      <c r="E154" s="160">
        <v>160</v>
      </c>
      <c r="F154" s="161"/>
      <c r="G154" s="164"/>
      <c r="H154" s="219"/>
      <c r="I154" s="165" t="s">
        <v>520</v>
      </c>
      <c r="J154" s="218">
        <f t="shared" si="6"/>
        <v>0</v>
      </c>
      <c r="K154" s="218">
        <f t="shared" si="7"/>
        <v>0</v>
      </c>
      <c r="L154" s="218">
        <f t="shared" si="8"/>
        <v>0</v>
      </c>
    </row>
    <row r="155" spans="1:12">
      <c r="A155" s="170">
        <v>154</v>
      </c>
      <c r="B155" s="152" t="s">
        <v>116</v>
      </c>
      <c r="C155" s="166"/>
      <c r="D155" s="159" t="s">
        <v>529</v>
      </c>
      <c r="E155" s="160">
        <v>160</v>
      </c>
      <c r="F155" s="161"/>
      <c r="G155" s="164"/>
      <c r="H155" s="219"/>
      <c r="I155" s="165" t="s">
        <v>520</v>
      </c>
      <c r="J155" s="218">
        <f t="shared" si="6"/>
        <v>0</v>
      </c>
      <c r="K155" s="218">
        <f t="shared" si="7"/>
        <v>0</v>
      </c>
      <c r="L155" s="218">
        <f t="shared" si="8"/>
        <v>0</v>
      </c>
    </row>
    <row r="156" spans="1:12">
      <c r="A156" s="170">
        <v>155</v>
      </c>
      <c r="B156" s="152" t="s">
        <v>117</v>
      </c>
      <c r="C156" s="158"/>
      <c r="D156" s="159" t="s">
        <v>523</v>
      </c>
      <c r="E156" s="160">
        <v>160</v>
      </c>
      <c r="F156" s="161"/>
      <c r="G156" s="164"/>
      <c r="H156" s="219"/>
      <c r="I156" s="165" t="s">
        <v>520</v>
      </c>
      <c r="J156" s="218">
        <f t="shared" si="6"/>
        <v>0</v>
      </c>
      <c r="K156" s="218">
        <f t="shared" si="7"/>
        <v>0</v>
      </c>
      <c r="L156" s="218">
        <f t="shared" si="8"/>
        <v>0</v>
      </c>
    </row>
    <row r="157" spans="1:12">
      <c r="A157" s="170">
        <v>156</v>
      </c>
      <c r="B157" s="152" t="s">
        <v>118</v>
      </c>
      <c r="C157" s="166"/>
      <c r="D157" s="159" t="s">
        <v>524</v>
      </c>
      <c r="E157" s="160">
        <v>160</v>
      </c>
      <c r="F157" s="161"/>
      <c r="G157" s="164"/>
      <c r="H157" s="219"/>
      <c r="I157" s="165" t="s">
        <v>520</v>
      </c>
      <c r="J157" s="218">
        <f t="shared" si="6"/>
        <v>0</v>
      </c>
      <c r="K157" s="218">
        <f t="shared" si="7"/>
        <v>0</v>
      </c>
      <c r="L157" s="218">
        <f t="shared" si="8"/>
        <v>0</v>
      </c>
    </row>
    <row r="158" spans="1:12">
      <c r="A158" s="170">
        <v>157</v>
      </c>
      <c r="B158" s="152" t="s">
        <v>119</v>
      </c>
      <c r="C158" s="166"/>
      <c r="D158" s="159" t="s">
        <v>525</v>
      </c>
      <c r="E158" s="160">
        <v>240</v>
      </c>
      <c r="F158" s="161"/>
      <c r="G158" s="164"/>
      <c r="H158" s="219"/>
      <c r="I158" s="165" t="s">
        <v>520</v>
      </c>
      <c r="J158" s="218">
        <f t="shared" si="6"/>
        <v>0</v>
      </c>
      <c r="K158" s="218">
        <f t="shared" si="7"/>
        <v>0</v>
      </c>
      <c r="L158" s="218">
        <f t="shared" si="8"/>
        <v>0</v>
      </c>
    </row>
    <row r="159" spans="1:12">
      <c r="A159" s="170">
        <v>158</v>
      </c>
      <c r="B159" s="152" t="s">
        <v>120</v>
      </c>
      <c r="C159" s="166"/>
      <c r="D159" s="159" t="s">
        <v>526</v>
      </c>
      <c r="E159" s="160">
        <v>210</v>
      </c>
      <c r="F159" s="161"/>
      <c r="G159" s="164"/>
      <c r="H159" s="219"/>
      <c r="I159" s="165" t="s">
        <v>520</v>
      </c>
      <c r="J159" s="218">
        <f t="shared" si="6"/>
        <v>0</v>
      </c>
      <c r="K159" s="218">
        <f t="shared" si="7"/>
        <v>0</v>
      </c>
      <c r="L159" s="218">
        <f t="shared" si="8"/>
        <v>0</v>
      </c>
    </row>
    <row r="160" spans="1:12">
      <c r="A160" s="170">
        <v>159</v>
      </c>
      <c r="B160" s="152" t="s">
        <v>121</v>
      </c>
      <c r="C160" s="168"/>
      <c r="D160" s="159" t="s">
        <v>527</v>
      </c>
      <c r="E160" s="160">
        <v>210</v>
      </c>
      <c r="F160" s="161"/>
      <c r="G160" s="164"/>
      <c r="H160" s="219"/>
      <c r="I160" s="165" t="s">
        <v>520</v>
      </c>
      <c r="J160" s="218">
        <f t="shared" si="6"/>
        <v>0</v>
      </c>
      <c r="K160" s="218">
        <f t="shared" si="7"/>
        <v>0</v>
      </c>
      <c r="L160" s="218">
        <f t="shared" si="8"/>
        <v>0</v>
      </c>
    </row>
    <row r="161" spans="1:12">
      <c r="A161" s="170">
        <v>160</v>
      </c>
      <c r="B161" s="152" t="s">
        <v>123</v>
      </c>
      <c r="C161" s="166"/>
      <c r="D161" s="159" t="s">
        <v>528</v>
      </c>
      <c r="E161" s="160">
        <v>210</v>
      </c>
      <c r="F161" s="161"/>
      <c r="G161" s="164"/>
      <c r="H161" s="219"/>
      <c r="I161" s="165" t="s">
        <v>520</v>
      </c>
      <c r="J161" s="218">
        <f t="shared" si="6"/>
        <v>0</v>
      </c>
      <c r="K161" s="218">
        <f t="shared" si="7"/>
        <v>0</v>
      </c>
      <c r="L161" s="218">
        <f t="shared" si="8"/>
        <v>0</v>
      </c>
    </row>
    <row r="162" spans="1:12">
      <c r="A162" s="170">
        <v>161</v>
      </c>
      <c r="B162" s="152" t="s">
        <v>124</v>
      </c>
      <c r="C162" s="166"/>
      <c r="D162" s="159" t="s">
        <v>529</v>
      </c>
      <c r="E162" s="160">
        <v>170</v>
      </c>
      <c r="F162" s="161"/>
      <c r="G162" s="164"/>
      <c r="H162" s="219"/>
      <c r="I162" s="165" t="s">
        <v>520</v>
      </c>
      <c r="J162" s="218">
        <f t="shared" si="6"/>
        <v>0</v>
      </c>
      <c r="K162" s="218">
        <f t="shared" si="7"/>
        <v>0</v>
      </c>
      <c r="L162" s="218">
        <f t="shared" si="8"/>
        <v>0</v>
      </c>
    </row>
    <row r="163" spans="1:12">
      <c r="A163" s="170">
        <v>162</v>
      </c>
      <c r="B163" s="152" t="s">
        <v>125</v>
      </c>
      <c r="C163" s="168"/>
      <c r="D163" s="159" t="s">
        <v>523</v>
      </c>
      <c r="E163" s="160">
        <v>220</v>
      </c>
      <c r="F163" s="161"/>
      <c r="G163" s="164"/>
      <c r="H163" s="219"/>
      <c r="I163" s="165" t="s">
        <v>520</v>
      </c>
      <c r="J163" s="218">
        <f t="shared" si="6"/>
        <v>0</v>
      </c>
      <c r="K163" s="218">
        <f t="shared" si="7"/>
        <v>0</v>
      </c>
      <c r="L163" s="218">
        <f t="shared" si="8"/>
        <v>0</v>
      </c>
    </row>
    <row r="164" spans="1:12">
      <c r="A164" s="170">
        <v>163</v>
      </c>
      <c r="B164" s="152" t="s">
        <v>126</v>
      </c>
      <c r="C164" s="166"/>
      <c r="D164" s="159" t="s">
        <v>524</v>
      </c>
      <c r="E164" s="160">
        <v>170</v>
      </c>
      <c r="F164" s="161"/>
      <c r="G164" s="164"/>
      <c r="H164" s="219"/>
      <c r="I164" s="165" t="s">
        <v>520</v>
      </c>
      <c r="J164" s="218">
        <f t="shared" si="6"/>
        <v>0</v>
      </c>
      <c r="K164" s="218">
        <f t="shared" si="7"/>
        <v>0</v>
      </c>
      <c r="L164" s="218">
        <f t="shared" si="8"/>
        <v>0</v>
      </c>
    </row>
    <row r="165" spans="1:12">
      <c r="A165" s="170">
        <v>164</v>
      </c>
      <c r="B165" s="152" t="s">
        <v>127</v>
      </c>
      <c r="C165" s="158"/>
      <c r="D165" s="159" t="s">
        <v>525</v>
      </c>
      <c r="E165" s="160">
        <v>140</v>
      </c>
      <c r="F165" s="161"/>
      <c r="G165" s="164"/>
      <c r="H165" s="219"/>
      <c r="I165" s="165" t="s">
        <v>520</v>
      </c>
      <c r="J165" s="218">
        <f t="shared" si="6"/>
        <v>0</v>
      </c>
      <c r="K165" s="218">
        <f t="shared" si="7"/>
        <v>0</v>
      </c>
      <c r="L165" s="218">
        <f t="shared" si="8"/>
        <v>0</v>
      </c>
    </row>
    <row r="166" spans="1:12">
      <c r="A166" s="170">
        <v>165</v>
      </c>
      <c r="B166" s="152" t="s">
        <v>128</v>
      </c>
      <c r="C166" s="166"/>
      <c r="D166" s="159" t="s">
        <v>526</v>
      </c>
      <c r="E166" s="160">
        <v>140</v>
      </c>
      <c r="F166" s="161"/>
      <c r="G166" s="164"/>
      <c r="H166" s="219"/>
      <c r="I166" s="165" t="s">
        <v>520</v>
      </c>
      <c r="J166" s="218">
        <f t="shared" si="6"/>
        <v>0</v>
      </c>
      <c r="K166" s="218">
        <f t="shared" si="7"/>
        <v>0</v>
      </c>
      <c r="L166" s="218">
        <f t="shared" si="8"/>
        <v>0</v>
      </c>
    </row>
    <row r="167" spans="1:12">
      <c r="A167" s="170">
        <v>166</v>
      </c>
      <c r="B167" s="152" t="s">
        <v>129</v>
      </c>
      <c r="C167" s="158"/>
      <c r="D167" s="159" t="s">
        <v>527</v>
      </c>
      <c r="E167" s="160">
        <v>140</v>
      </c>
      <c r="F167" s="161"/>
      <c r="G167" s="164"/>
      <c r="H167" s="219"/>
      <c r="I167" s="165" t="s">
        <v>520</v>
      </c>
      <c r="J167" s="218">
        <f t="shared" si="6"/>
        <v>0</v>
      </c>
      <c r="K167" s="218">
        <f t="shared" si="7"/>
        <v>0</v>
      </c>
      <c r="L167" s="218">
        <f t="shared" si="8"/>
        <v>0</v>
      </c>
    </row>
    <row r="168" spans="1:12">
      <c r="A168" s="170">
        <v>167</v>
      </c>
      <c r="B168" s="152" t="s">
        <v>130</v>
      </c>
      <c r="C168" s="166"/>
      <c r="D168" s="159" t="s">
        <v>528</v>
      </c>
      <c r="E168" s="160">
        <v>140</v>
      </c>
      <c r="F168" s="161"/>
      <c r="G168" s="164"/>
      <c r="H168" s="219"/>
      <c r="I168" s="165" t="s">
        <v>520</v>
      </c>
      <c r="J168" s="218">
        <f t="shared" si="6"/>
        <v>0</v>
      </c>
      <c r="K168" s="218">
        <f t="shared" si="7"/>
        <v>0</v>
      </c>
      <c r="L168" s="218">
        <f t="shared" si="8"/>
        <v>0</v>
      </c>
    </row>
    <row r="169" spans="1:12">
      <c r="A169" s="170">
        <v>168</v>
      </c>
      <c r="B169" s="152" t="s">
        <v>131</v>
      </c>
      <c r="C169" s="166"/>
      <c r="D169" s="159" t="s">
        <v>529</v>
      </c>
      <c r="E169" s="160">
        <v>130</v>
      </c>
      <c r="F169" s="161"/>
      <c r="G169" s="164"/>
      <c r="H169" s="219"/>
      <c r="I169" s="165" t="s">
        <v>520</v>
      </c>
      <c r="J169" s="218">
        <f t="shared" si="6"/>
        <v>0</v>
      </c>
      <c r="K169" s="218">
        <f t="shared" si="7"/>
        <v>0</v>
      </c>
      <c r="L169" s="218">
        <f t="shared" si="8"/>
        <v>0</v>
      </c>
    </row>
    <row r="170" spans="1:12">
      <c r="A170" s="170">
        <v>169</v>
      </c>
      <c r="B170" s="152" t="s">
        <v>132</v>
      </c>
      <c r="C170" s="166"/>
      <c r="D170" s="159" t="s">
        <v>523</v>
      </c>
      <c r="E170" s="160">
        <v>180</v>
      </c>
      <c r="F170" s="161"/>
      <c r="G170" s="164"/>
      <c r="H170" s="219"/>
      <c r="I170" s="165" t="s">
        <v>520</v>
      </c>
      <c r="J170" s="218">
        <f t="shared" si="6"/>
        <v>0</v>
      </c>
      <c r="K170" s="218">
        <f t="shared" si="7"/>
        <v>0</v>
      </c>
      <c r="L170" s="218">
        <f t="shared" si="8"/>
        <v>0</v>
      </c>
    </row>
    <row r="171" spans="1:12">
      <c r="A171" s="170">
        <v>170</v>
      </c>
      <c r="B171" s="152" t="s">
        <v>134</v>
      </c>
      <c r="C171" s="166"/>
      <c r="D171" s="159" t="s">
        <v>524</v>
      </c>
      <c r="E171" s="160">
        <v>160</v>
      </c>
      <c r="F171" s="161"/>
      <c r="G171" s="164"/>
      <c r="H171" s="219"/>
      <c r="I171" s="165" t="s">
        <v>520</v>
      </c>
      <c r="J171" s="218">
        <f t="shared" si="6"/>
        <v>0</v>
      </c>
      <c r="K171" s="218">
        <f t="shared" si="7"/>
        <v>0</v>
      </c>
      <c r="L171" s="218">
        <f t="shared" si="8"/>
        <v>0</v>
      </c>
    </row>
    <row r="172" spans="1:12">
      <c r="A172" s="170">
        <v>171</v>
      </c>
      <c r="B172" s="152" t="s">
        <v>135</v>
      </c>
      <c r="C172" s="166"/>
      <c r="D172" s="159" t="s">
        <v>525</v>
      </c>
      <c r="E172" s="160">
        <v>190</v>
      </c>
      <c r="F172" s="161"/>
      <c r="G172" s="164"/>
      <c r="H172" s="219"/>
      <c r="I172" s="165" t="s">
        <v>520</v>
      </c>
      <c r="J172" s="218">
        <f t="shared" si="6"/>
        <v>0</v>
      </c>
      <c r="K172" s="218">
        <f t="shared" si="7"/>
        <v>0</v>
      </c>
      <c r="L172" s="218">
        <f t="shared" si="8"/>
        <v>0</v>
      </c>
    </row>
    <row r="173" spans="1:12">
      <c r="A173" s="170">
        <v>172</v>
      </c>
      <c r="B173" s="152" t="s">
        <v>136</v>
      </c>
      <c r="C173" s="166"/>
      <c r="D173" s="159" t="s">
        <v>526</v>
      </c>
      <c r="E173" s="160">
        <v>170</v>
      </c>
      <c r="F173" s="161"/>
      <c r="G173" s="164"/>
      <c r="H173" s="219"/>
      <c r="I173" s="165" t="s">
        <v>520</v>
      </c>
      <c r="J173" s="218">
        <f t="shared" si="6"/>
        <v>0</v>
      </c>
      <c r="K173" s="218">
        <f t="shared" si="7"/>
        <v>0</v>
      </c>
      <c r="L173" s="218">
        <f t="shared" si="8"/>
        <v>0</v>
      </c>
    </row>
    <row r="174" spans="1:12">
      <c r="A174" s="170">
        <v>173</v>
      </c>
      <c r="B174" s="152" t="s">
        <v>137</v>
      </c>
      <c r="C174" s="166"/>
      <c r="D174" s="159" t="s">
        <v>527</v>
      </c>
      <c r="E174" s="160">
        <v>150</v>
      </c>
      <c r="F174" s="161"/>
      <c r="G174" s="164"/>
      <c r="H174" s="219"/>
      <c r="I174" s="165" t="s">
        <v>520</v>
      </c>
      <c r="J174" s="218">
        <f t="shared" si="6"/>
        <v>0</v>
      </c>
      <c r="K174" s="218">
        <f t="shared" si="7"/>
        <v>0</v>
      </c>
      <c r="L174" s="218">
        <f t="shared" si="8"/>
        <v>0</v>
      </c>
    </row>
    <row r="175" spans="1:12">
      <c r="A175" s="170">
        <v>174</v>
      </c>
      <c r="B175" s="152" t="s">
        <v>138</v>
      </c>
      <c r="C175" s="166"/>
      <c r="D175" s="159" t="s">
        <v>528</v>
      </c>
      <c r="E175" s="160">
        <v>100</v>
      </c>
      <c r="F175" s="161"/>
      <c r="G175" s="164"/>
      <c r="H175" s="219"/>
      <c r="I175" s="165" t="s">
        <v>520</v>
      </c>
      <c r="J175" s="218">
        <f t="shared" si="6"/>
        <v>0</v>
      </c>
      <c r="K175" s="218">
        <f t="shared" si="7"/>
        <v>0</v>
      </c>
      <c r="L175" s="218">
        <f t="shared" si="8"/>
        <v>0</v>
      </c>
    </row>
    <row r="176" spans="1:12">
      <c r="A176" s="170">
        <v>175</v>
      </c>
      <c r="B176" s="152" t="s">
        <v>139</v>
      </c>
      <c r="C176" s="166"/>
      <c r="D176" s="159" t="s">
        <v>529</v>
      </c>
      <c r="E176" s="160">
        <v>100</v>
      </c>
      <c r="F176" s="161"/>
      <c r="G176" s="164"/>
      <c r="H176" s="219"/>
      <c r="I176" s="165" t="s">
        <v>520</v>
      </c>
      <c r="J176" s="218">
        <f t="shared" si="6"/>
        <v>0</v>
      </c>
      <c r="K176" s="218">
        <f t="shared" si="7"/>
        <v>0</v>
      </c>
      <c r="L176" s="218">
        <f t="shared" si="8"/>
        <v>0</v>
      </c>
    </row>
    <row r="177" spans="1:12">
      <c r="A177" s="170">
        <v>176</v>
      </c>
      <c r="B177" s="152" t="s">
        <v>140</v>
      </c>
      <c r="C177" s="166"/>
      <c r="D177" s="159" t="s">
        <v>523</v>
      </c>
      <c r="E177" s="160">
        <v>100</v>
      </c>
      <c r="F177" s="161"/>
      <c r="G177" s="164"/>
      <c r="H177" s="219"/>
      <c r="I177" s="165" t="s">
        <v>520</v>
      </c>
      <c r="J177" s="218">
        <f t="shared" si="6"/>
        <v>0</v>
      </c>
      <c r="K177" s="218">
        <f t="shared" si="7"/>
        <v>0</v>
      </c>
      <c r="L177" s="218">
        <f t="shared" si="8"/>
        <v>0</v>
      </c>
    </row>
    <row r="178" spans="1:12">
      <c r="A178" s="170">
        <v>177</v>
      </c>
      <c r="B178" s="152" t="s">
        <v>141</v>
      </c>
      <c r="C178" s="166"/>
      <c r="D178" s="159" t="s">
        <v>524</v>
      </c>
      <c r="E178" s="160">
        <v>100</v>
      </c>
      <c r="F178" s="161"/>
      <c r="G178" s="164"/>
      <c r="H178" s="219"/>
      <c r="I178" s="165" t="s">
        <v>520</v>
      </c>
      <c r="J178" s="218">
        <f t="shared" si="6"/>
        <v>0</v>
      </c>
      <c r="K178" s="218">
        <f t="shared" si="7"/>
        <v>0</v>
      </c>
      <c r="L178" s="218">
        <f t="shared" si="8"/>
        <v>0</v>
      </c>
    </row>
    <row r="179" spans="1:12">
      <c r="A179" s="170">
        <v>178</v>
      </c>
      <c r="B179" s="152" t="s">
        <v>142</v>
      </c>
      <c r="C179" s="166"/>
      <c r="D179" s="159" t="s">
        <v>525</v>
      </c>
      <c r="E179" s="160">
        <v>170</v>
      </c>
      <c r="F179" s="161"/>
      <c r="G179" s="164"/>
      <c r="H179" s="219"/>
      <c r="I179" s="165" t="s">
        <v>520</v>
      </c>
      <c r="J179" s="218">
        <f t="shared" si="6"/>
        <v>0</v>
      </c>
      <c r="K179" s="218">
        <f t="shared" si="7"/>
        <v>0</v>
      </c>
      <c r="L179" s="218">
        <f t="shared" si="8"/>
        <v>0</v>
      </c>
    </row>
    <row r="180" spans="1:12">
      <c r="A180" s="170">
        <v>179</v>
      </c>
      <c r="B180" s="152" t="s">
        <v>143</v>
      </c>
      <c r="C180" s="158"/>
      <c r="D180" s="159" t="s">
        <v>526</v>
      </c>
      <c r="E180" s="160">
        <v>130</v>
      </c>
      <c r="F180" s="161"/>
      <c r="G180" s="164"/>
      <c r="H180" s="219"/>
      <c r="I180" s="165" t="s">
        <v>520</v>
      </c>
      <c r="J180" s="218">
        <f t="shared" si="6"/>
        <v>0</v>
      </c>
      <c r="K180" s="218">
        <f t="shared" si="7"/>
        <v>0</v>
      </c>
      <c r="L180" s="218">
        <f t="shared" si="8"/>
        <v>0</v>
      </c>
    </row>
    <row r="181" spans="1:12">
      <c r="A181" s="170">
        <v>180</v>
      </c>
      <c r="B181" s="152" t="s">
        <v>145</v>
      </c>
      <c r="C181" s="166"/>
      <c r="D181" s="159" t="s">
        <v>527</v>
      </c>
      <c r="E181" s="160">
        <v>185</v>
      </c>
      <c r="F181" s="161"/>
      <c r="G181" s="164"/>
      <c r="H181" s="219"/>
      <c r="I181" s="165" t="s">
        <v>520</v>
      </c>
      <c r="J181" s="218">
        <f t="shared" si="6"/>
        <v>0</v>
      </c>
      <c r="K181" s="218">
        <f t="shared" si="7"/>
        <v>0</v>
      </c>
      <c r="L181" s="218">
        <f t="shared" si="8"/>
        <v>0</v>
      </c>
    </row>
    <row r="182" spans="1:12">
      <c r="A182" s="170">
        <v>181</v>
      </c>
      <c r="B182" s="152" t="s">
        <v>146</v>
      </c>
      <c r="C182" s="166"/>
      <c r="D182" s="159" t="s">
        <v>528</v>
      </c>
      <c r="E182" s="160">
        <v>185</v>
      </c>
      <c r="F182" s="161"/>
      <c r="G182" s="164"/>
      <c r="H182" s="219"/>
      <c r="I182" s="165" t="s">
        <v>520</v>
      </c>
      <c r="J182" s="218">
        <f t="shared" si="6"/>
        <v>0</v>
      </c>
      <c r="K182" s="218">
        <f t="shared" si="7"/>
        <v>0</v>
      </c>
      <c r="L182" s="218">
        <f t="shared" si="8"/>
        <v>0</v>
      </c>
    </row>
    <row r="183" spans="1:12">
      <c r="A183" s="170">
        <v>182</v>
      </c>
      <c r="B183" s="152" t="s">
        <v>147</v>
      </c>
      <c r="C183" s="166"/>
      <c r="D183" s="159" t="s">
        <v>529</v>
      </c>
      <c r="E183" s="160">
        <v>140</v>
      </c>
      <c r="F183" s="161"/>
      <c r="G183" s="164"/>
      <c r="H183" s="219"/>
      <c r="I183" s="165" t="s">
        <v>520</v>
      </c>
      <c r="J183" s="218">
        <f t="shared" si="6"/>
        <v>0</v>
      </c>
      <c r="K183" s="218">
        <f t="shared" si="7"/>
        <v>0</v>
      </c>
      <c r="L183" s="218">
        <f t="shared" si="8"/>
        <v>0</v>
      </c>
    </row>
    <row r="184" spans="1:12">
      <c r="A184" s="170">
        <v>183</v>
      </c>
      <c r="B184" s="152" t="s">
        <v>148</v>
      </c>
      <c r="C184" s="168"/>
      <c r="D184" s="159" t="s">
        <v>523</v>
      </c>
      <c r="E184" s="160">
        <v>220</v>
      </c>
      <c r="F184" s="161"/>
      <c r="G184" s="164"/>
      <c r="H184" s="219"/>
      <c r="I184" s="165" t="s">
        <v>520</v>
      </c>
      <c r="J184" s="218">
        <f t="shared" si="6"/>
        <v>0</v>
      </c>
      <c r="K184" s="218">
        <f t="shared" si="7"/>
        <v>0</v>
      </c>
      <c r="L184" s="218">
        <f t="shared" si="8"/>
        <v>0</v>
      </c>
    </row>
    <row r="185" spans="1:12">
      <c r="A185" s="170">
        <v>184</v>
      </c>
      <c r="B185" s="152" t="s">
        <v>149</v>
      </c>
      <c r="C185" s="158"/>
      <c r="D185" s="159" t="s">
        <v>524</v>
      </c>
      <c r="E185" s="160">
        <v>160</v>
      </c>
      <c r="F185" s="161"/>
      <c r="G185" s="164"/>
      <c r="H185" s="219"/>
      <c r="I185" s="165" t="s">
        <v>520</v>
      </c>
      <c r="J185" s="218">
        <f t="shared" si="6"/>
        <v>0</v>
      </c>
      <c r="K185" s="218">
        <f t="shared" si="7"/>
        <v>0</v>
      </c>
      <c r="L185" s="218">
        <f t="shared" si="8"/>
        <v>0</v>
      </c>
    </row>
    <row r="186" spans="1:12">
      <c r="A186" s="170">
        <v>185</v>
      </c>
      <c r="B186" s="152" t="s">
        <v>150</v>
      </c>
      <c r="C186" s="158"/>
      <c r="D186" s="159" t="s">
        <v>525</v>
      </c>
      <c r="E186" s="160">
        <v>220</v>
      </c>
      <c r="F186" s="161"/>
      <c r="G186" s="164"/>
      <c r="H186" s="219"/>
      <c r="I186" s="165" t="s">
        <v>520</v>
      </c>
      <c r="J186" s="218">
        <f t="shared" si="6"/>
        <v>0</v>
      </c>
      <c r="K186" s="218">
        <f t="shared" si="7"/>
        <v>0</v>
      </c>
      <c r="L186" s="218">
        <f t="shared" si="8"/>
        <v>0</v>
      </c>
    </row>
    <row r="187" spans="1:12">
      <c r="A187" s="170">
        <v>186</v>
      </c>
      <c r="B187" s="152" t="s">
        <v>151</v>
      </c>
      <c r="C187" s="166"/>
      <c r="D187" s="159" t="s">
        <v>526</v>
      </c>
      <c r="E187" s="160">
        <v>180</v>
      </c>
      <c r="F187" s="161"/>
      <c r="G187" s="164"/>
      <c r="H187" s="219"/>
      <c r="I187" s="165" t="s">
        <v>520</v>
      </c>
      <c r="J187" s="218">
        <f t="shared" si="6"/>
        <v>0</v>
      </c>
      <c r="K187" s="218">
        <f t="shared" si="7"/>
        <v>0</v>
      </c>
      <c r="L187" s="218">
        <f t="shared" si="8"/>
        <v>0</v>
      </c>
    </row>
    <row r="188" spans="1:12">
      <c r="A188" s="170">
        <v>187</v>
      </c>
      <c r="B188" s="152" t="s">
        <v>152</v>
      </c>
      <c r="C188" s="166"/>
      <c r="D188" s="159" t="s">
        <v>527</v>
      </c>
      <c r="E188" s="160">
        <v>200</v>
      </c>
      <c r="F188" s="161"/>
      <c r="G188" s="164"/>
      <c r="H188" s="219"/>
      <c r="I188" s="165" t="s">
        <v>520</v>
      </c>
      <c r="J188" s="218">
        <f t="shared" si="6"/>
        <v>0</v>
      </c>
      <c r="K188" s="218">
        <f t="shared" si="7"/>
        <v>0</v>
      </c>
      <c r="L188" s="218">
        <f t="shared" si="8"/>
        <v>0</v>
      </c>
    </row>
    <row r="189" spans="1:12">
      <c r="A189" s="170">
        <v>188</v>
      </c>
      <c r="B189" s="152" t="s">
        <v>153</v>
      </c>
      <c r="C189" s="158"/>
      <c r="D189" s="159" t="s">
        <v>528</v>
      </c>
      <c r="E189" s="160">
        <v>180</v>
      </c>
      <c r="F189" s="161"/>
      <c r="G189" s="164"/>
      <c r="H189" s="219"/>
      <c r="I189" s="165" t="s">
        <v>520</v>
      </c>
      <c r="J189" s="218">
        <f t="shared" si="6"/>
        <v>0</v>
      </c>
      <c r="K189" s="218">
        <f t="shared" si="7"/>
        <v>0</v>
      </c>
      <c r="L189" s="218">
        <f t="shared" si="8"/>
        <v>0</v>
      </c>
    </row>
    <row r="190" spans="1:12">
      <c r="A190" s="170">
        <v>189</v>
      </c>
      <c r="B190" s="152" t="s">
        <v>154</v>
      </c>
      <c r="C190" s="158"/>
      <c r="D190" s="159" t="s">
        <v>529</v>
      </c>
      <c r="E190" s="160">
        <v>180</v>
      </c>
      <c r="F190" s="161"/>
      <c r="G190" s="164"/>
      <c r="H190" s="219"/>
      <c r="I190" s="165" t="s">
        <v>520</v>
      </c>
      <c r="J190" s="218">
        <f t="shared" si="6"/>
        <v>0</v>
      </c>
      <c r="K190" s="218">
        <f t="shared" si="7"/>
        <v>0</v>
      </c>
      <c r="L190" s="218">
        <f t="shared" si="8"/>
        <v>0</v>
      </c>
    </row>
    <row r="191" spans="1:12">
      <c r="A191" s="170">
        <v>190</v>
      </c>
      <c r="B191" s="152" t="s">
        <v>156</v>
      </c>
      <c r="C191" s="166"/>
      <c r="D191" s="159" t="s">
        <v>523</v>
      </c>
      <c r="E191" s="160">
        <v>180</v>
      </c>
      <c r="F191" s="161"/>
      <c r="G191" s="164"/>
      <c r="H191" s="219"/>
      <c r="I191" s="165" t="s">
        <v>520</v>
      </c>
      <c r="J191" s="218">
        <f t="shared" si="6"/>
        <v>0</v>
      </c>
      <c r="K191" s="218">
        <f t="shared" si="7"/>
        <v>0</v>
      </c>
      <c r="L191" s="218">
        <f t="shared" si="8"/>
        <v>0</v>
      </c>
    </row>
    <row r="192" spans="1:12">
      <c r="A192" s="170">
        <v>191</v>
      </c>
      <c r="B192" s="152" t="s">
        <v>157</v>
      </c>
      <c r="C192" s="166"/>
      <c r="D192" s="159" t="s">
        <v>524</v>
      </c>
      <c r="E192" s="160">
        <v>180</v>
      </c>
      <c r="F192" s="161"/>
      <c r="G192" s="164"/>
      <c r="H192" s="219"/>
      <c r="I192" s="165" t="s">
        <v>520</v>
      </c>
      <c r="J192" s="218">
        <f t="shared" si="6"/>
        <v>0</v>
      </c>
      <c r="K192" s="218">
        <f t="shared" si="7"/>
        <v>0</v>
      </c>
      <c r="L192" s="218">
        <f t="shared" si="8"/>
        <v>0</v>
      </c>
    </row>
    <row r="193" spans="1:12">
      <c r="A193" s="170">
        <v>192</v>
      </c>
      <c r="B193" s="152" t="s">
        <v>158</v>
      </c>
      <c r="C193" s="166"/>
      <c r="D193" s="159" t="s">
        <v>525</v>
      </c>
      <c r="E193" s="160">
        <v>300</v>
      </c>
      <c r="F193" s="161"/>
      <c r="G193" s="164"/>
      <c r="H193" s="219"/>
      <c r="I193" s="165" t="s">
        <v>520</v>
      </c>
      <c r="J193" s="218">
        <f t="shared" si="6"/>
        <v>0</v>
      </c>
      <c r="K193" s="218">
        <f t="shared" si="7"/>
        <v>0</v>
      </c>
      <c r="L193" s="218">
        <f t="shared" si="8"/>
        <v>0</v>
      </c>
    </row>
    <row r="194" spans="1:12">
      <c r="A194" s="170">
        <v>193</v>
      </c>
      <c r="B194" s="152" t="s">
        <v>159</v>
      </c>
      <c r="C194" s="166"/>
      <c r="D194" s="159" t="s">
        <v>526</v>
      </c>
      <c r="E194" s="160">
        <v>360</v>
      </c>
      <c r="F194" s="161"/>
      <c r="G194" s="164"/>
      <c r="H194" s="219"/>
      <c r="I194" s="165" t="s">
        <v>520</v>
      </c>
      <c r="J194" s="218">
        <f t="shared" si="6"/>
        <v>0</v>
      </c>
      <c r="K194" s="218">
        <f t="shared" si="7"/>
        <v>0</v>
      </c>
      <c r="L194" s="218">
        <f t="shared" si="8"/>
        <v>0</v>
      </c>
    </row>
    <row r="195" spans="1:12">
      <c r="A195" s="170">
        <v>194</v>
      </c>
      <c r="B195" s="152" t="s">
        <v>160</v>
      </c>
      <c r="C195" s="166"/>
      <c r="D195" s="159" t="s">
        <v>527</v>
      </c>
      <c r="E195" s="160">
        <v>360</v>
      </c>
      <c r="F195" s="161"/>
      <c r="G195" s="164"/>
      <c r="H195" s="219"/>
      <c r="I195" s="165" t="s">
        <v>520</v>
      </c>
      <c r="J195" s="218">
        <f t="shared" ref="J195:J231" si="9">H195*0.9</f>
        <v>0</v>
      </c>
      <c r="K195" s="218">
        <f t="shared" ref="K195:K231" si="10">J195/0.8</f>
        <v>0</v>
      </c>
      <c r="L195" s="218">
        <f t="shared" ref="L195:L231" si="11">K195-J195</f>
        <v>0</v>
      </c>
    </row>
    <row r="196" spans="1:12">
      <c r="A196" s="170">
        <v>195</v>
      </c>
      <c r="B196" s="152" t="s">
        <v>161</v>
      </c>
      <c r="C196" s="166"/>
      <c r="D196" s="159" t="s">
        <v>528</v>
      </c>
      <c r="E196" s="160">
        <v>360</v>
      </c>
      <c r="F196" s="161"/>
      <c r="G196" s="164"/>
      <c r="H196" s="219"/>
      <c r="I196" s="165" t="s">
        <v>520</v>
      </c>
      <c r="J196" s="218">
        <f t="shared" si="9"/>
        <v>0</v>
      </c>
      <c r="K196" s="218">
        <f t="shared" si="10"/>
        <v>0</v>
      </c>
      <c r="L196" s="218">
        <f t="shared" si="11"/>
        <v>0</v>
      </c>
    </row>
    <row r="197" spans="1:12">
      <c r="A197" s="170">
        <v>196</v>
      </c>
      <c r="B197" s="152" t="s">
        <v>162</v>
      </c>
      <c r="C197" s="166"/>
      <c r="D197" s="159" t="s">
        <v>529</v>
      </c>
      <c r="E197" s="160">
        <v>360</v>
      </c>
      <c r="F197" s="161"/>
      <c r="G197" s="164"/>
      <c r="H197" s="219"/>
      <c r="I197" s="165" t="s">
        <v>520</v>
      </c>
      <c r="J197" s="218">
        <f t="shared" si="9"/>
        <v>0</v>
      </c>
      <c r="K197" s="218">
        <f t="shared" si="10"/>
        <v>0</v>
      </c>
      <c r="L197" s="218">
        <f t="shared" si="11"/>
        <v>0</v>
      </c>
    </row>
    <row r="198" spans="1:12">
      <c r="A198" s="170">
        <v>197</v>
      </c>
      <c r="B198" s="152" t="s">
        <v>163</v>
      </c>
      <c r="C198" s="166"/>
      <c r="D198" s="159" t="s">
        <v>523</v>
      </c>
      <c r="E198" s="160">
        <v>360</v>
      </c>
      <c r="F198" s="161"/>
      <c r="G198" s="164"/>
      <c r="H198" s="219"/>
      <c r="I198" s="165" t="s">
        <v>520</v>
      </c>
      <c r="J198" s="218">
        <f t="shared" si="9"/>
        <v>0</v>
      </c>
      <c r="K198" s="218">
        <f t="shared" si="10"/>
        <v>0</v>
      </c>
      <c r="L198" s="218">
        <f t="shared" si="11"/>
        <v>0</v>
      </c>
    </row>
    <row r="199" spans="1:12">
      <c r="A199" s="170">
        <v>198</v>
      </c>
      <c r="B199" s="152" t="s">
        <v>164</v>
      </c>
      <c r="C199" s="166"/>
      <c r="D199" s="159" t="s">
        <v>524</v>
      </c>
      <c r="E199" s="160">
        <v>360</v>
      </c>
      <c r="F199" s="161"/>
      <c r="G199" s="164"/>
      <c r="H199" s="219"/>
      <c r="I199" s="165" t="s">
        <v>520</v>
      </c>
      <c r="J199" s="218">
        <f t="shared" si="9"/>
        <v>0</v>
      </c>
      <c r="K199" s="218">
        <f t="shared" si="10"/>
        <v>0</v>
      </c>
      <c r="L199" s="218">
        <f t="shared" si="11"/>
        <v>0</v>
      </c>
    </row>
    <row r="200" spans="1:12">
      <c r="A200" s="170">
        <v>199</v>
      </c>
      <c r="B200" s="152" t="s">
        <v>165</v>
      </c>
      <c r="C200" s="166"/>
      <c r="D200" s="159" t="s">
        <v>525</v>
      </c>
      <c r="E200" s="160">
        <v>360</v>
      </c>
      <c r="F200" s="161"/>
      <c r="G200" s="164"/>
      <c r="H200" s="219"/>
      <c r="I200" s="165" t="s">
        <v>520</v>
      </c>
      <c r="J200" s="218">
        <f t="shared" si="9"/>
        <v>0</v>
      </c>
      <c r="K200" s="218">
        <f t="shared" si="10"/>
        <v>0</v>
      </c>
      <c r="L200" s="218">
        <f t="shared" si="11"/>
        <v>0</v>
      </c>
    </row>
    <row r="201" spans="1:12">
      <c r="A201" s="170">
        <v>200</v>
      </c>
      <c r="B201" s="152" t="s">
        <v>167</v>
      </c>
      <c r="C201" s="166"/>
      <c r="D201" s="159" t="s">
        <v>526</v>
      </c>
      <c r="E201" s="160">
        <v>360</v>
      </c>
      <c r="F201" s="161"/>
      <c r="G201" s="164"/>
      <c r="H201" s="219"/>
      <c r="I201" s="165" t="s">
        <v>520</v>
      </c>
      <c r="J201" s="218">
        <f t="shared" si="9"/>
        <v>0</v>
      </c>
      <c r="K201" s="218">
        <f t="shared" si="10"/>
        <v>0</v>
      </c>
      <c r="L201" s="218">
        <f t="shared" si="11"/>
        <v>0</v>
      </c>
    </row>
    <row r="202" spans="1:12">
      <c r="A202" s="170">
        <v>201</v>
      </c>
      <c r="B202" s="152" t="s">
        <v>168</v>
      </c>
      <c r="C202" s="166"/>
      <c r="D202" s="159" t="s">
        <v>527</v>
      </c>
      <c r="E202" s="160">
        <v>260</v>
      </c>
      <c r="F202" s="161"/>
      <c r="G202" s="164"/>
      <c r="H202" s="219"/>
      <c r="I202" s="165" t="s">
        <v>520</v>
      </c>
      <c r="J202" s="218">
        <f t="shared" si="9"/>
        <v>0</v>
      </c>
      <c r="K202" s="218">
        <f t="shared" si="10"/>
        <v>0</v>
      </c>
      <c r="L202" s="218">
        <f t="shared" si="11"/>
        <v>0</v>
      </c>
    </row>
    <row r="203" spans="1:12">
      <c r="A203" s="170">
        <v>202</v>
      </c>
      <c r="B203" s="152" t="s">
        <v>169</v>
      </c>
      <c r="C203" s="166"/>
      <c r="D203" s="159" t="s">
        <v>528</v>
      </c>
      <c r="E203" s="160">
        <v>260</v>
      </c>
      <c r="F203" s="161"/>
      <c r="G203" s="164"/>
      <c r="H203" s="219"/>
      <c r="I203" s="165" t="s">
        <v>520</v>
      </c>
      <c r="J203" s="218">
        <f t="shared" si="9"/>
        <v>0</v>
      </c>
      <c r="K203" s="218">
        <f t="shared" si="10"/>
        <v>0</v>
      </c>
      <c r="L203" s="218">
        <f t="shared" si="11"/>
        <v>0</v>
      </c>
    </row>
    <row r="204" spans="1:12">
      <c r="A204" s="170">
        <v>203</v>
      </c>
      <c r="B204" s="152" t="s">
        <v>170</v>
      </c>
      <c r="C204" s="166"/>
      <c r="D204" s="159" t="s">
        <v>529</v>
      </c>
      <c r="E204" s="160">
        <v>260</v>
      </c>
      <c r="F204" s="161"/>
      <c r="G204" s="164"/>
      <c r="H204" s="219"/>
      <c r="I204" s="165" t="s">
        <v>520</v>
      </c>
      <c r="J204" s="218">
        <f t="shared" si="9"/>
        <v>0</v>
      </c>
      <c r="K204" s="218">
        <f t="shared" si="10"/>
        <v>0</v>
      </c>
      <c r="L204" s="218">
        <f t="shared" si="11"/>
        <v>0</v>
      </c>
    </row>
    <row r="205" spans="1:12">
      <c r="A205" s="170">
        <v>204</v>
      </c>
      <c r="B205" s="152" t="s">
        <v>171</v>
      </c>
      <c r="C205" s="166"/>
      <c r="D205" s="159" t="s">
        <v>523</v>
      </c>
      <c r="E205" s="160">
        <v>260</v>
      </c>
      <c r="F205" s="161"/>
      <c r="G205" s="164"/>
      <c r="H205" s="219"/>
      <c r="I205" s="165" t="s">
        <v>520</v>
      </c>
      <c r="J205" s="218">
        <f t="shared" si="9"/>
        <v>0</v>
      </c>
      <c r="K205" s="218">
        <f t="shared" si="10"/>
        <v>0</v>
      </c>
      <c r="L205" s="218">
        <f t="shared" si="11"/>
        <v>0</v>
      </c>
    </row>
    <row r="206" spans="1:12">
      <c r="A206" s="170">
        <v>205</v>
      </c>
      <c r="B206" s="152" t="s">
        <v>172</v>
      </c>
      <c r="C206" s="166"/>
      <c r="D206" s="159" t="s">
        <v>524</v>
      </c>
      <c r="E206" s="160">
        <v>260</v>
      </c>
      <c r="F206" s="161"/>
      <c r="G206" s="164"/>
      <c r="H206" s="219"/>
      <c r="I206" s="165" t="s">
        <v>520</v>
      </c>
      <c r="J206" s="218">
        <f t="shared" si="9"/>
        <v>0</v>
      </c>
      <c r="K206" s="218">
        <f t="shared" si="10"/>
        <v>0</v>
      </c>
      <c r="L206" s="218">
        <f t="shared" si="11"/>
        <v>0</v>
      </c>
    </row>
    <row r="207" spans="1:12">
      <c r="A207" s="170">
        <v>206</v>
      </c>
      <c r="B207" s="152" t="s">
        <v>173</v>
      </c>
      <c r="C207" s="166"/>
      <c r="D207" s="159" t="s">
        <v>525</v>
      </c>
      <c r="E207" s="160">
        <v>260</v>
      </c>
      <c r="F207" s="161"/>
      <c r="G207" s="164"/>
      <c r="H207" s="219"/>
      <c r="I207" s="165" t="s">
        <v>520</v>
      </c>
      <c r="J207" s="218">
        <f t="shared" si="9"/>
        <v>0</v>
      </c>
      <c r="K207" s="218">
        <f t="shared" si="10"/>
        <v>0</v>
      </c>
      <c r="L207" s="218">
        <f t="shared" si="11"/>
        <v>0</v>
      </c>
    </row>
    <row r="208" spans="1:12">
      <c r="A208" s="170">
        <v>207</v>
      </c>
      <c r="B208" s="152" t="s">
        <v>174</v>
      </c>
      <c r="C208" s="158"/>
      <c r="D208" s="159" t="s">
        <v>526</v>
      </c>
      <c r="E208" s="160">
        <v>210</v>
      </c>
      <c r="F208" s="161"/>
      <c r="G208" s="164"/>
      <c r="H208" s="219"/>
      <c r="I208" s="165" t="s">
        <v>520</v>
      </c>
      <c r="J208" s="218">
        <f t="shared" si="9"/>
        <v>0</v>
      </c>
      <c r="K208" s="218">
        <f t="shared" si="10"/>
        <v>0</v>
      </c>
      <c r="L208" s="218">
        <f t="shared" si="11"/>
        <v>0</v>
      </c>
    </row>
    <row r="209" spans="1:12">
      <c r="A209" s="170">
        <v>208</v>
      </c>
      <c r="B209" s="152" t="s">
        <v>175</v>
      </c>
      <c r="C209" s="166"/>
      <c r="D209" s="159" t="s">
        <v>527</v>
      </c>
      <c r="E209" s="160">
        <v>260</v>
      </c>
      <c r="F209" s="161"/>
      <c r="G209" s="164"/>
      <c r="H209" s="219"/>
      <c r="I209" s="165" t="s">
        <v>520</v>
      </c>
      <c r="J209" s="218">
        <f t="shared" si="9"/>
        <v>0</v>
      </c>
      <c r="K209" s="218">
        <f t="shared" si="10"/>
        <v>0</v>
      </c>
      <c r="L209" s="218">
        <f t="shared" si="11"/>
        <v>0</v>
      </c>
    </row>
    <row r="210" spans="1:12">
      <c r="A210" s="170">
        <v>209</v>
      </c>
      <c r="B210" s="152" t="s">
        <v>176</v>
      </c>
      <c r="C210" s="166"/>
      <c r="D210" s="159" t="s">
        <v>528</v>
      </c>
      <c r="E210" s="160">
        <v>240</v>
      </c>
      <c r="F210" s="161"/>
      <c r="G210" s="164"/>
      <c r="H210" s="219"/>
      <c r="I210" s="165" t="s">
        <v>520</v>
      </c>
      <c r="J210" s="218">
        <f t="shared" si="9"/>
        <v>0</v>
      </c>
      <c r="K210" s="218">
        <f t="shared" si="10"/>
        <v>0</v>
      </c>
      <c r="L210" s="218">
        <f t="shared" si="11"/>
        <v>0</v>
      </c>
    </row>
    <row r="211" spans="1:12">
      <c r="A211" s="170">
        <v>210</v>
      </c>
      <c r="B211" s="152" t="s">
        <v>178</v>
      </c>
      <c r="C211" s="166"/>
      <c r="D211" s="159" t="s">
        <v>529</v>
      </c>
      <c r="E211" s="160">
        <v>185</v>
      </c>
      <c r="F211" s="161"/>
      <c r="G211" s="164"/>
      <c r="H211" s="219"/>
      <c r="I211" s="165" t="s">
        <v>520</v>
      </c>
      <c r="J211" s="218">
        <f t="shared" si="9"/>
        <v>0</v>
      </c>
      <c r="K211" s="218">
        <f t="shared" si="10"/>
        <v>0</v>
      </c>
      <c r="L211" s="218">
        <f t="shared" si="11"/>
        <v>0</v>
      </c>
    </row>
    <row r="212" spans="1:12">
      <c r="A212" s="170">
        <v>211</v>
      </c>
      <c r="B212" s="152" t="s">
        <v>179</v>
      </c>
      <c r="C212" s="158"/>
      <c r="D212" s="159" t="s">
        <v>523</v>
      </c>
      <c r="E212" s="160">
        <v>260</v>
      </c>
      <c r="F212" s="161"/>
      <c r="G212" s="164"/>
      <c r="H212" s="219"/>
      <c r="I212" s="165" t="s">
        <v>520</v>
      </c>
      <c r="J212" s="218">
        <f t="shared" si="9"/>
        <v>0</v>
      </c>
      <c r="K212" s="218">
        <f t="shared" si="10"/>
        <v>0</v>
      </c>
      <c r="L212" s="218">
        <f t="shared" si="11"/>
        <v>0</v>
      </c>
    </row>
    <row r="213" spans="1:12">
      <c r="A213" s="170">
        <v>212</v>
      </c>
      <c r="B213" s="152" t="s">
        <v>180</v>
      </c>
      <c r="C213" s="158"/>
      <c r="D213" s="159" t="s">
        <v>524</v>
      </c>
      <c r="E213" s="160">
        <v>270</v>
      </c>
      <c r="F213" s="161"/>
      <c r="G213" s="164"/>
      <c r="H213" s="219"/>
      <c r="I213" s="165" t="s">
        <v>520</v>
      </c>
      <c r="J213" s="218">
        <f t="shared" si="9"/>
        <v>0</v>
      </c>
      <c r="K213" s="218">
        <f t="shared" si="10"/>
        <v>0</v>
      </c>
      <c r="L213" s="218">
        <f t="shared" si="11"/>
        <v>0</v>
      </c>
    </row>
    <row r="214" spans="1:12">
      <c r="A214" s="170">
        <v>213</v>
      </c>
      <c r="B214" s="152" t="s">
        <v>373</v>
      </c>
      <c r="C214" s="158"/>
      <c r="D214" s="159" t="s">
        <v>525</v>
      </c>
      <c r="E214" s="160">
        <v>80</v>
      </c>
      <c r="F214" s="161"/>
      <c r="G214" s="164"/>
      <c r="H214" s="219"/>
      <c r="I214" s="165" t="s">
        <v>520</v>
      </c>
      <c r="J214" s="218">
        <f t="shared" si="9"/>
        <v>0</v>
      </c>
      <c r="K214" s="218">
        <f t="shared" si="10"/>
        <v>0</v>
      </c>
      <c r="L214" s="218">
        <f t="shared" si="11"/>
        <v>0</v>
      </c>
    </row>
    <row r="215" spans="1:12">
      <c r="A215" s="170">
        <v>214</v>
      </c>
      <c r="B215" s="152" t="s">
        <v>374</v>
      </c>
      <c r="C215" s="158"/>
      <c r="D215" s="159" t="s">
        <v>526</v>
      </c>
      <c r="E215" s="160">
        <v>80</v>
      </c>
      <c r="F215" s="161"/>
      <c r="G215" s="164"/>
      <c r="H215" s="219"/>
      <c r="I215" s="165" t="s">
        <v>520</v>
      </c>
      <c r="J215" s="218">
        <f t="shared" si="9"/>
        <v>0</v>
      </c>
      <c r="K215" s="218">
        <f t="shared" si="10"/>
        <v>0</v>
      </c>
      <c r="L215" s="218">
        <f t="shared" si="11"/>
        <v>0</v>
      </c>
    </row>
    <row r="216" spans="1:12">
      <c r="A216" s="170">
        <v>215</v>
      </c>
      <c r="B216" s="152" t="s">
        <v>375</v>
      </c>
      <c r="C216" s="166"/>
      <c r="D216" s="159" t="s">
        <v>527</v>
      </c>
      <c r="E216" s="160">
        <v>250</v>
      </c>
      <c r="F216" s="161"/>
      <c r="G216" s="164"/>
      <c r="H216" s="219"/>
      <c r="I216" s="165" t="s">
        <v>520</v>
      </c>
      <c r="J216" s="218">
        <f t="shared" si="9"/>
        <v>0</v>
      </c>
      <c r="K216" s="218">
        <f t="shared" si="10"/>
        <v>0</v>
      </c>
      <c r="L216" s="218">
        <f t="shared" si="11"/>
        <v>0</v>
      </c>
    </row>
    <row r="217" spans="1:12">
      <c r="A217" s="170">
        <v>216</v>
      </c>
      <c r="B217" s="152" t="s">
        <v>376</v>
      </c>
      <c r="C217" s="158"/>
      <c r="D217" s="159" t="s">
        <v>528</v>
      </c>
      <c r="E217" s="160">
        <v>250</v>
      </c>
      <c r="F217" s="161"/>
      <c r="G217" s="164"/>
      <c r="H217" s="219"/>
      <c r="I217" s="165" t="s">
        <v>520</v>
      </c>
      <c r="J217" s="218">
        <f t="shared" si="9"/>
        <v>0</v>
      </c>
      <c r="K217" s="218">
        <f t="shared" si="10"/>
        <v>0</v>
      </c>
      <c r="L217" s="218">
        <f t="shared" si="11"/>
        <v>0</v>
      </c>
    </row>
    <row r="218" spans="1:12">
      <c r="A218" s="170">
        <v>217</v>
      </c>
      <c r="B218" s="152" t="s">
        <v>377</v>
      </c>
      <c r="C218" s="166"/>
      <c r="D218" s="159" t="s">
        <v>529</v>
      </c>
      <c r="E218" s="160">
        <v>250</v>
      </c>
      <c r="F218" s="161"/>
      <c r="G218" s="164"/>
      <c r="H218" s="219"/>
      <c r="I218" s="165" t="s">
        <v>520</v>
      </c>
      <c r="J218" s="218">
        <f t="shared" si="9"/>
        <v>0</v>
      </c>
      <c r="K218" s="218">
        <f t="shared" si="10"/>
        <v>0</v>
      </c>
      <c r="L218" s="218">
        <f t="shared" si="11"/>
        <v>0</v>
      </c>
    </row>
    <row r="219" spans="1:12">
      <c r="A219" s="170">
        <v>218</v>
      </c>
      <c r="B219" s="152" t="s">
        <v>378</v>
      </c>
      <c r="C219" s="166"/>
      <c r="D219" s="159" t="s">
        <v>523</v>
      </c>
      <c r="E219" s="160">
        <v>200</v>
      </c>
      <c r="F219" s="161"/>
      <c r="G219" s="164"/>
      <c r="H219" s="219"/>
      <c r="I219" s="165" t="s">
        <v>520</v>
      </c>
      <c r="J219" s="218">
        <f t="shared" si="9"/>
        <v>0</v>
      </c>
      <c r="K219" s="218">
        <f t="shared" si="10"/>
        <v>0</v>
      </c>
      <c r="L219" s="218">
        <f t="shared" si="11"/>
        <v>0</v>
      </c>
    </row>
    <row r="220" spans="1:12">
      <c r="A220" s="170">
        <v>219</v>
      </c>
      <c r="B220" s="152" t="s">
        <v>379</v>
      </c>
      <c r="C220" s="158"/>
      <c r="D220" s="159" t="s">
        <v>524</v>
      </c>
      <c r="E220" s="160">
        <v>200</v>
      </c>
      <c r="F220" s="161"/>
      <c r="G220" s="164"/>
      <c r="H220" s="219"/>
      <c r="I220" s="165" t="s">
        <v>520</v>
      </c>
      <c r="J220" s="218">
        <f t="shared" si="9"/>
        <v>0</v>
      </c>
      <c r="K220" s="218">
        <f t="shared" si="10"/>
        <v>0</v>
      </c>
      <c r="L220" s="218">
        <f t="shared" si="11"/>
        <v>0</v>
      </c>
    </row>
    <row r="221" spans="1:12">
      <c r="A221" s="170">
        <v>220</v>
      </c>
      <c r="B221" s="152" t="s">
        <v>380</v>
      </c>
      <c r="C221" s="168"/>
      <c r="D221" s="159" t="s">
        <v>525</v>
      </c>
      <c r="E221" s="160">
        <v>180</v>
      </c>
      <c r="F221" s="161"/>
      <c r="G221" s="164"/>
      <c r="H221" s="219"/>
      <c r="I221" s="165" t="s">
        <v>520</v>
      </c>
      <c r="J221" s="218">
        <f t="shared" si="9"/>
        <v>0</v>
      </c>
      <c r="K221" s="218">
        <f t="shared" si="10"/>
        <v>0</v>
      </c>
      <c r="L221" s="218">
        <f t="shared" si="11"/>
        <v>0</v>
      </c>
    </row>
    <row r="222" spans="1:12">
      <c r="A222" s="170">
        <v>221</v>
      </c>
      <c r="B222" s="152" t="s">
        <v>381</v>
      </c>
      <c r="C222" s="166"/>
      <c r="D222" s="159" t="s">
        <v>526</v>
      </c>
      <c r="E222" s="160">
        <v>200</v>
      </c>
      <c r="F222" s="161"/>
      <c r="G222" s="164"/>
      <c r="H222" s="219"/>
      <c r="I222" s="165" t="s">
        <v>520</v>
      </c>
      <c r="J222" s="218">
        <f t="shared" si="9"/>
        <v>0</v>
      </c>
      <c r="K222" s="218">
        <f t="shared" si="10"/>
        <v>0</v>
      </c>
      <c r="L222" s="218">
        <f t="shared" si="11"/>
        <v>0</v>
      </c>
    </row>
    <row r="223" spans="1:12">
      <c r="A223" s="170">
        <v>222</v>
      </c>
      <c r="B223" s="152" t="s">
        <v>382</v>
      </c>
      <c r="C223" s="166"/>
      <c r="D223" s="159" t="s">
        <v>527</v>
      </c>
      <c r="E223" s="160">
        <v>310</v>
      </c>
      <c r="F223" s="161"/>
      <c r="G223" s="164"/>
      <c r="H223" s="219"/>
      <c r="I223" s="165" t="s">
        <v>520</v>
      </c>
      <c r="J223" s="218">
        <f t="shared" si="9"/>
        <v>0</v>
      </c>
      <c r="K223" s="218">
        <f t="shared" si="10"/>
        <v>0</v>
      </c>
      <c r="L223" s="218">
        <f t="shared" si="11"/>
        <v>0</v>
      </c>
    </row>
    <row r="224" spans="1:12">
      <c r="A224" s="170">
        <v>223</v>
      </c>
      <c r="B224" s="152" t="s">
        <v>383</v>
      </c>
      <c r="C224" s="166"/>
      <c r="D224" s="159" t="s">
        <v>528</v>
      </c>
      <c r="E224" s="160">
        <v>310</v>
      </c>
      <c r="F224" s="161"/>
      <c r="G224" s="164"/>
      <c r="H224" s="219"/>
      <c r="I224" s="165" t="s">
        <v>519</v>
      </c>
      <c r="J224" s="218">
        <f t="shared" si="9"/>
        <v>0</v>
      </c>
      <c r="K224" s="218">
        <f t="shared" si="10"/>
        <v>0</v>
      </c>
      <c r="L224" s="218">
        <f t="shared" si="11"/>
        <v>0</v>
      </c>
    </row>
    <row r="225" spans="1:12">
      <c r="A225" s="170">
        <v>224</v>
      </c>
      <c r="B225" s="152" t="s">
        <v>384</v>
      </c>
      <c r="C225" s="166"/>
      <c r="D225" s="159" t="s">
        <v>529</v>
      </c>
      <c r="E225" s="160">
        <v>330</v>
      </c>
      <c r="F225" s="161"/>
      <c r="G225" s="164"/>
      <c r="H225" s="219"/>
      <c r="I225" s="165" t="s">
        <v>519</v>
      </c>
      <c r="J225" s="218">
        <f t="shared" si="9"/>
        <v>0</v>
      </c>
      <c r="K225" s="218">
        <f t="shared" si="10"/>
        <v>0</v>
      </c>
      <c r="L225" s="218">
        <f t="shared" si="11"/>
        <v>0</v>
      </c>
    </row>
    <row r="226" spans="1:12">
      <c r="A226" s="170">
        <v>225</v>
      </c>
      <c r="B226" s="152" t="s">
        <v>385</v>
      </c>
      <c r="C226" s="166"/>
      <c r="D226" s="159" t="s">
        <v>523</v>
      </c>
      <c r="E226" s="160">
        <v>300</v>
      </c>
      <c r="F226" s="161"/>
      <c r="G226" s="164"/>
      <c r="H226" s="219"/>
      <c r="I226" s="165" t="s">
        <v>519</v>
      </c>
      <c r="J226" s="218">
        <f t="shared" si="9"/>
        <v>0</v>
      </c>
      <c r="K226" s="218">
        <f t="shared" si="10"/>
        <v>0</v>
      </c>
      <c r="L226" s="218">
        <f t="shared" si="11"/>
        <v>0</v>
      </c>
    </row>
    <row r="227" spans="1:12">
      <c r="A227" s="170">
        <v>226</v>
      </c>
      <c r="B227" s="152" t="s">
        <v>386</v>
      </c>
      <c r="C227" s="166"/>
      <c r="D227" s="159" t="s">
        <v>524</v>
      </c>
      <c r="E227" s="160">
        <v>300</v>
      </c>
      <c r="F227" s="161"/>
      <c r="G227" s="164"/>
      <c r="H227" s="219"/>
      <c r="I227" s="165" t="s">
        <v>519</v>
      </c>
      <c r="J227" s="218">
        <f t="shared" si="9"/>
        <v>0</v>
      </c>
      <c r="K227" s="218">
        <f t="shared" si="10"/>
        <v>0</v>
      </c>
      <c r="L227" s="218">
        <f t="shared" si="11"/>
        <v>0</v>
      </c>
    </row>
    <row r="228" spans="1:12">
      <c r="A228" s="170">
        <v>227</v>
      </c>
      <c r="B228" s="152" t="s">
        <v>387</v>
      </c>
      <c r="C228" s="166"/>
      <c r="D228" s="159" t="s">
        <v>525</v>
      </c>
      <c r="E228" s="160">
        <v>320</v>
      </c>
      <c r="F228" s="161"/>
      <c r="G228" s="164"/>
      <c r="H228" s="219"/>
      <c r="I228" s="165" t="s">
        <v>519</v>
      </c>
      <c r="J228" s="218">
        <f t="shared" si="9"/>
        <v>0</v>
      </c>
      <c r="K228" s="218">
        <f t="shared" si="10"/>
        <v>0</v>
      </c>
      <c r="L228" s="218">
        <f t="shared" si="11"/>
        <v>0</v>
      </c>
    </row>
    <row r="229" spans="1:12">
      <c r="A229" s="170">
        <v>228</v>
      </c>
      <c r="B229" s="152" t="s">
        <v>388</v>
      </c>
      <c r="C229" s="166"/>
      <c r="D229" s="159" t="s">
        <v>526</v>
      </c>
      <c r="E229" s="160">
        <v>345</v>
      </c>
      <c r="F229" s="161"/>
      <c r="G229" s="164"/>
      <c r="H229" s="219"/>
      <c r="I229" s="165" t="s">
        <v>519</v>
      </c>
      <c r="J229" s="218">
        <f t="shared" si="9"/>
        <v>0</v>
      </c>
      <c r="K229" s="218">
        <f t="shared" si="10"/>
        <v>0</v>
      </c>
      <c r="L229" s="218">
        <f t="shared" si="11"/>
        <v>0</v>
      </c>
    </row>
    <row r="230" spans="1:12">
      <c r="A230" s="170">
        <v>229</v>
      </c>
      <c r="B230" s="152" t="s">
        <v>389</v>
      </c>
      <c r="C230" s="166"/>
      <c r="D230" s="159" t="s">
        <v>527</v>
      </c>
      <c r="E230" s="160">
        <v>300</v>
      </c>
      <c r="F230" s="161"/>
      <c r="G230" s="164"/>
      <c r="H230" s="219"/>
      <c r="I230" s="165" t="s">
        <v>519</v>
      </c>
      <c r="J230" s="218">
        <f t="shared" si="9"/>
        <v>0</v>
      </c>
      <c r="K230" s="218">
        <f t="shared" si="10"/>
        <v>0</v>
      </c>
      <c r="L230" s="218">
        <f t="shared" si="11"/>
        <v>0</v>
      </c>
    </row>
    <row r="231" spans="1:12">
      <c r="A231" s="170">
        <v>230</v>
      </c>
      <c r="B231" s="152" t="s">
        <v>390</v>
      </c>
      <c r="C231" s="158"/>
      <c r="D231" s="159" t="s">
        <v>528</v>
      </c>
      <c r="E231" s="160">
        <v>450</v>
      </c>
      <c r="F231" s="161"/>
      <c r="G231" s="162"/>
      <c r="H231" s="219"/>
      <c r="I231" s="165" t="s">
        <v>517</v>
      </c>
      <c r="J231" s="218">
        <f t="shared" si="9"/>
        <v>0</v>
      </c>
      <c r="K231" s="218">
        <f t="shared" si="10"/>
        <v>0</v>
      </c>
      <c r="L231" s="218">
        <f t="shared" si="11"/>
        <v>0</v>
      </c>
    </row>
  </sheetData>
  <sheetProtection sheet="1" objects="1" scenarios="1" selectLockedCells="1" autoFilter="0"/>
  <conditionalFormatting sqref="C1:C1048576">
    <cfRule type="duplicateValues" dxfId="20" priority="1"/>
  </conditionalFormatting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tabColor theme="1" tint="4.9989318521683403E-2"/>
  </sheetPr>
  <dimension ref="A1:I91"/>
  <sheetViews>
    <sheetView showGridLines="0" zoomScale="50" zoomScaleNormal="50" zoomScalePageLayoutView="50" workbookViewId="0">
      <selection activeCell="I18" sqref="I18:I19"/>
    </sheetView>
  </sheetViews>
  <sheetFormatPr baseColWidth="10" defaultRowHeight="27" x14ac:dyDescent="0"/>
  <cols>
    <col min="1" max="1" width="82.5" style="181" customWidth="1"/>
    <col min="2" max="2" width="14" style="182" customWidth="1"/>
    <col min="3" max="3" width="10.83203125" style="181"/>
    <col min="4" max="4" width="76" style="181" customWidth="1"/>
    <col min="5" max="5" width="15.5" style="182" bestFit="1" customWidth="1"/>
    <col min="6" max="6" width="10.83203125" style="181"/>
    <col min="7" max="7" width="91.33203125" style="181" customWidth="1"/>
    <col min="8" max="8" width="15.5" style="182" bestFit="1" customWidth="1"/>
    <col min="9" max="16384" width="10.83203125" style="181"/>
  </cols>
  <sheetData>
    <row r="1" spans="1:9" ht="87" thickBot="1">
      <c r="A1" s="181" t="s">
        <v>393</v>
      </c>
      <c r="D1" s="330" t="s">
        <v>394</v>
      </c>
      <c r="E1" s="330"/>
      <c r="F1" s="330"/>
      <c r="G1" s="331" t="s">
        <v>395</v>
      </c>
      <c r="H1" s="332"/>
      <c r="I1" s="333"/>
    </row>
    <row r="2" spans="1:9" ht="63" customHeight="1">
      <c r="D2" s="334" t="s">
        <v>396</v>
      </c>
      <c r="E2" s="335"/>
      <c r="F2" s="335"/>
      <c r="G2" s="336" t="s">
        <v>397</v>
      </c>
      <c r="H2" s="337"/>
      <c r="I2" s="338"/>
    </row>
    <row r="3" spans="1:9" ht="47" customHeight="1" thickBot="1">
      <c r="A3" s="183" t="s">
        <v>398</v>
      </c>
      <c r="D3" s="339" t="s">
        <v>399</v>
      </c>
      <c r="E3" s="340"/>
      <c r="F3" s="340"/>
      <c r="G3" s="341"/>
      <c r="H3" s="342"/>
      <c r="I3" s="343"/>
    </row>
    <row r="4" spans="1:9" ht="72" customHeight="1" thickBot="1">
      <c r="A4" s="344" t="s">
        <v>400</v>
      </c>
      <c r="B4" s="344"/>
      <c r="C4" s="345"/>
      <c r="D4" s="344" t="s">
        <v>401</v>
      </c>
      <c r="E4" s="344"/>
      <c r="F4" s="345"/>
      <c r="G4" s="344" t="s">
        <v>402</v>
      </c>
      <c r="H4" s="344"/>
      <c r="I4" s="345"/>
    </row>
    <row r="5" spans="1:9" ht="29" customHeight="1" thickBot="1">
      <c r="A5" s="189" t="s">
        <v>26</v>
      </c>
      <c r="B5" s="190" t="s">
        <v>25</v>
      </c>
      <c r="C5" s="190" t="s">
        <v>403</v>
      </c>
      <c r="D5" s="191" t="s">
        <v>26</v>
      </c>
      <c r="E5" s="191" t="s">
        <v>25</v>
      </c>
      <c r="F5" s="191" t="s">
        <v>403</v>
      </c>
      <c r="G5" s="191" t="s">
        <v>26</v>
      </c>
      <c r="H5" s="191" t="s">
        <v>25</v>
      </c>
      <c r="I5" s="192" t="s">
        <v>403</v>
      </c>
    </row>
    <row r="6" spans="1:9" ht="29" customHeight="1" thickBot="1">
      <c r="A6" s="193" t="s">
        <v>404</v>
      </c>
      <c r="B6" s="194">
        <v>15500</v>
      </c>
      <c r="C6" s="194">
        <f ca="1">IFERROR(VLOOKUP(B6,RAPPEL!$C$1:$D$240,2,FALSE)," ")</f>
        <v>0</v>
      </c>
      <c r="D6" s="195"/>
      <c r="E6" s="196"/>
      <c r="F6" s="195"/>
      <c r="G6" s="195"/>
      <c r="H6" s="196"/>
      <c r="I6" s="195"/>
    </row>
    <row r="7" spans="1:9" ht="29" customHeight="1" thickBot="1">
      <c r="A7" s="193" t="s">
        <v>405</v>
      </c>
      <c r="B7" s="194">
        <v>10002</v>
      </c>
      <c r="C7" s="194">
        <f ca="1">IFERROR(VLOOKUP(B7,RAPPEL!$C$1:$D$240,2,FALSE)," ")</f>
        <v>0</v>
      </c>
      <c r="D7" s="346" t="s">
        <v>406</v>
      </c>
      <c r="E7" s="347"/>
      <c r="F7" s="348"/>
      <c r="G7" s="346" t="s">
        <v>407</v>
      </c>
      <c r="H7" s="347"/>
      <c r="I7" s="348"/>
    </row>
    <row r="8" spans="1:9" ht="29" customHeight="1">
      <c r="A8" s="193" t="s">
        <v>408</v>
      </c>
      <c r="B8" s="194">
        <v>10005</v>
      </c>
      <c r="C8" s="194">
        <f ca="1">IFERROR(VLOOKUP(B8,RAPPEL!$C$1:$D$240,2,FALSE)," ")</f>
        <v>0</v>
      </c>
      <c r="D8" s="203" t="s">
        <v>409</v>
      </c>
      <c r="E8" s="202">
        <v>11781</v>
      </c>
      <c r="F8" s="194">
        <f ca="1">IFERROR(VLOOKUP(E8,RAPPEL!$C$1:$D$240,2,FALSE)," ")</f>
        <v>0</v>
      </c>
      <c r="G8" s="203" t="s">
        <v>410</v>
      </c>
      <c r="H8" s="202">
        <v>20544</v>
      </c>
      <c r="I8" s="194">
        <f ca="1">IFERROR(VLOOKUP(H8,RAPPEL!$C$1:$D$240,2,FALSE)," ")</f>
        <v>0</v>
      </c>
    </row>
    <row r="9" spans="1:9" ht="29" customHeight="1">
      <c r="A9" s="193" t="s">
        <v>411</v>
      </c>
      <c r="B9" s="194">
        <v>55856</v>
      </c>
      <c r="C9" s="194">
        <f ca="1">IFERROR(VLOOKUP(B9,RAPPEL!$C$1:$D$240,2,FALSE)," ")</f>
        <v>0</v>
      </c>
      <c r="D9" s="193" t="s">
        <v>78</v>
      </c>
      <c r="E9" s="194">
        <v>10178</v>
      </c>
      <c r="F9" s="194">
        <f ca="1">IFERROR(VLOOKUP(E9,RAPPEL!$C$1:$D$240,2,FALSE)," ")</f>
        <v>0</v>
      </c>
      <c r="G9" s="193" t="s">
        <v>412</v>
      </c>
      <c r="H9" s="194">
        <v>20545</v>
      </c>
      <c r="I9" s="194">
        <f ca="1">IFERROR(VLOOKUP(H9,RAPPEL!$C$1:$D$240,2,FALSE)," ")</f>
        <v>0</v>
      </c>
    </row>
    <row r="10" spans="1:9" ht="29" customHeight="1">
      <c r="A10" s="230" t="s">
        <v>413</v>
      </c>
      <c r="B10" s="231">
        <v>15856</v>
      </c>
      <c r="C10" s="194" t="str">
        <f>IFERROR(VLOOKUP(B10,RAPPEL!$C$1:$D$240,2,FALSE)," ")</f>
        <v xml:space="preserve"> </v>
      </c>
      <c r="D10" s="193" t="s">
        <v>80</v>
      </c>
      <c r="E10" s="194">
        <v>10179</v>
      </c>
      <c r="F10" s="194">
        <f ca="1">IFERROR(VLOOKUP(E10,RAPPEL!$C$1:$D$240,2,FALSE)," ")</f>
        <v>0</v>
      </c>
      <c r="G10" s="193" t="s">
        <v>414</v>
      </c>
      <c r="H10" s="194">
        <v>20504</v>
      </c>
      <c r="I10" s="194">
        <f ca="1">IFERROR(VLOOKUP(H10,RAPPEL!$C$1:$D$240,2,FALSE)," ")</f>
        <v>0</v>
      </c>
    </row>
    <row r="11" spans="1:9" ht="29" customHeight="1">
      <c r="A11" s="195"/>
      <c r="B11" s="196"/>
      <c r="C11" s="237"/>
      <c r="D11" s="193" t="s">
        <v>415</v>
      </c>
      <c r="E11" s="194">
        <v>10251</v>
      </c>
      <c r="F11" s="194">
        <f ca="1">IFERROR(VLOOKUP(E11,RAPPEL!$C$1:$D$240,2,FALSE)," ")</f>
        <v>0</v>
      </c>
      <c r="G11" s="193" t="s">
        <v>416</v>
      </c>
      <c r="H11" s="194">
        <v>20508</v>
      </c>
      <c r="I11" s="194">
        <f ca="1">IFERROR(VLOOKUP(H11,RAPPEL!$C$1:$D$240,2,FALSE)," ")</f>
        <v>0</v>
      </c>
    </row>
    <row r="12" spans="1:9" ht="29" customHeight="1">
      <c r="A12" s="230" t="s">
        <v>417</v>
      </c>
      <c r="B12" s="231">
        <v>10020</v>
      </c>
      <c r="C12" s="194" t="str">
        <f>IFERROR(VLOOKUP(B12,RAPPEL!$C$1:$D$240,2,FALSE)," ")</f>
        <v xml:space="preserve"> </v>
      </c>
      <c r="D12" s="193" t="s">
        <v>35</v>
      </c>
      <c r="E12" s="194">
        <v>10254</v>
      </c>
      <c r="F12" s="194">
        <f ca="1">IFERROR(VLOOKUP(E12,RAPPEL!$C$1:$D$240,2,FALSE)," ")</f>
        <v>0</v>
      </c>
      <c r="G12" s="193" t="s">
        <v>418</v>
      </c>
      <c r="H12" s="194">
        <v>20510</v>
      </c>
      <c r="I12" s="194">
        <f ca="1">IFERROR(VLOOKUP(H12,RAPPEL!$C$1:$D$240,2,FALSE)," ")</f>
        <v>0</v>
      </c>
    </row>
    <row r="13" spans="1:9" ht="29" customHeight="1">
      <c r="A13" s="193" t="s">
        <v>419</v>
      </c>
      <c r="B13" s="194">
        <v>14846</v>
      </c>
      <c r="C13" s="194">
        <f ca="1">IFERROR(VLOOKUP(B13,RAPPEL!$C$1:$D$240,2,FALSE)," ")</f>
        <v>0</v>
      </c>
      <c r="D13" s="230" t="s">
        <v>420</v>
      </c>
      <c r="E13" s="231">
        <v>10256</v>
      </c>
      <c r="F13" s="194" t="str">
        <f>IFERROR(VLOOKUP(E13,RAPPEL!$C$1:$D$240,2,FALSE)," ")</f>
        <v xml:space="preserve"> </v>
      </c>
      <c r="G13" s="193" t="s">
        <v>421</v>
      </c>
      <c r="H13" s="194">
        <v>20525</v>
      </c>
      <c r="I13" s="194">
        <f ca="1">IFERROR(VLOOKUP(H13,RAPPEL!$C$1:$D$240,2,FALSE)," ")</f>
        <v>0</v>
      </c>
    </row>
    <row r="14" spans="1:9" ht="29" customHeight="1">
      <c r="A14" s="193" t="s">
        <v>422</v>
      </c>
      <c r="B14" s="194">
        <v>10021</v>
      </c>
      <c r="C14" s="194">
        <f ca="1">IFERROR(VLOOKUP(B14,RAPPEL!$C$1:$D$240,2,FALSE)," ")</f>
        <v>0</v>
      </c>
      <c r="D14" s="193" t="s">
        <v>83</v>
      </c>
      <c r="E14" s="194">
        <v>10261</v>
      </c>
      <c r="F14" s="194">
        <f ca="1">IFERROR(VLOOKUP(E14,RAPPEL!$C$1:$D$240,2,FALSE)," ")</f>
        <v>0</v>
      </c>
      <c r="G14" s="230" t="s">
        <v>423</v>
      </c>
      <c r="H14" s="231">
        <v>20518</v>
      </c>
      <c r="I14" s="194" t="str">
        <f>IFERROR(VLOOKUP(H14,RAPPEL!$C$1:$D$240,2,FALSE)," ")</f>
        <v xml:space="preserve"> </v>
      </c>
    </row>
    <row r="15" spans="1:9" ht="29" customHeight="1" thickBot="1">
      <c r="A15" s="198" t="s">
        <v>424</v>
      </c>
      <c r="B15" s="199"/>
      <c r="C15" s="198"/>
      <c r="D15" s="193" t="s">
        <v>85</v>
      </c>
      <c r="E15" s="194">
        <v>10262</v>
      </c>
      <c r="F15" s="194">
        <f ca="1">IFERROR(VLOOKUP(E15,RAPPEL!$C$1:$D$240,2,FALSE)," ")</f>
        <v>0</v>
      </c>
      <c r="G15" s="193" t="s">
        <v>425</v>
      </c>
      <c r="H15" s="194">
        <v>20528</v>
      </c>
      <c r="I15" s="194">
        <f ca="1">IFERROR(VLOOKUP(H15,RAPPEL!$C$1:$D$240,2,FALSE)," ")</f>
        <v>0</v>
      </c>
    </row>
    <row r="16" spans="1:9" ht="29" customHeight="1">
      <c r="A16" s="327" t="s">
        <v>426</v>
      </c>
      <c r="B16" s="328"/>
      <c r="C16" s="329"/>
      <c r="D16" s="193" t="s">
        <v>427</v>
      </c>
      <c r="E16" s="194">
        <v>10273</v>
      </c>
      <c r="F16" s="194">
        <f ca="1">IFERROR(VLOOKUP(E16,RAPPEL!$C$1:$D$240,2,FALSE)," ")</f>
        <v>0</v>
      </c>
      <c r="G16" s="193" t="s">
        <v>48</v>
      </c>
      <c r="H16" s="194">
        <v>20502</v>
      </c>
      <c r="I16" s="194">
        <f ca="1">IFERROR(VLOOKUP(H16,RAPPEL!$C$1:$D$240,2,FALSE)," ")</f>
        <v>0</v>
      </c>
    </row>
    <row r="17" spans="1:9" ht="29" customHeight="1">
      <c r="A17" s="195"/>
      <c r="B17" s="196"/>
      <c r="C17" s="195"/>
      <c r="D17" s="193" t="s">
        <v>87</v>
      </c>
      <c r="E17" s="194">
        <v>10274</v>
      </c>
      <c r="F17" s="194">
        <f ca="1">IFERROR(VLOOKUP(E17,RAPPEL!$C$1:$D$240,2,FALSE)," ")</f>
        <v>0</v>
      </c>
      <c r="G17" s="195"/>
      <c r="H17" s="196"/>
      <c r="I17" s="196"/>
    </row>
    <row r="18" spans="1:9" ht="29" customHeight="1">
      <c r="A18" s="200" t="s">
        <v>166</v>
      </c>
      <c r="B18" s="194">
        <v>21025</v>
      </c>
      <c r="C18" s="194">
        <f ca="1">IFERROR(VLOOKUP(B18,RAPPEL!$C$1:$D$240,2,FALSE)," ")</f>
        <v>0</v>
      </c>
      <c r="D18" s="193" t="s">
        <v>90</v>
      </c>
      <c r="E18" s="194">
        <v>10275</v>
      </c>
      <c r="F18" s="194">
        <f ca="1">IFERROR(VLOOKUP(E18,RAPPEL!$C$1:$D$240,2,FALSE)," ")</f>
        <v>0</v>
      </c>
      <c r="G18" s="193" t="s">
        <v>49</v>
      </c>
      <c r="H18" s="194">
        <v>20520</v>
      </c>
      <c r="I18" s="194">
        <f ca="1">IFERROR(VLOOKUP(H18,RAPPEL!$C$1:$D$240,2,FALSE)," ")</f>
        <v>0</v>
      </c>
    </row>
    <row r="19" spans="1:9" ht="29" customHeight="1">
      <c r="A19" s="200" t="s">
        <v>177</v>
      </c>
      <c r="B19" s="194">
        <v>20012</v>
      </c>
      <c r="C19" s="194">
        <f ca="1">IFERROR(VLOOKUP(B19,RAPPEL!$C$1:$D$240,2,FALSE)," ")</f>
        <v>0</v>
      </c>
      <c r="D19" s="230" t="s">
        <v>42</v>
      </c>
      <c r="E19" s="231">
        <v>10400</v>
      </c>
      <c r="F19" s="194" t="str">
        <f>IFERROR(VLOOKUP(E19,RAPPEL!$C$1:$D$240,2,FALSE)," ")</f>
        <v xml:space="preserve"> </v>
      </c>
      <c r="G19" s="193" t="s">
        <v>50</v>
      </c>
      <c r="H19" s="194">
        <v>20522</v>
      </c>
      <c r="I19" s="194">
        <f ca="1">IFERROR(VLOOKUP(H19,RAPPEL!$C$1:$D$240,2,FALSE)," ")</f>
        <v>0</v>
      </c>
    </row>
    <row r="20" spans="1:9" ht="29" customHeight="1">
      <c r="A20" s="200" t="s">
        <v>181</v>
      </c>
      <c r="B20" s="194">
        <v>20014</v>
      </c>
      <c r="C20" s="194">
        <f ca="1">IFERROR(VLOOKUP(B20,RAPPEL!$C$1:$D$240,2,FALSE)," ")</f>
        <v>0</v>
      </c>
      <c r="D20" s="193" t="s">
        <v>34</v>
      </c>
      <c r="E20" s="194">
        <v>10276</v>
      </c>
      <c r="F20" s="194">
        <f ca="1">IFERROR(VLOOKUP(E20,RAPPEL!$C$1:$D$240,2,FALSE)," ")</f>
        <v>0</v>
      </c>
      <c r="G20" s="198" t="s">
        <v>424</v>
      </c>
      <c r="H20" s="199"/>
      <c r="I20" s="198"/>
    </row>
    <row r="21" spans="1:9" ht="29" customHeight="1">
      <c r="A21" s="200" t="s">
        <v>182</v>
      </c>
      <c r="B21" s="194">
        <v>20016</v>
      </c>
      <c r="C21" s="194">
        <f ca="1">IFERROR(VLOOKUP(B21,RAPPEL!$C$1:$D$240,2,FALSE)," ")</f>
        <v>0</v>
      </c>
      <c r="D21" s="198"/>
      <c r="E21" s="199"/>
      <c r="F21" s="199"/>
      <c r="G21" s="198"/>
      <c r="H21" s="199"/>
      <c r="I21" s="198"/>
    </row>
    <row r="22" spans="1:9" ht="29" customHeight="1">
      <c r="A22" s="200" t="s">
        <v>183</v>
      </c>
      <c r="B22" s="194">
        <v>20015</v>
      </c>
      <c r="C22" s="194">
        <f ca="1">IFERROR(VLOOKUP(B22,RAPPEL!$C$1:$D$240,2,FALSE)," ")</f>
        <v>0</v>
      </c>
      <c r="D22" s="232" t="s">
        <v>428</v>
      </c>
      <c r="E22" s="231">
        <v>19421</v>
      </c>
      <c r="F22" s="194" t="str">
        <f>IFERROR(VLOOKUP(E22,RAPPEL!$C$1:$D$240,2,FALSE)," ")</f>
        <v xml:space="preserve"> </v>
      </c>
      <c r="G22" s="198" t="s">
        <v>424</v>
      </c>
      <c r="H22" s="199"/>
      <c r="I22" s="198"/>
    </row>
    <row r="23" spans="1:9" ht="29" customHeight="1" thickBot="1">
      <c r="A23" s="200" t="s">
        <v>429</v>
      </c>
      <c r="B23" s="194">
        <v>20018</v>
      </c>
      <c r="C23" s="194">
        <f ca="1">IFERROR(VLOOKUP(B23,RAPPEL!$C$1:$D$240,2,FALSE)," ")</f>
        <v>0</v>
      </c>
      <c r="D23" s="198" t="s">
        <v>424</v>
      </c>
      <c r="E23" s="199"/>
      <c r="F23" s="199"/>
      <c r="G23" s="198" t="s">
        <v>424</v>
      </c>
      <c r="H23" s="199"/>
      <c r="I23" s="198"/>
    </row>
    <row r="24" spans="1:9" ht="29" customHeight="1" thickBot="1">
      <c r="A24" s="200" t="s">
        <v>185</v>
      </c>
      <c r="B24" s="194">
        <v>20152</v>
      </c>
      <c r="C24" s="194">
        <f ca="1">IFERROR(VLOOKUP(B24,RAPPEL!$C$1:$D$240,2,FALSE)," ")</f>
        <v>0</v>
      </c>
      <c r="D24" s="204" t="s">
        <v>204</v>
      </c>
      <c r="E24" s="194">
        <v>29421</v>
      </c>
      <c r="F24" s="194">
        <f ca="1">IFERROR(VLOOKUP(E24,RAPPEL!$C$1:$D$240,2,FALSE)," ")</f>
        <v>0</v>
      </c>
      <c r="G24" s="347" t="s">
        <v>430</v>
      </c>
      <c r="H24" s="347"/>
      <c r="I24" s="348"/>
    </row>
    <row r="25" spans="1:9" ht="29" customHeight="1">
      <c r="A25" s="200" t="s">
        <v>186</v>
      </c>
      <c r="B25" s="194">
        <v>20024</v>
      </c>
      <c r="C25" s="194">
        <f ca="1">IFERROR(VLOOKUP(B25,RAPPEL!$C$1:$D$240,2,FALSE)," ")</f>
        <v>0</v>
      </c>
      <c r="D25" s="197" t="s">
        <v>424</v>
      </c>
      <c r="E25" s="221"/>
      <c r="F25" s="204"/>
      <c r="G25" s="201" t="s">
        <v>61</v>
      </c>
      <c r="H25" s="202">
        <v>22528</v>
      </c>
      <c r="I25" s="194">
        <f ca="1">IFERROR(VLOOKUP(H25,RAPPEL!$C$1:$D$240,2,FALSE)," ")</f>
        <v>0</v>
      </c>
    </row>
    <row r="26" spans="1:9" ht="29" customHeight="1" thickBot="1">
      <c r="A26" s="200" t="s">
        <v>187</v>
      </c>
      <c r="B26" s="194">
        <v>20026</v>
      </c>
      <c r="C26" s="194">
        <f ca="1">IFERROR(VLOOKUP(B26,RAPPEL!$C$1:$D$240,2,FALSE)," ")</f>
        <v>0</v>
      </c>
      <c r="D26" s="349" t="s">
        <v>431</v>
      </c>
      <c r="E26" s="350"/>
      <c r="F26" s="351"/>
      <c r="G26" s="232" t="s">
        <v>432</v>
      </c>
      <c r="H26" s="231">
        <v>29014</v>
      </c>
      <c r="I26" s="194" t="str">
        <f>IFERROR(VLOOKUP(H26,RAPPEL!$C$1:$D$240,2,FALSE)," ")</f>
        <v xml:space="preserve"> </v>
      </c>
    </row>
    <row r="27" spans="1:9" ht="29" customHeight="1">
      <c r="A27" s="200" t="s">
        <v>188</v>
      </c>
      <c r="B27" s="194">
        <v>20025</v>
      </c>
      <c r="C27" s="194">
        <f ca="1">IFERROR(VLOOKUP(B27,RAPPEL!$C$1:$D$240,2,FALSE)," ")</f>
        <v>0</v>
      </c>
      <c r="D27" s="223" t="s">
        <v>424</v>
      </c>
      <c r="E27" s="224"/>
      <c r="F27" s="201"/>
      <c r="G27" s="204" t="s">
        <v>72</v>
      </c>
      <c r="H27" s="194">
        <v>22518</v>
      </c>
      <c r="I27" s="194">
        <f ca="1">IFERROR(VLOOKUP(H27,RAPPEL!$C$1:$D$240,2,FALSE)," ")</f>
        <v>0</v>
      </c>
    </row>
    <row r="28" spans="1:9" ht="29" customHeight="1">
      <c r="A28" s="200" t="s">
        <v>189</v>
      </c>
      <c r="B28" s="194">
        <v>20028</v>
      </c>
      <c r="C28" s="194">
        <f ca="1">IFERROR(VLOOKUP(B28,RAPPEL!$C$1:$D$240,2,FALSE)," ")</f>
        <v>0</v>
      </c>
      <c r="D28" s="230" t="s">
        <v>433</v>
      </c>
      <c r="E28" s="231">
        <v>10304</v>
      </c>
      <c r="F28" s="194" t="str">
        <f>IFERROR(VLOOKUP(E28,RAPPEL!$C$1:$D$240,2,FALSE)," ")</f>
        <v xml:space="preserve"> </v>
      </c>
      <c r="G28" s="230" t="s">
        <v>434</v>
      </c>
      <c r="H28" s="231">
        <v>29211</v>
      </c>
      <c r="I28" s="194" t="str">
        <f>IFERROR(VLOOKUP(H28,RAPPEL!$C$1:$D$240,2,FALSE)," ")</f>
        <v xml:space="preserve"> </v>
      </c>
    </row>
    <row r="29" spans="1:9" ht="29" customHeight="1">
      <c r="A29" s="200" t="s">
        <v>184</v>
      </c>
      <c r="B29" s="194">
        <v>20017</v>
      </c>
      <c r="C29" s="194">
        <f ca="1">IFERROR(VLOOKUP(B29,RAPPEL!$C$1:$D$240,2,FALSE)," ")</f>
        <v>0</v>
      </c>
      <c r="D29" s="230" t="s">
        <v>435</v>
      </c>
      <c r="E29" s="231">
        <v>10308</v>
      </c>
      <c r="F29" s="194" t="str">
        <f>IFERROR(VLOOKUP(E29,RAPPEL!$C$1:$D$240,2,FALSE)," ")</f>
        <v xml:space="preserve"> </v>
      </c>
      <c r="G29" s="193" t="s">
        <v>88</v>
      </c>
      <c r="H29" s="194">
        <v>29213</v>
      </c>
      <c r="I29" s="194">
        <f ca="1">IFERROR(VLOOKUP(H29,RAPPEL!$C$1:$D$240,2,FALSE)," ")</f>
        <v>0</v>
      </c>
    </row>
    <row r="30" spans="1:9" ht="29" customHeight="1" thickBot="1">
      <c r="A30" s="200" t="s">
        <v>192</v>
      </c>
      <c r="B30" s="194">
        <v>20038</v>
      </c>
      <c r="C30" s="194">
        <f ca="1">IFERROR(VLOOKUP(B30,RAPPEL!$C$1:$D$240,2,FALSE)," ")</f>
        <v>0</v>
      </c>
      <c r="D30" s="233" t="s">
        <v>436</v>
      </c>
      <c r="E30" s="231">
        <v>10310</v>
      </c>
      <c r="F30" s="194" t="str">
        <f>IFERROR(VLOOKUP(E30,RAPPEL!$C$1:$D$240,2,FALSE)," ")</f>
        <v xml:space="preserve"> </v>
      </c>
      <c r="G30" s="193" t="s">
        <v>424</v>
      </c>
      <c r="H30" s="194"/>
      <c r="I30" s="193"/>
    </row>
    <row r="31" spans="1:9" ht="29" customHeight="1" thickBot="1">
      <c r="A31" s="200" t="s">
        <v>191</v>
      </c>
      <c r="B31" s="194">
        <v>20029</v>
      </c>
      <c r="C31" s="194">
        <f ca="1">IFERROR(VLOOKUP(B31,RAPPEL!$C$1:$D$240,2,FALSE)," ")</f>
        <v>0</v>
      </c>
      <c r="D31" s="225"/>
      <c r="E31" s="226"/>
      <c r="F31" s="227"/>
      <c r="G31" s="346" t="s">
        <v>437</v>
      </c>
      <c r="H31" s="347"/>
      <c r="I31" s="348"/>
    </row>
    <row r="32" spans="1:9" ht="29" customHeight="1" thickBot="1">
      <c r="A32" s="200" t="s">
        <v>195</v>
      </c>
      <c r="B32" s="194">
        <v>20047</v>
      </c>
      <c r="C32" s="194">
        <f ca="1">IFERROR(VLOOKUP(B32,RAPPEL!$C$1:$D$240,2,FALSE)," ")</f>
        <v>0</v>
      </c>
      <c r="D32" s="346" t="s">
        <v>438</v>
      </c>
      <c r="E32" s="347"/>
      <c r="F32" s="348"/>
      <c r="G32" s="193" t="s">
        <v>424</v>
      </c>
      <c r="H32" s="194"/>
      <c r="I32" s="193"/>
    </row>
    <row r="33" spans="1:9" ht="29" customHeight="1">
      <c r="A33" s="200" t="s">
        <v>193</v>
      </c>
      <c r="B33" s="194">
        <v>20045</v>
      </c>
      <c r="C33" s="194">
        <f ca="1">IFERROR(VLOOKUP(B33,RAPPEL!$C$1:$D$240,2,FALSE)," ")</f>
        <v>0</v>
      </c>
      <c r="D33" s="223" t="s">
        <v>424</v>
      </c>
      <c r="E33" s="224"/>
      <c r="F33" s="201"/>
      <c r="G33" s="193" t="s">
        <v>100</v>
      </c>
      <c r="H33" s="194">
        <v>29201</v>
      </c>
      <c r="I33" s="194">
        <f ca="1">IFERROR(VLOOKUP(H33,RAPPEL!$C$1:$D$240,2,FALSE)," ")</f>
        <v>0</v>
      </c>
    </row>
    <row r="34" spans="1:9" ht="29" customHeight="1">
      <c r="A34" s="200" t="s">
        <v>196</v>
      </c>
      <c r="B34" s="194">
        <v>20049</v>
      </c>
      <c r="C34" s="194">
        <f ca="1">IFERROR(VLOOKUP(B34,RAPPEL!$C$1:$D$240,2,FALSE)," ")</f>
        <v>0</v>
      </c>
      <c r="D34" s="193" t="s">
        <v>439</v>
      </c>
      <c r="E34" s="194">
        <v>10211</v>
      </c>
      <c r="F34" s="194">
        <f ca="1">IFERROR(VLOOKUP(E34,RAPPEL!$C$1:$D$240,2,FALSE)," ")</f>
        <v>0</v>
      </c>
      <c r="G34" s="193" t="s">
        <v>111</v>
      </c>
      <c r="H34" s="194">
        <v>29202</v>
      </c>
      <c r="I34" s="194">
        <f ca="1">IFERROR(VLOOKUP(H34,RAPPEL!$C$1:$D$240,2,FALSE)," ")</f>
        <v>0</v>
      </c>
    </row>
    <row r="35" spans="1:9" ht="29" customHeight="1">
      <c r="A35" s="200" t="s">
        <v>197</v>
      </c>
      <c r="B35" s="194">
        <v>20056</v>
      </c>
      <c r="C35" s="194">
        <f ca="1">IFERROR(VLOOKUP(B35,RAPPEL!$C$1:$D$240,2,FALSE)," ")</f>
        <v>0</v>
      </c>
      <c r="D35" s="193" t="s">
        <v>28</v>
      </c>
      <c r="E35" s="194">
        <v>10354</v>
      </c>
      <c r="F35" s="194">
        <f ca="1">IFERROR(VLOOKUP(E35,RAPPEL!$C$1:$D$240,2,FALSE)," ")</f>
        <v>0</v>
      </c>
      <c r="G35" s="193" t="s">
        <v>122</v>
      </c>
      <c r="H35" s="194">
        <v>29204</v>
      </c>
      <c r="I35" s="194">
        <f ca="1">IFERROR(VLOOKUP(H35,RAPPEL!$C$1:$D$240,2,FALSE)," ")</f>
        <v>0</v>
      </c>
    </row>
    <row r="36" spans="1:9" ht="29" customHeight="1">
      <c r="A36" s="200" t="s">
        <v>198</v>
      </c>
      <c r="B36" s="194">
        <v>20058</v>
      </c>
      <c r="C36" s="194">
        <f ca="1">IFERROR(VLOOKUP(B36,RAPPEL!$C$1:$D$240,2,FALSE)," ")</f>
        <v>0</v>
      </c>
      <c r="D36" s="195" t="s">
        <v>29</v>
      </c>
      <c r="E36" s="194">
        <v>10360</v>
      </c>
      <c r="F36" s="194">
        <f ca="1">IFERROR(VLOOKUP(E36,RAPPEL!$C$1:$D$240,2,FALSE)," ")</f>
        <v>0</v>
      </c>
      <c r="G36" s="193" t="s">
        <v>133</v>
      </c>
      <c r="H36" s="194">
        <v>29206</v>
      </c>
      <c r="I36" s="194">
        <f ca="1">IFERROR(VLOOKUP(H36,RAPPEL!$C$1:$D$240,2,FALSE)," ")</f>
        <v>0</v>
      </c>
    </row>
    <row r="37" spans="1:9" ht="29" customHeight="1" thickBot="1">
      <c r="A37" s="200" t="s">
        <v>199</v>
      </c>
      <c r="B37" s="194">
        <v>20059</v>
      </c>
      <c r="C37" s="194">
        <f ca="1">IFERROR(VLOOKUP(B37,RAPPEL!$C$1:$D$240,2,FALSE)," ")</f>
        <v>0</v>
      </c>
      <c r="D37" s="225" t="s">
        <v>424</v>
      </c>
      <c r="E37" s="226"/>
      <c r="F37" s="238"/>
      <c r="G37" s="193" t="s">
        <v>144</v>
      </c>
      <c r="H37" s="194">
        <v>29214</v>
      </c>
      <c r="I37" s="194">
        <f ca="1">IFERROR(VLOOKUP(H37,RAPPEL!$C$1:$D$240,2,FALSE)," ")</f>
        <v>0</v>
      </c>
    </row>
    <row r="38" spans="1:9" ht="29" customHeight="1" thickBot="1">
      <c r="A38" s="200" t="s">
        <v>201</v>
      </c>
      <c r="B38" s="194">
        <v>20069</v>
      </c>
      <c r="C38" s="194">
        <f ca="1">IFERROR(VLOOKUP(B38,RAPPEL!$C$1:$D$240,2,FALSE)," ")</f>
        <v>0</v>
      </c>
      <c r="D38" s="346" t="s">
        <v>440</v>
      </c>
      <c r="E38" s="347"/>
      <c r="F38" s="347"/>
      <c r="G38" s="193" t="s">
        <v>155</v>
      </c>
      <c r="H38" s="194">
        <v>29215</v>
      </c>
      <c r="I38" s="194">
        <f ca="1">IFERROR(VLOOKUP(H38,RAPPEL!$C$1:$D$240,2,FALSE)," ")</f>
        <v>0</v>
      </c>
    </row>
    <row r="39" spans="1:9" ht="29" customHeight="1">
      <c r="A39" s="200" t="s">
        <v>200</v>
      </c>
      <c r="B39" s="194">
        <v>20068</v>
      </c>
      <c r="C39" s="194">
        <f ca="1">IFERROR(VLOOKUP(B39,RAPPEL!$C$1:$D$240,2,FALSE)," ")</f>
        <v>0</v>
      </c>
      <c r="D39" s="223" t="s">
        <v>424</v>
      </c>
      <c r="E39" s="224"/>
      <c r="F39" s="201"/>
      <c r="G39" s="195"/>
      <c r="H39" s="196"/>
      <c r="I39" s="195"/>
    </row>
    <row r="40" spans="1:9" ht="29" customHeight="1" thickBot="1">
      <c r="A40" s="200" t="s">
        <v>441</v>
      </c>
      <c r="B40" s="194">
        <v>20070</v>
      </c>
      <c r="C40" s="194">
        <f ca="1">IFERROR(VLOOKUP(B40,RAPPEL!$C$1:$D$240,2,FALSE)," ")</f>
        <v>0</v>
      </c>
      <c r="D40" s="193" t="s">
        <v>32</v>
      </c>
      <c r="E40" s="194">
        <v>10404</v>
      </c>
      <c r="F40" s="194">
        <f ca="1">IFERROR(VLOOKUP(E40,RAPPEL!$C$1:$D$240,2,FALSE)," ")</f>
        <v>0</v>
      </c>
      <c r="G40" s="195" t="s">
        <v>424</v>
      </c>
      <c r="H40" s="196"/>
      <c r="I40" s="195"/>
    </row>
    <row r="41" spans="1:9" ht="29" customHeight="1" thickBot="1">
      <c r="A41" s="234" t="s">
        <v>442</v>
      </c>
      <c r="B41" s="231">
        <v>20071</v>
      </c>
      <c r="C41" s="194" t="str">
        <f>IFERROR(VLOOKUP(B41,RAPPEL!$C$1:$D$240,2,FALSE)," ")</f>
        <v xml:space="preserve"> </v>
      </c>
      <c r="D41" s="193" t="s">
        <v>33</v>
      </c>
      <c r="E41" s="194">
        <v>10408</v>
      </c>
      <c r="F41" s="194">
        <f ca="1">IFERROR(VLOOKUP(E41,RAPPEL!$C$1:$D$240,2,FALSE)," ")</f>
        <v>0</v>
      </c>
      <c r="G41" s="346" t="s">
        <v>443</v>
      </c>
      <c r="H41" s="347"/>
      <c r="I41" s="348"/>
    </row>
    <row r="42" spans="1:9" ht="29" customHeight="1">
      <c r="A42" s="234" t="s">
        <v>444</v>
      </c>
      <c r="B42" s="231">
        <v>20073</v>
      </c>
      <c r="C42" s="194" t="str">
        <f>IFERROR(VLOOKUP(B42,RAPPEL!$C$1:$D$240,2,FALSE)," ")</f>
        <v xml:space="preserve"> </v>
      </c>
      <c r="D42" s="193" t="s">
        <v>445</v>
      </c>
      <c r="E42" s="194">
        <v>10410</v>
      </c>
      <c r="F42" s="194">
        <f ca="1">IFERROR(VLOOKUP(E42,RAPPEL!$C$1:$D$240,2,FALSE)," ")</f>
        <v>0</v>
      </c>
      <c r="G42" s="195"/>
      <c r="H42" s="196"/>
      <c r="I42" s="195"/>
    </row>
    <row r="43" spans="1:9" ht="29" customHeight="1">
      <c r="A43" s="200" t="s">
        <v>194</v>
      </c>
      <c r="B43" s="194">
        <v>20046</v>
      </c>
      <c r="C43" s="194">
        <f ca="1">IFERROR(VLOOKUP(B43,RAPPEL!$C$1:$D$240,2,FALSE)," ")</f>
        <v>0</v>
      </c>
      <c r="D43" s="193" t="s">
        <v>446</v>
      </c>
      <c r="E43" s="194">
        <v>10411</v>
      </c>
      <c r="F43" s="194">
        <f ca="1">IFERROR(VLOOKUP(E43,RAPPEL!$C$1:$D$240,2,FALSE)," ")</f>
        <v>0</v>
      </c>
      <c r="G43" s="193" t="s">
        <v>206</v>
      </c>
      <c r="H43" s="194">
        <v>10554</v>
      </c>
      <c r="I43" s="194">
        <f ca="1">IFERROR(VLOOKUP(H43,RAPPEL!$C$1:$D$240,2,FALSE)," ")</f>
        <v>0</v>
      </c>
    </row>
    <row r="44" spans="1:9" ht="29" customHeight="1">
      <c r="A44" s="234" t="s">
        <v>447</v>
      </c>
      <c r="B44" s="231">
        <v>20101</v>
      </c>
      <c r="C44" s="194" t="str">
        <f>IFERROR(VLOOKUP(B44,RAPPEL!$C$1:$D$240,2,FALSE)," ")</f>
        <v xml:space="preserve"> </v>
      </c>
      <c r="D44" s="233" t="s">
        <v>448</v>
      </c>
      <c r="E44" s="231">
        <v>10412</v>
      </c>
      <c r="F44" s="194" t="str">
        <f>IFERROR(VLOOKUP(E44,RAPPEL!$C$1:$D$240,2,FALSE)," ")</f>
        <v xml:space="preserve"> </v>
      </c>
      <c r="G44" s="193" t="s">
        <v>205</v>
      </c>
      <c r="H44" s="194">
        <v>10558</v>
      </c>
      <c r="I44" s="194">
        <f ca="1">IFERROR(VLOOKUP(H44,RAPPEL!$C$1:$D$240,2,FALSE)," ")</f>
        <v>0</v>
      </c>
    </row>
    <row r="45" spans="1:9" ht="29" customHeight="1" thickBot="1">
      <c r="A45" s="200" t="s">
        <v>449</v>
      </c>
      <c r="B45" s="194">
        <v>20092</v>
      </c>
      <c r="C45" s="194">
        <f ca="1">IFERROR(VLOOKUP(B45,RAPPEL!$C$1:$D$240,2,FALSE)," ")</f>
        <v>0</v>
      </c>
      <c r="D45" s="225" t="s">
        <v>424</v>
      </c>
      <c r="E45" s="226"/>
      <c r="F45" s="239"/>
      <c r="G45" s="195"/>
      <c r="H45" s="196"/>
      <c r="I45" s="196"/>
    </row>
    <row r="46" spans="1:9" ht="29" customHeight="1" thickBot="1">
      <c r="A46" s="200" t="s">
        <v>450</v>
      </c>
      <c r="B46" s="194">
        <v>20094</v>
      </c>
      <c r="C46" s="194">
        <f ca="1">IFERROR(VLOOKUP(B46,RAPPEL!$C$1:$D$240,2,FALSE)," ")</f>
        <v>0</v>
      </c>
      <c r="D46" s="346" t="s">
        <v>451</v>
      </c>
      <c r="E46" s="347"/>
      <c r="F46" s="347"/>
      <c r="G46" s="193" t="s">
        <v>452</v>
      </c>
      <c r="H46" s="194">
        <v>10560</v>
      </c>
      <c r="I46" s="194">
        <f ca="1">IFERROR(VLOOKUP(H46,RAPPEL!$C$1:$D$240,2,FALSE)," ")</f>
        <v>0</v>
      </c>
    </row>
    <row r="47" spans="1:9" ht="29" customHeight="1">
      <c r="A47" s="200" t="s">
        <v>453</v>
      </c>
      <c r="B47" s="194">
        <v>20095</v>
      </c>
      <c r="C47" s="194">
        <f ca="1">IFERROR(VLOOKUP(B47,RAPPEL!$C$1:$D$240,2,FALSE)," ")</f>
        <v>0</v>
      </c>
      <c r="D47" s="223" t="s">
        <v>424</v>
      </c>
      <c r="E47" s="224"/>
      <c r="F47" s="240"/>
      <c r="G47" s="195"/>
      <c r="H47" s="196"/>
      <c r="I47" s="196"/>
    </row>
    <row r="48" spans="1:9" ht="29" customHeight="1">
      <c r="A48" s="200" t="s">
        <v>454</v>
      </c>
      <c r="B48" s="194">
        <v>20093</v>
      </c>
      <c r="C48" s="194">
        <f ca="1">IFERROR(VLOOKUP(B48,RAPPEL!$C$1:$D$240,2,FALSE)," ")</f>
        <v>0</v>
      </c>
      <c r="D48" s="230" t="s">
        <v>455</v>
      </c>
      <c r="E48" s="231">
        <v>19591</v>
      </c>
      <c r="F48" s="194" t="str">
        <f>IFERROR(VLOOKUP(E48,RAPPEL!$C$1:$D$240,2,FALSE)," ")</f>
        <v xml:space="preserve"> </v>
      </c>
      <c r="G48" s="193" t="s">
        <v>456</v>
      </c>
      <c r="H48" s="194">
        <v>10679</v>
      </c>
      <c r="I48" s="194">
        <f ca="1">IFERROR(VLOOKUP(H48,RAPPEL!$C$1:$D$240,2,FALSE)," ")</f>
        <v>0</v>
      </c>
    </row>
    <row r="49" spans="1:9" ht="29" customHeight="1">
      <c r="A49" s="220"/>
      <c r="B49" s="221"/>
      <c r="C49" s="237"/>
      <c r="D49" s="230" t="s">
        <v>457</v>
      </c>
      <c r="E49" s="231">
        <v>19592</v>
      </c>
      <c r="F49" s="194" t="str">
        <f>IFERROR(VLOOKUP(E49,RAPPEL!$C$1:$D$240,2,FALSE)," ")</f>
        <v xml:space="preserve"> </v>
      </c>
      <c r="G49" s="195"/>
      <c r="H49" s="196"/>
      <c r="I49" s="196"/>
    </row>
    <row r="50" spans="1:9" ht="29" customHeight="1">
      <c r="A50" s="200" t="s">
        <v>190</v>
      </c>
      <c r="B50" s="194">
        <v>20151</v>
      </c>
      <c r="C50" s="194">
        <f ca="1">IFERROR(VLOOKUP(B50,RAPPEL!$C$1:$D$240,2,FALSE)," ")</f>
        <v>0</v>
      </c>
      <c r="D50" s="230" t="s">
        <v>458</v>
      </c>
      <c r="E50" s="231">
        <v>19593</v>
      </c>
      <c r="F50" s="194" t="str">
        <f>IFERROR(VLOOKUP(E50,RAPPEL!$C$1:$D$240,2,FALSE)," ")</f>
        <v xml:space="preserve"> </v>
      </c>
      <c r="G50" s="193" t="s">
        <v>459</v>
      </c>
      <c r="H50" s="194">
        <v>11562</v>
      </c>
      <c r="I50" s="194">
        <f ca="1">IFERROR(VLOOKUP(H50,RAPPEL!$C$1:$D$240,2,FALSE)," ")</f>
        <v>0</v>
      </c>
    </row>
    <row r="51" spans="1:9" ht="29" customHeight="1">
      <c r="A51" s="234" t="s">
        <v>460</v>
      </c>
      <c r="B51" s="231">
        <v>29425</v>
      </c>
      <c r="C51" s="194" t="str">
        <f>IFERROR(VLOOKUP(B51,RAPPEL!$C$1:$D$240,2,FALSE)," ")</f>
        <v xml:space="preserve"> </v>
      </c>
      <c r="D51" s="230" t="s">
        <v>461</v>
      </c>
      <c r="E51" s="231">
        <v>19595</v>
      </c>
      <c r="F51" s="194" t="str">
        <f>IFERROR(VLOOKUP(E51,RAPPEL!$C$1:$D$240,2,FALSE)," ")</f>
        <v xml:space="preserve"> </v>
      </c>
      <c r="G51" s="193" t="s">
        <v>462</v>
      </c>
      <c r="H51" s="194">
        <v>11563</v>
      </c>
      <c r="I51" s="194">
        <f ca="1">IFERROR(VLOOKUP(H51,RAPPEL!$C$1:$D$240,2,FALSE)," ")</f>
        <v>0</v>
      </c>
    </row>
    <row r="52" spans="1:9" ht="29" customHeight="1">
      <c r="A52" s="234" t="s">
        <v>463</v>
      </c>
      <c r="B52" s="231">
        <v>25050</v>
      </c>
      <c r="C52" s="194" t="str">
        <f>IFERROR(VLOOKUP(B52,RAPPEL!$C$1:$D$240,2,FALSE)," ")</f>
        <v xml:space="preserve"> </v>
      </c>
      <c r="D52" s="233" t="s">
        <v>464</v>
      </c>
      <c r="E52" s="231">
        <v>19598</v>
      </c>
      <c r="F52" s="194" t="str">
        <f>IFERROR(VLOOKUP(E52,RAPPEL!$C$1:$D$240,2,FALSE)," ")</f>
        <v xml:space="preserve"> </v>
      </c>
      <c r="G52" s="193" t="s">
        <v>465</v>
      </c>
      <c r="H52" s="194">
        <v>11564</v>
      </c>
      <c r="I52" s="194">
        <f ca="1">IFERROR(VLOOKUP(H52,RAPPEL!$C$1:$D$240,2,FALSE)," ")</f>
        <v>0</v>
      </c>
    </row>
    <row r="53" spans="1:9" ht="29" customHeight="1" thickBot="1">
      <c r="A53" s="234" t="s">
        <v>463</v>
      </c>
      <c r="B53" s="231">
        <v>25050</v>
      </c>
      <c r="C53" s="194" t="str">
        <f>IFERROR(VLOOKUP(B53,RAPPEL!$C$1:$D$240,2,FALSE)," ")</f>
        <v xml:space="preserve"> </v>
      </c>
      <c r="D53" s="225" t="s">
        <v>424</v>
      </c>
      <c r="E53" s="226"/>
      <c r="F53" s="238"/>
      <c r="G53" s="193" t="s">
        <v>43</v>
      </c>
      <c r="H53" s="194">
        <v>10672</v>
      </c>
      <c r="I53" s="194">
        <f ca="1">IFERROR(VLOOKUP(H53,RAPPEL!$C$1:$D$240,2,FALSE)," ")</f>
        <v>0</v>
      </c>
    </row>
    <row r="54" spans="1:9" ht="29" customHeight="1" thickBot="1">
      <c r="A54" s="234" t="s">
        <v>466</v>
      </c>
      <c r="B54" s="231">
        <v>21029</v>
      </c>
      <c r="C54" s="194" t="str">
        <f>IFERROR(VLOOKUP(B54,RAPPEL!$C$1:$D$240,2,FALSE)," ")</f>
        <v xml:space="preserve"> </v>
      </c>
      <c r="D54" s="346" t="s">
        <v>467</v>
      </c>
      <c r="E54" s="347"/>
      <c r="F54" s="347"/>
      <c r="G54" s="193" t="s">
        <v>44</v>
      </c>
      <c r="H54" s="194">
        <v>19243</v>
      </c>
      <c r="I54" s="194">
        <f ca="1">IFERROR(VLOOKUP(H54,RAPPEL!$C$1:$D$240,2,FALSE)," ")</f>
        <v>0</v>
      </c>
    </row>
    <row r="55" spans="1:9" ht="29" customHeight="1" thickBot="1">
      <c r="A55" s="346" t="s">
        <v>468</v>
      </c>
      <c r="B55" s="347"/>
      <c r="C55" s="347"/>
      <c r="D55" s="193" t="s">
        <v>469</v>
      </c>
      <c r="E55" s="228">
        <v>10305</v>
      </c>
      <c r="F55" s="194" t="str">
        <f>IFERROR(VLOOKUP(E55,RAPPEL!$C$1:$D$240,2,FALSE)," ")</f>
        <v xml:space="preserve"> </v>
      </c>
      <c r="G55" s="195"/>
      <c r="H55" s="196"/>
      <c r="I55" s="196"/>
    </row>
    <row r="56" spans="1:9" ht="29" customHeight="1">
      <c r="A56" s="205" t="s">
        <v>470</v>
      </c>
      <c r="B56" s="206">
        <v>40066</v>
      </c>
      <c r="C56" s="194">
        <f ca="1">IFERROR(VLOOKUP(B56,RAPPEL!$C$1:$D$240,2,FALSE)," ")</f>
        <v>0</v>
      </c>
      <c r="D56" s="204" t="s">
        <v>471</v>
      </c>
      <c r="E56" s="194">
        <v>10302</v>
      </c>
      <c r="F56" s="194">
        <f ca="1">IFERROR(VLOOKUP(E56,RAPPEL!$C$1:$D$240,2,FALSE)," ")</f>
        <v>0</v>
      </c>
      <c r="G56" s="232" t="s">
        <v>472</v>
      </c>
      <c r="H56" s="231">
        <v>10567</v>
      </c>
      <c r="I56" s="194" t="str">
        <f>IFERROR(VLOOKUP(H56,RAPPEL!$C$1:$D$240,2,FALSE)," ")</f>
        <v xml:space="preserve"> </v>
      </c>
    </row>
    <row r="57" spans="1:9" ht="29" customHeight="1" thickBot="1">
      <c r="A57" s="207" t="s">
        <v>473</v>
      </c>
      <c r="B57" s="208">
        <v>41167</v>
      </c>
      <c r="C57" s="194">
        <f ca="1">IFERROR(VLOOKUP(B57,RAPPEL!$C$1:$D$240,2,FALSE)," ")</f>
        <v>0</v>
      </c>
      <c r="D57" s="204" t="s">
        <v>474</v>
      </c>
      <c r="E57" s="194">
        <v>10309</v>
      </c>
      <c r="F57" s="194">
        <f ca="1">IFERROR(VLOOKUP(E57,RAPPEL!$C$1:$D$240,2,FALSE)," ")</f>
        <v>0</v>
      </c>
      <c r="G57" s="195"/>
      <c r="H57" s="196"/>
      <c r="I57" s="195"/>
    </row>
    <row r="58" spans="1:9" ht="29" customHeight="1" thickBot="1">
      <c r="A58" s="207" t="s">
        <v>475</v>
      </c>
      <c r="B58" s="208">
        <v>41171</v>
      </c>
      <c r="C58" s="194">
        <f ca="1">IFERROR(VLOOKUP(B58,RAPPEL!$C$1:$D$240,2,FALSE)," ")</f>
        <v>0</v>
      </c>
      <c r="D58" s="204" t="s">
        <v>476</v>
      </c>
      <c r="E58" s="194">
        <v>10318</v>
      </c>
      <c r="F58" s="194">
        <f ca="1">IFERROR(VLOOKUP(E58,RAPPEL!$C$1:$D$240,2,FALSE)," ")</f>
        <v>0</v>
      </c>
      <c r="G58" s="347" t="s">
        <v>477</v>
      </c>
      <c r="H58" s="347"/>
      <c r="I58" s="348"/>
    </row>
    <row r="59" spans="1:9" ht="29" customHeight="1">
      <c r="A59" s="209" t="s">
        <v>478</v>
      </c>
      <c r="B59" s="208">
        <v>41164</v>
      </c>
      <c r="C59" s="194">
        <f ca="1">IFERROR(VLOOKUP(B59,RAPPEL!$C$1:$D$240,2,FALSE)," ")</f>
        <v>0</v>
      </c>
      <c r="D59" s="204" t="s">
        <v>479</v>
      </c>
      <c r="E59" s="194">
        <v>10322</v>
      </c>
      <c r="F59" s="194">
        <f ca="1">IFERROR(VLOOKUP(E59,RAPPEL!$C$1:$D$240,2,FALSE)," ")</f>
        <v>0</v>
      </c>
      <c r="G59" s="195"/>
      <c r="H59" s="196"/>
      <c r="I59" s="195"/>
    </row>
    <row r="60" spans="1:9" ht="29" customHeight="1">
      <c r="A60" s="207" t="s">
        <v>480</v>
      </c>
      <c r="B60" s="208">
        <v>41169</v>
      </c>
      <c r="C60" s="194">
        <f ca="1">IFERROR(VLOOKUP(B60,RAPPEL!$C$1:$D$240,2,FALSE)," ")</f>
        <v>0</v>
      </c>
      <c r="D60" s="204" t="s">
        <v>481</v>
      </c>
      <c r="E60" s="194">
        <v>10324</v>
      </c>
      <c r="F60" s="194">
        <f ca="1">IFERROR(VLOOKUP(E60,RAPPEL!$C$1:$D$240,2,FALSE)," ")</f>
        <v>0</v>
      </c>
      <c r="G60" s="204" t="s">
        <v>207</v>
      </c>
      <c r="H60" s="194">
        <v>10552</v>
      </c>
      <c r="I60" s="194">
        <f ca="1">IFERROR(VLOOKUP(H60,RAPPEL!$C$1:$D$240,2,FALSE)," ")</f>
        <v>0</v>
      </c>
    </row>
    <row r="61" spans="1:9" ht="29" customHeight="1">
      <c r="A61" s="207" t="s">
        <v>482</v>
      </c>
      <c r="B61" s="208">
        <v>41172</v>
      </c>
      <c r="C61" s="194">
        <f ca="1">IFERROR(VLOOKUP(B61,RAPPEL!$C$1:$D$240,2,FALSE)," ")</f>
        <v>0</v>
      </c>
      <c r="D61" s="232" t="s">
        <v>483</v>
      </c>
      <c r="E61" s="231">
        <v>10327</v>
      </c>
      <c r="F61" s="194" t="str">
        <f>IFERROR(VLOOKUP(E61,RAPPEL!$C$1:$D$240,2,FALSE)," ")</f>
        <v xml:space="preserve"> </v>
      </c>
      <c r="G61" s="204" t="s">
        <v>208</v>
      </c>
      <c r="H61" s="194">
        <v>10568</v>
      </c>
      <c r="I61" s="194">
        <f ca="1">IFERROR(VLOOKUP(H61,RAPPEL!$C$1:$D$240,2,FALSE)," ")</f>
        <v>0</v>
      </c>
    </row>
    <row r="62" spans="1:9" ht="29" customHeight="1" thickBot="1">
      <c r="A62" s="210" t="s">
        <v>484</v>
      </c>
      <c r="B62" s="211">
        <v>41173</v>
      </c>
      <c r="C62" s="194">
        <f ca="1">IFERROR(VLOOKUP(B62,RAPPEL!$C$1:$D$240,2,FALSE)," ")</f>
        <v>0</v>
      </c>
      <c r="D62" s="195"/>
      <c r="E62" s="196"/>
      <c r="F62" s="195"/>
      <c r="G62" s="193" t="s">
        <v>45</v>
      </c>
      <c r="H62" s="194">
        <v>10570</v>
      </c>
      <c r="I62" s="194">
        <f ca="1">IFERROR(VLOOKUP(H62,RAPPEL!$C$1:$D$240,2,FALSE)," ")</f>
        <v>0</v>
      </c>
    </row>
    <row r="63" spans="1:9" ht="29" customHeight="1" thickBot="1">
      <c r="A63" s="212" t="s">
        <v>485</v>
      </c>
      <c r="B63" s="191"/>
      <c r="C63" s="192"/>
      <c r="D63" s="346" t="s">
        <v>486</v>
      </c>
      <c r="E63" s="347"/>
      <c r="F63" s="347"/>
      <c r="G63" s="193" t="s">
        <v>46</v>
      </c>
      <c r="H63" s="194">
        <v>19231</v>
      </c>
      <c r="I63" s="194">
        <f ca="1">IFERROR(VLOOKUP(H63,RAPPEL!$C$1:$D$240,2,FALSE)," ")</f>
        <v>0</v>
      </c>
    </row>
    <row r="64" spans="1:9" ht="29" customHeight="1">
      <c r="A64" s="203" t="s">
        <v>27</v>
      </c>
      <c r="B64" s="213">
        <v>10301</v>
      </c>
      <c r="C64" s="194">
        <f ca="1">IFERROR(VLOOKUP(B64,RAPPEL!$C$1:$D$240,2,FALSE)," ")</f>
        <v>0</v>
      </c>
      <c r="D64" s="195" t="s">
        <v>424</v>
      </c>
      <c r="E64" s="196"/>
      <c r="F64" s="195"/>
      <c r="G64" s="193" t="s">
        <v>47</v>
      </c>
      <c r="H64" s="194">
        <v>19234</v>
      </c>
      <c r="I64" s="194">
        <f ca="1">IFERROR(VLOOKUP(H64,RAPPEL!$C$1:$D$240,2,FALSE)," ")</f>
        <v>0</v>
      </c>
    </row>
    <row r="65" spans="1:9" ht="29" customHeight="1">
      <c r="A65" s="193" t="s">
        <v>487</v>
      </c>
      <c r="B65" s="194">
        <v>13120</v>
      </c>
      <c r="C65" s="194">
        <f ca="1">IFERROR(VLOOKUP(B65,RAPPEL!$C$1:$D$240,2,FALSE)," ")</f>
        <v>0</v>
      </c>
      <c r="D65" s="193" t="s">
        <v>488</v>
      </c>
      <c r="E65" s="194">
        <v>10303</v>
      </c>
      <c r="F65" s="194">
        <f ca="1">IFERROR(VLOOKUP(E65,RAPPEL!$C$1:$D$240,2,FALSE)," ")</f>
        <v>0</v>
      </c>
      <c r="G65" s="230" t="s">
        <v>489</v>
      </c>
      <c r="H65" s="231">
        <v>19239</v>
      </c>
      <c r="I65" s="194" t="str">
        <f>IFERROR(VLOOKUP(H65,RAPPEL!$C$1:$D$240,2,FALSE)," ")</f>
        <v xml:space="preserve"> </v>
      </c>
    </row>
    <row r="66" spans="1:9" ht="29" customHeight="1">
      <c r="A66" s="193" t="s">
        <v>490</v>
      </c>
      <c r="B66" s="194">
        <v>13125</v>
      </c>
      <c r="C66" s="194">
        <f ca="1">IFERROR(VLOOKUP(B66,RAPPEL!$C$1:$D$240,2,FALSE)," ")</f>
        <v>0</v>
      </c>
      <c r="D66" s="193" t="s">
        <v>36</v>
      </c>
      <c r="E66" s="194">
        <v>10352</v>
      </c>
      <c r="F66" s="194">
        <f ca="1">IFERROR(VLOOKUP(E66,RAPPEL!$C$1:$D$240,2,FALSE)," ")</f>
        <v>0</v>
      </c>
      <c r="G66" s="195"/>
      <c r="H66" s="196"/>
      <c r="I66" s="195"/>
    </row>
    <row r="67" spans="1:9" ht="29" customHeight="1" thickBot="1">
      <c r="A67" s="214"/>
      <c r="B67" s="215"/>
      <c r="C67" s="229"/>
      <c r="D67" s="193" t="s">
        <v>37</v>
      </c>
      <c r="E67" s="194">
        <v>10356</v>
      </c>
      <c r="F67" s="194">
        <f ca="1">IFERROR(VLOOKUP(E67,RAPPEL!$C$1:$D$240,2,FALSE)," ")</f>
        <v>0</v>
      </c>
      <c r="G67" s="195"/>
      <c r="H67" s="196"/>
      <c r="I67" s="195"/>
    </row>
    <row r="68" spans="1:9" ht="29" customHeight="1" thickBot="1">
      <c r="A68" s="230" t="s">
        <v>491</v>
      </c>
      <c r="B68" s="231">
        <v>10391</v>
      </c>
      <c r="C68" s="194" t="str">
        <f>IFERROR(VLOOKUP(B68,RAPPEL!$C$1:$D$240,2,FALSE)," ")</f>
        <v xml:space="preserve"> </v>
      </c>
      <c r="D68" s="193" t="s">
        <v>492</v>
      </c>
      <c r="E68" s="194">
        <v>10368</v>
      </c>
      <c r="F68" s="194">
        <f ca="1">IFERROR(VLOOKUP(E68,RAPPEL!$C$1:$D$240,2,FALSE)," ")</f>
        <v>0</v>
      </c>
      <c r="G68" s="346" t="s">
        <v>493</v>
      </c>
      <c r="H68" s="347"/>
      <c r="I68" s="348"/>
    </row>
    <row r="69" spans="1:9" ht="29" customHeight="1">
      <c r="A69" s="230" t="s">
        <v>494</v>
      </c>
      <c r="B69" s="231">
        <v>10395</v>
      </c>
      <c r="C69" s="194" t="str">
        <f>IFERROR(VLOOKUP(B69,RAPPEL!$C$1:$D$240,2,FALSE)," ")</f>
        <v xml:space="preserve"> </v>
      </c>
      <c r="D69" s="193" t="s">
        <v>38</v>
      </c>
      <c r="E69" s="194">
        <v>10378</v>
      </c>
      <c r="F69" s="194">
        <f ca="1">IFERROR(VLOOKUP(E69,RAPPEL!$C$1:$D$240,2,FALSE)," ")</f>
        <v>0</v>
      </c>
      <c r="G69" s="195"/>
      <c r="H69" s="196"/>
      <c r="I69" s="195"/>
    </row>
    <row r="70" spans="1:9" ht="29" customHeight="1">
      <c r="A70" s="193" t="s">
        <v>495</v>
      </c>
      <c r="B70" s="194">
        <v>10314</v>
      </c>
      <c r="C70" s="194">
        <f ca="1">IFERROR(VLOOKUP(B70,RAPPEL!$C$1:$D$240,2,FALSE)," ")</f>
        <v>0</v>
      </c>
      <c r="D70" s="193" t="s">
        <v>496</v>
      </c>
      <c r="E70" s="194">
        <v>10380</v>
      </c>
      <c r="F70" s="194">
        <f ca="1">IFERROR(VLOOKUP(E70,RAPPEL!$C$1:$D$240,2,FALSE)," ")</f>
        <v>0</v>
      </c>
      <c r="G70" s="352" t="s">
        <v>497</v>
      </c>
      <c r="H70" s="354"/>
      <c r="I70" s="355"/>
    </row>
    <row r="71" spans="1:9" ht="29" customHeight="1">
      <c r="A71" s="230" t="s">
        <v>498</v>
      </c>
      <c r="B71" s="231">
        <v>12171</v>
      </c>
      <c r="C71" s="194" t="str">
        <f>IFERROR(VLOOKUP(B71,RAPPEL!$C$1:$D$240,2,FALSE)," ")</f>
        <v xml:space="preserve"> </v>
      </c>
      <c r="D71" s="230" t="s">
        <v>499</v>
      </c>
      <c r="E71" s="231">
        <v>10382</v>
      </c>
      <c r="F71" s="194" t="str">
        <f>IFERROR(VLOOKUP(E71,RAPPEL!$C$1:$D$240,2,FALSE)," ")</f>
        <v xml:space="preserve"> </v>
      </c>
      <c r="G71" s="353"/>
      <c r="H71" s="356"/>
      <c r="I71" s="357"/>
    </row>
    <row r="72" spans="1:9" ht="29" customHeight="1" thickBot="1">
      <c r="A72" s="230" t="s">
        <v>500</v>
      </c>
      <c r="B72" s="231">
        <v>10396</v>
      </c>
      <c r="C72" s="194" t="str">
        <f>IFERROR(VLOOKUP(B72,RAPPEL!$C$1:$D$240,2,FALSE)," ")</f>
        <v xml:space="preserve"> </v>
      </c>
      <c r="D72" s="195" t="s">
        <v>424</v>
      </c>
      <c r="E72" s="196"/>
      <c r="F72" s="195"/>
      <c r="G72" s="195"/>
      <c r="H72" s="196"/>
      <c r="I72" s="195"/>
    </row>
    <row r="73" spans="1:9" ht="29" customHeight="1" thickBot="1">
      <c r="A73" s="195"/>
      <c r="B73" s="196"/>
      <c r="C73" s="195"/>
      <c r="D73" s="346" t="s">
        <v>501</v>
      </c>
      <c r="E73" s="347"/>
      <c r="F73" s="348"/>
      <c r="G73" s="195"/>
      <c r="H73" s="196"/>
      <c r="I73" s="195"/>
    </row>
    <row r="74" spans="1:9" ht="29" customHeight="1" thickBot="1">
      <c r="A74" s="195"/>
      <c r="B74" s="196"/>
      <c r="C74" s="195"/>
      <c r="D74" s="195" t="s">
        <v>424</v>
      </c>
      <c r="E74" s="196"/>
      <c r="F74" s="195"/>
      <c r="G74" s="195"/>
      <c r="H74" s="196"/>
      <c r="I74" s="195"/>
    </row>
    <row r="75" spans="1:9" ht="29" customHeight="1" thickBot="1">
      <c r="A75" s="212" t="s">
        <v>502</v>
      </c>
      <c r="B75" s="191"/>
      <c r="C75" s="192"/>
      <c r="D75" s="204" t="s">
        <v>503</v>
      </c>
      <c r="E75" s="194">
        <v>10353</v>
      </c>
      <c r="F75" s="194">
        <f ca="1">IFERROR(VLOOKUP(E75,RAPPEL!$C$1:$D$240,2,FALSE)," ")</f>
        <v>0</v>
      </c>
      <c r="G75" s="193"/>
      <c r="H75" s="194"/>
      <c r="I75" s="193"/>
    </row>
    <row r="76" spans="1:9" ht="29" customHeight="1">
      <c r="A76" s="235" t="s">
        <v>504</v>
      </c>
      <c r="B76" s="236">
        <v>10217</v>
      </c>
      <c r="C76" s="194" t="str">
        <f>IFERROR(VLOOKUP(B76,RAPPEL!$C$1:$D$240,2,FALSE)," ")</f>
        <v xml:space="preserve"> </v>
      </c>
      <c r="D76" s="193" t="s">
        <v>39</v>
      </c>
      <c r="E76" s="194">
        <v>10402</v>
      </c>
      <c r="F76" s="194">
        <f ca="1">IFERROR(VLOOKUP(E76,RAPPEL!$C$1:$D$240,2,FALSE)," ")</f>
        <v>0</v>
      </c>
      <c r="G76" s="193"/>
      <c r="H76" s="194"/>
      <c r="I76" s="193"/>
    </row>
    <row r="77" spans="1:9" ht="29" customHeight="1">
      <c r="A77" s="193" t="s">
        <v>505</v>
      </c>
      <c r="B77" s="194">
        <v>10244</v>
      </c>
      <c r="C77" s="194">
        <f ca="1">IFERROR(VLOOKUP(B77,RAPPEL!$C$1:$D$240,2,FALSE)," ")</f>
        <v>0</v>
      </c>
      <c r="D77" s="204" t="s">
        <v>40</v>
      </c>
      <c r="E77" s="194">
        <v>10406</v>
      </c>
      <c r="F77" s="194">
        <f ca="1">IFERROR(VLOOKUP(E77,RAPPEL!$C$1:$D$240,2,FALSE)," ")</f>
        <v>0</v>
      </c>
      <c r="G77" s="193"/>
      <c r="H77" s="194"/>
      <c r="I77" s="193"/>
    </row>
    <row r="78" spans="1:9" ht="29" customHeight="1">
      <c r="A78" s="230" t="s">
        <v>506</v>
      </c>
      <c r="B78" s="231">
        <v>10393</v>
      </c>
      <c r="C78" s="194" t="str">
        <f>IFERROR(VLOOKUP(B78,RAPPEL!$C$1:$D$240,2,FALSE)," ")</f>
        <v xml:space="preserve"> </v>
      </c>
      <c r="D78" s="204" t="s">
        <v>507</v>
      </c>
      <c r="E78" s="194">
        <v>10418</v>
      </c>
      <c r="F78" s="194">
        <f ca="1">IFERROR(VLOOKUP(E78,RAPPEL!$C$1:$D$240,2,FALSE)," ")</f>
        <v>0</v>
      </c>
      <c r="G78" s="195"/>
      <c r="H78" s="196"/>
      <c r="I78" s="195"/>
    </row>
    <row r="79" spans="1:9" ht="29" customHeight="1" thickBot="1">
      <c r="A79" s="193" t="s">
        <v>508</v>
      </c>
      <c r="B79" s="194">
        <v>10236</v>
      </c>
      <c r="C79" s="194">
        <f ca="1">IFERROR(VLOOKUP(B79,RAPPEL!$C$1:$D$240,2,FALSE)," ")</f>
        <v>0</v>
      </c>
      <c r="D79" s="232" t="s">
        <v>509</v>
      </c>
      <c r="E79" s="231">
        <v>10420</v>
      </c>
      <c r="F79" s="194" t="str">
        <f>IFERROR(VLOOKUP(E79,RAPPEL!$C$1:$D$240,2,FALSE)," ")</f>
        <v xml:space="preserve"> </v>
      </c>
      <c r="G79" s="195"/>
      <c r="H79" s="196"/>
      <c r="I79" s="195"/>
    </row>
    <row r="80" spans="1:9" ht="29" customHeight="1">
      <c r="A80" s="193" t="s">
        <v>510</v>
      </c>
      <c r="B80" s="194">
        <v>10374</v>
      </c>
      <c r="C80" s="194">
        <f ca="1">IFERROR(VLOOKUP(B80,RAPPEL!$C$1:$D$240,2,FALSE)," ")</f>
        <v>0</v>
      </c>
      <c r="D80" s="204" t="s">
        <v>41</v>
      </c>
      <c r="E80" s="194">
        <v>10428</v>
      </c>
      <c r="F80" s="194">
        <f ca="1">IFERROR(VLOOKUP(E80,RAPPEL!$C$1:$D$240,2,FALSE)," ")</f>
        <v>0</v>
      </c>
      <c r="G80" s="195"/>
      <c r="H80" s="358"/>
      <c r="I80" s="359"/>
    </row>
    <row r="81" spans="1:9" ht="29" customHeight="1">
      <c r="A81" s="193" t="s">
        <v>30</v>
      </c>
      <c r="B81" s="194">
        <v>10385</v>
      </c>
      <c r="C81" s="194">
        <f ca="1">IFERROR(VLOOKUP(B81,RAPPEL!$C$1:$D$240,2,FALSE)," ")</f>
        <v>0</v>
      </c>
      <c r="D81" s="204" t="s">
        <v>511</v>
      </c>
      <c r="E81" s="194">
        <v>10430</v>
      </c>
      <c r="F81" s="194">
        <f ca="1">IFERROR(VLOOKUP(E81,RAPPEL!$C$1:$D$240,2,FALSE)," ")</f>
        <v>0</v>
      </c>
      <c r="G81" s="195"/>
      <c r="H81" s="360"/>
      <c r="I81" s="361"/>
    </row>
    <row r="82" spans="1:9" ht="29" customHeight="1">
      <c r="A82" s="193" t="s">
        <v>512</v>
      </c>
      <c r="B82" s="194">
        <v>10386</v>
      </c>
      <c r="C82" s="194">
        <f ca="1">IFERROR(VLOOKUP(B82,RAPPEL!$C$1:$D$240,2,FALSE)," ")</f>
        <v>0</v>
      </c>
      <c r="D82" s="232" t="s">
        <v>513</v>
      </c>
      <c r="E82" s="231">
        <v>10432</v>
      </c>
      <c r="F82" s="194" t="str">
        <f>IFERROR(VLOOKUP(E82,RAPPEL!$C$1:$D$240,2,FALSE)," ")</f>
        <v xml:space="preserve"> </v>
      </c>
      <c r="G82" s="195"/>
      <c r="H82" s="360"/>
      <c r="I82" s="361"/>
    </row>
    <row r="83" spans="1:9" ht="28" thickBot="1">
      <c r="A83" s="193" t="s">
        <v>69</v>
      </c>
      <c r="B83" s="194">
        <v>10387</v>
      </c>
      <c r="C83" s="194">
        <f ca="1">IFERROR(VLOOKUP(B83,RAPPEL!$C$1:$D$240,2,FALSE)," ")</f>
        <v>0</v>
      </c>
      <c r="D83" s="195" t="s">
        <v>424</v>
      </c>
      <c r="E83" s="196"/>
      <c r="F83" s="195"/>
      <c r="G83" s="195"/>
      <c r="H83" s="362"/>
      <c r="I83" s="363"/>
    </row>
    <row r="84" spans="1:9">
      <c r="A84" s="193" t="s">
        <v>514</v>
      </c>
      <c r="B84" s="194">
        <v>10388</v>
      </c>
      <c r="C84" s="194">
        <f ca="1">IFERROR(VLOOKUP(B84,RAPPEL!$C$1:$D$240,2,FALSE)," ")</f>
        <v>0</v>
      </c>
      <c r="D84" s="195" t="s">
        <v>424</v>
      </c>
      <c r="E84" s="196"/>
      <c r="F84" s="195"/>
      <c r="G84" s="195"/>
      <c r="H84" s="196"/>
      <c r="I84" s="195"/>
    </row>
    <row r="85" spans="1:9">
      <c r="A85" s="193" t="s">
        <v>31</v>
      </c>
      <c r="B85" s="194">
        <v>10390</v>
      </c>
      <c r="C85" s="194">
        <f ca="1">IFERROR(VLOOKUP(B85,RAPPEL!$C$1:$D$240,2,FALSE)," ")</f>
        <v>0</v>
      </c>
      <c r="D85" s="195" t="s">
        <v>424</v>
      </c>
      <c r="E85" s="196"/>
      <c r="F85" s="195"/>
      <c r="G85" s="195"/>
      <c r="H85" s="196"/>
      <c r="I85" s="195"/>
    </row>
    <row r="86" spans="1:9" ht="28" thickBot="1">
      <c r="D86" s="181" t="s">
        <v>424</v>
      </c>
    </row>
    <row r="87" spans="1:9" ht="28" thickBot="1">
      <c r="A87" s="188" t="s">
        <v>515</v>
      </c>
      <c r="B87" s="184"/>
      <c r="C87" s="185"/>
      <c r="D87" s="181" t="s">
        <v>424</v>
      </c>
    </row>
    <row r="88" spans="1:9">
      <c r="A88" s="181" t="s">
        <v>424</v>
      </c>
      <c r="D88" s="181" t="s">
        <v>424</v>
      </c>
    </row>
    <row r="89" spans="1:9">
      <c r="A89" s="186" t="s">
        <v>202</v>
      </c>
      <c r="B89" s="187">
        <v>20178</v>
      </c>
      <c r="C89" s="193">
        <f ca="1">IFERROR(VLOOKUP(B89,RAPPEL!$C$1:$D$240,2,FALSE)," ")</f>
        <v>0</v>
      </c>
      <c r="D89" s="181" t="s">
        <v>424</v>
      </c>
    </row>
    <row r="90" spans="1:9">
      <c r="A90" s="186" t="s">
        <v>203</v>
      </c>
      <c r="B90" s="187">
        <v>20179</v>
      </c>
      <c r="C90" s="193">
        <f ca="1">IFERROR(VLOOKUP(B90,RAPPEL!$C$1:$D$240,2,FALSE)," ")</f>
        <v>0</v>
      </c>
      <c r="D90" s="181" t="s">
        <v>424</v>
      </c>
      <c r="G90" s="181" t="s">
        <v>424</v>
      </c>
    </row>
    <row r="91" spans="1:9">
      <c r="A91" s="186" t="s">
        <v>516</v>
      </c>
      <c r="B91" s="187">
        <v>21781</v>
      </c>
      <c r="C91" s="193">
        <f ca="1">IFERROR(VLOOKUP(B91,RAPPEL!$C$1:$D$240,2,FALSE)," ")</f>
        <v>0</v>
      </c>
    </row>
  </sheetData>
  <sheetProtection sheet="1" objects="1" scenarios="1" selectLockedCells="1"/>
  <mergeCells count="28">
    <mergeCell ref="G70:G71"/>
    <mergeCell ref="H70:I71"/>
    <mergeCell ref="D73:F73"/>
    <mergeCell ref="H80:I83"/>
    <mergeCell ref="D46:F46"/>
    <mergeCell ref="D54:F54"/>
    <mergeCell ref="A55:C55"/>
    <mergeCell ref="G58:I58"/>
    <mergeCell ref="D63:F63"/>
    <mergeCell ref="G68:I68"/>
    <mergeCell ref="G24:I24"/>
    <mergeCell ref="D26:F26"/>
    <mergeCell ref="G31:I31"/>
    <mergeCell ref="D32:F32"/>
    <mergeCell ref="D38:F38"/>
    <mergeCell ref="G41:I41"/>
    <mergeCell ref="A16:C16"/>
    <mergeCell ref="D1:F1"/>
    <mergeCell ref="G1:I1"/>
    <mergeCell ref="D2:F2"/>
    <mergeCell ref="G2:I2"/>
    <mergeCell ref="D3:F3"/>
    <mergeCell ref="G3:I3"/>
    <mergeCell ref="A4:C4"/>
    <mergeCell ref="D4:F4"/>
    <mergeCell ref="G4:I4"/>
    <mergeCell ref="D7:F7"/>
    <mergeCell ref="G7:I7"/>
  </mergeCells>
  <phoneticPr fontId="7" type="noConversion"/>
  <conditionalFormatting sqref="C6:C14 C18:C54 C56:C62 C64:C72 C76:C85 C89:C91 F8:F22 F24 F28:F30 F34:F36 F40:F44 F48:F52 F55:F61 F65:F71 F75:F82 I60:I65 I43:I54 I25:I30 I32:I38 I56">
    <cfRule type="cellIs" dxfId="6" priority="6" operator="equal">
      <formula>0</formula>
    </cfRule>
  </conditionalFormatting>
  <conditionalFormatting sqref="C6:C14 C18:C54 C56:C62 C64:C72 C76:C85 C89:C91 F8:F22 F24 F28:F30 F34:F36 F40:F44 F48:F52 F55:F61 F65:F71 F75:F82 I60:I65 I43:I54 I25:I30 I32:I38 I56">
    <cfRule type="cellIs" dxfId="5" priority="5" operator="greaterThan">
      <formula>0</formula>
    </cfRule>
  </conditionalFormatting>
  <conditionalFormatting sqref="I8:I16">
    <cfRule type="cellIs" dxfId="4" priority="4" operator="equal">
      <formula>0</formula>
    </cfRule>
  </conditionalFormatting>
  <conditionalFormatting sqref="I8:I16">
    <cfRule type="cellIs" dxfId="3" priority="3" operator="greaterThan">
      <formula>0</formula>
    </cfRule>
  </conditionalFormatting>
  <conditionalFormatting sqref="I18:I19">
    <cfRule type="cellIs" dxfId="2" priority="2" operator="equal">
      <formula>0</formula>
    </cfRule>
  </conditionalFormatting>
  <conditionalFormatting sqref="I18:I19">
    <cfRule type="cellIs" dxfId="1" priority="1" operator="greaterThan">
      <formula>0</formula>
    </cfRule>
  </conditionalFormatting>
  <printOptions horizontalCentered="1" verticalCentered="1"/>
  <pageMargins left="0" right="0" top="0" bottom="0" header="0" footer="0"/>
  <colBreaks count="1" manualBreakCount="1">
    <brk id="9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theme="1"/>
  </sheetPr>
  <dimension ref="A1:D230"/>
  <sheetViews>
    <sheetView showGridLines="0" showRowColHeaders="0" workbookViewId="0">
      <selection activeCell="G14" sqref="G14"/>
    </sheetView>
  </sheetViews>
  <sheetFormatPr baseColWidth="10" defaultRowHeight="14" x14ac:dyDescent="0"/>
  <cols>
    <col min="1" max="1" width="4.1640625" bestFit="1" customWidth="1"/>
    <col min="2" max="3" width="10.83203125" style="217"/>
  </cols>
  <sheetData>
    <row r="1" spans="1:4" ht="15">
      <c r="A1" s="222">
        <v>1</v>
      </c>
      <c r="B1" s="216" t="s">
        <v>212</v>
      </c>
      <c r="C1" s="158">
        <v>10002</v>
      </c>
      <c r="D1">
        <f ca="1">SUMIF('Bon de Commande'!$C$19:$D$50,RAPPEL!$A$1:$A$230,'Bon de Commande'!$J$19:$J$50)</f>
        <v>0</v>
      </c>
    </row>
    <row r="2" spans="1:4" ht="15">
      <c r="A2" s="222">
        <v>2</v>
      </c>
      <c r="B2" s="216" t="s">
        <v>213</v>
      </c>
      <c r="C2" s="158">
        <v>10005</v>
      </c>
      <c r="D2">
        <f ca="1">SUMIF('Bon de Commande'!$C$19:$D$50,RAPPEL!$A$1:$A$230,'Bon de Commande'!$J$19:$J$50)</f>
        <v>0</v>
      </c>
    </row>
    <row r="3" spans="1:4" ht="15">
      <c r="A3" s="222">
        <v>3</v>
      </c>
      <c r="B3" s="216" t="s">
        <v>214</v>
      </c>
      <c r="C3" s="158">
        <v>10014</v>
      </c>
      <c r="D3">
        <f ca="1">SUMIF('Bon de Commande'!$C$19:$D$50,RAPPEL!$A$1:$A$230,'Bon de Commande'!$J$19:$J$50)</f>
        <v>0</v>
      </c>
    </row>
    <row r="4" spans="1:4" ht="15">
      <c r="A4" s="222">
        <v>4</v>
      </c>
      <c r="B4" s="216" t="s">
        <v>215</v>
      </c>
      <c r="C4" s="158">
        <v>10016</v>
      </c>
      <c r="D4">
        <f ca="1">SUMIF('Bon de Commande'!$C$19:$D$50,RAPPEL!$A$1:$A$230,'Bon de Commande'!$J$19:$J$50)</f>
        <v>0</v>
      </c>
    </row>
    <row r="5" spans="1:4" ht="15">
      <c r="A5" s="222">
        <v>5</v>
      </c>
      <c r="B5" s="216" t="s">
        <v>216</v>
      </c>
      <c r="C5" s="158">
        <v>10017</v>
      </c>
      <c r="D5">
        <f ca="1">SUMIF('Bon de Commande'!$C$19:$D$50,RAPPEL!$A$1:$A$230,'Bon de Commande'!$J$19:$J$50)</f>
        <v>0</v>
      </c>
    </row>
    <row r="6" spans="1:4" ht="15">
      <c r="A6" s="222">
        <v>6</v>
      </c>
      <c r="B6" s="216" t="s">
        <v>217</v>
      </c>
      <c r="C6" s="166">
        <v>10018</v>
      </c>
      <c r="D6">
        <f ca="1">SUMIF('Bon de Commande'!$C$19:$D$50,RAPPEL!$A$1:$A$230,'Bon de Commande'!$J$19:$J$50)</f>
        <v>0</v>
      </c>
    </row>
    <row r="7" spans="1:4" ht="15">
      <c r="A7" s="222">
        <v>7</v>
      </c>
      <c r="B7" s="216" t="s">
        <v>218</v>
      </c>
      <c r="C7" s="158">
        <v>10021</v>
      </c>
      <c r="D7">
        <f ca="1">SUMIF('Bon de Commande'!$C$19:$D$50,RAPPEL!$A$1:$A$230,'Bon de Commande'!$J$19:$J$50)</f>
        <v>0</v>
      </c>
    </row>
    <row r="8" spans="1:4" ht="15">
      <c r="A8" s="222">
        <v>8</v>
      </c>
      <c r="B8" s="216" t="s">
        <v>219</v>
      </c>
      <c r="C8" s="166">
        <v>10024</v>
      </c>
      <c r="D8">
        <f ca="1">SUMIF('Bon de Commande'!$C$19:$D$50,RAPPEL!$A$1:$A$230,'Bon de Commande'!$J$19:$J$50)</f>
        <v>0</v>
      </c>
    </row>
    <row r="9" spans="1:4" ht="15">
      <c r="A9" s="222">
        <v>9</v>
      </c>
      <c r="B9" s="216" t="s">
        <v>220</v>
      </c>
      <c r="C9" s="166">
        <v>10026</v>
      </c>
      <c r="D9">
        <f ca="1">SUMIF('Bon de Commande'!$C$19:$D$50,RAPPEL!$A$1:$A$230,'Bon de Commande'!$J$19:$J$50)</f>
        <v>0</v>
      </c>
    </row>
    <row r="10" spans="1:4" ht="15">
      <c r="A10" s="222">
        <v>10</v>
      </c>
      <c r="B10" s="216" t="s">
        <v>221</v>
      </c>
      <c r="C10" s="166">
        <v>10027</v>
      </c>
      <c r="D10">
        <f ca="1">SUMIF('Bon de Commande'!$C$19:$D$50,RAPPEL!$A$1:$A$230,'Bon de Commande'!$J$19:$J$50)</f>
        <v>0</v>
      </c>
    </row>
    <row r="11" spans="1:4" ht="15">
      <c r="A11" s="222">
        <v>11</v>
      </c>
      <c r="B11" s="216" t="s">
        <v>222</v>
      </c>
      <c r="C11" s="166">
        <v>10028</v>
      </c>
      <c r="D11">
        <f ca="1">SUMIF('Bon de Commande'!$C$19:$D$50,RAPPEL!$A$1:$A$230,'Bon de Commande'!$J$19:$J$50)</f>
        <v>0</v>
      </c>
    </row>
    <row r="12" spans="1:4" ht="15">
      <c r="A12" s="222">
        <v>12</v>
      </c>
      <c r="B12" s="216" t="s">
        <v>223</v>
      </c>
      <c r="C12" s="158">
        <v>10151</v>
      </c>
      <c r="D12">
        <f ca="1">SUMIF('Bon de Commande'!$C$19:$D$50,RAPPEL!$A$1:$A$230,'Bon de Commande'!$J$19:$J$50)</f>
        <v>0</v>
      </c>
    </row>
    <row r="13" spans="1:4" ht="15">
      <c r="A13" s="222">
        <v>13</v>
      </c>
      <c r="B13" s="216" t="s">
        <v>224</v>
      </c>
      <c r="C13" s="158">
        <v>10152</v>
      </c>
      <c r="D13">
        <f ca="1">SUMIF('Bon de Commande'!$C$19:$D$50,RAPPEL!$A$1:$A$230,'Bon de Commande'!$J$19:$J$50)</f>
        <v>0</v>
      </c>
    </row>
    <row r="14" spans="1:4" ht="15">
      <c r="A14" s="222">
        <v>14</v>
      </c>
      <c r="B14" s="216" t="s">
        <v>225</v>
      </c>
      <c r="C14" s="158">
        <v>10178</v>
      </c>
      <c r="D14">
        <f ca="1">SUMIF('Bon de Commande'!$C$19:$D$50,RAPPEL!$A$1:$A$230,'Bon de Commande'!$J$19:$J$50)</f>
        <v>0</v>
      </c>
    </row>
    <row r="15" spans="1:4" ht="15">
      <c r="A15" s="222">
        <v>15</v>
      </c>
      <c r="B15" s="216" t="s">
        <v>226</v>
      </c>
      <c r="C15" s="158">
        <v>10179</v>
      </c>
      <c r="D15">
        <f ca="1">SUMIF('Bon de Commande'!$C$19:$D$50,RAPPEL!$A$1:$A$230,'Bon de Commande'!$J$19:$J$50)</f>
        <v>0</v>
      </c>
    </row>
    <row r="16" spans="1:4" ht="15">
      <c r="A16" s="222">
        <v>16</v>
      </c>
      <c r="B16" s="216" t="s">
        <v>227</v>
      </c>
      <c r="C16" s="158">
        <v>10211</v>
      </c>
      <c r="D16">
        <f ca="1">SUMIF('Bon de Commande'!$C$19:$D$50,RAPPEL!$A$1:$A$230,'Bon de Commande'!$J$19:$J$50)</f>
        <v>0</v>
      </c>
    </row>
    <row r="17" spans="1:4" ht="15">
      <c r="A17" s="222">
        <v>17</v>
      </c>
      <c r="B17" s="216" t="s">
        <v>228</v>
      </c>
      <c r="C17" s="158">
        <v>10219</v>
      </c>
      <c r="D17">
        <f ca="1">SUMIF('Bon de Commande'!$C$19:$D$50,RAPPEL!$A$1:$A$230,'Bon de Commande'!$J$19:$J$50)</f>
        <v>0</v>
      </c>
    </row>
    <row r="18" spans="1:4" ht="15">
      <c r="A18" s="222">
        <v>18</v>
      </c>
      <c r="B18" s="216" t="s">
        <v>229</v>
      </c>
      <c r="C18" s="158">
        <v>10223</v>
      </c>
      <c r="D18">
        <f ca="1">SUMIF('Bon de Commande'!$C$19:$D$50,RAPPEL!$A$1:$A$230,'Bon de Commande'!$J$19:$J$50)</f>
        <v>0</v>
      </c>
    </row>
    <row r="19" spans="1:4" ht="15">
      <c r="A19" s="222">
        <v>19</v>
      </c>
      <c r="B19" s="216" t="s">
        <v>230</v>
      </c>
      <c r="C19" s="158">
        <v>10232</v>
      </c>
      <c r="D19">
        <f ca="1">SUMIF('Bon de Commande'!$C$19:$D$50,RAPPEL!$A$1:$A$230,'Bon de Commande'!$J$19:$J$50)</f>
        <v>0</v>
      </c>
    </row>
    <row r="20" spans="1:4" ht="15">
      <c r="A20" s="222">
        <v>20</v>
      </c>
      <c r="B20" s="216" t="s">
        <v>231</v>
      </c>
      <c r="C20" s="158">
        <v>10236</v>
      </c>
      <c r="D20">
        <f ca="1">SUMIF('Bon de Commande'!$C$19:$D$50,RAPPEL!$A$1:$A$230,'Bon de Commande'!$J$19:$J$50)</f>
        <v>0</v>
      </c>
    </row>
    <row r="21" spans="1:4" ht="15">
      <c r="A21" s="222">
        <v>21</v>
      </c>
      <c r="B21" s="216" t="s">
        <v>232</v>
      </c>
      <c r="C21" s="158">
        <v>10244</v>
      </c>
      <c r="D21">
        <f ca="1">SUMIF('Bon de Commande'!$C$19:$D$50,RAPPEL!$A$1:$A$230,'Bon de Commande'!$J$19:$J$50)</f>
        <v>0</v>
      </c>
    </row>
    <row r="22" spans="1:4" ht="15">
      <c r="A22" s="222">
        <v>22</v>
      </c>
      <c r="B22" s="216" t="s">
        <v>233</v>
      </c>
      <c r="C22" s="158">
        <v>10250</v>
      </c>
      <c r="D22">
        <f ca="1">SUMIF('Bon de Commande'!$C$19:$D$50,RAPPEL!$A$1:$A$230,'Bon de Commande'!$J$19:$J$50)</f>
        <v>0</v>
      </c>
    </row>
    <row r="23" spans="1:4" ht="15">
      <c r="A23" s="222">
        <v>23</v>
      </c>
      <c r="B23" s="216" t="s">
        <v>234</v>
      </c>
      <c r="C23" s="158">
        <v>10251</v>
      </c>
      <c r="D23">
        <f ca="1">SUMIF('Bon de Commande'!$C$19:$D$50,RAPPEL!$A$1:$A$230,'Bon de Commande'!$J$19:$J$50)</f>
        <v>0</v>
      </c>
    </row>
    <row r="24" spans="1:4" ht="15">
      <c r="A24" s="222">
        <v>24</v>
      </c>
      <c r="B24" s="216" t="s">
        <v>235</v>
      </c>
      <c r="C24" s="158">
        <v>10252</v>
      </c>
      <c r="D24">
        <f ca="1">SUMIF('Bon de Commande'!$C$19:$D$50,RAPPEL!$A$1:$A$230,'Bon de Commande'!$J$19:$J$50)</f>
        <v>0</v>
      </c>
    </row>
    <row r="25" spans="1:4" ht="15">
      <c r="A25" s="222">
        <v>25</v>
      </c>
      <c r="B25" s="216" t="s">
        <v>236</v>
      </c>
      <c r="C25" s="158">
        <v>10254</v>
      </c>
      <c r="D25">
        <f ca="1">SUMIF('Bon de Commande'!$C$19:$D$50,RAPPEL!$A$1:$A$230,'Bon de Commande'!$J$19:$J$50)</f>
        <v>0</v>
      </c>
    </row>
    <row r="26" spans="1:4" ht="15">
      <c r="A26" s="222">
        <v>26</v>
      </c>
      <c r="B26" s="216" t="s">
        <v>237</v>
      </c>
      <c r="C26" s="158">
        <v>10259</v>
      </c>
      <c r="D26">
        <f ca="1">SUMIF('Bon de Commande'!$C$19:$D$50,RAPPEL!$A$1:$A$230,'Bon de Commande'!$J$19:$J$50)</f>
        <v>0</v>
      </c>
    </row>
    <row r="27" spans="1:4" ht="15">
      <c r="A27" s="222">
        <v>27</v>
      </c>
      <c r="B27" s="216" t="s">
        <v>238</v>
      </c>
      <c r="C27" s="158">
        <v>10261</v>
      </c>
      <c r="D27">
        <f ca="1">SUMIF('Bon de Commande'!$C$19:$D$50,RAPPEL!$A$1:$A$230,'Bon de Commande'!$J$19:$J$50)</f>
        <v>0</v>
      </c>
    </row>
    <row r="28" spans="1:4" ht="15">
      <c r="A28" s="222">
        <v>28</v>
      </c>
      <c r="B28" s="216" t="s">
        <v>239</v>
      </c>
      <c r="C28" s="158">
        <v>10262</v>
      </c>
      <c r="D28">
        <f ca="1">SUMIF('Bon de Commande'!$C$19:$D$50,RAPPEL!$A$1:$A$230,'Bon de Commande'!$J$19:$J$50)</f>
        <v>0</v>
      </c>
    </row>
    <row r="29" spans="1:4" ht="15">
      <c r="A29" s="222">
        <v>29</v>
      </c>
      <c r="B29" s="216" t="s">
        <v>240</v>
      </c>
      <c r="C29" s="158">
        <v>10273</v>
      </c>
      <c r="D29">
        <f ca="1">SUMIF('Bon de Commande'!$C$19:$D$50,RAPPEL!$A$1:$A$230,'Bon de Commande'!$J$19:$J$50)</f>
        <v>0</v>
      </c>
    </row>
    <row r="30" spans="1:4" ht="15">
      <c r="A30" s="222">
        <v>30</v>
      </c>
      <c r="B30" s="216" t="s">
        <v>241</v>
      </c>
      <c r="C30" s="158">
        <v>10274</v>
      </c>
      <c r="D30">
        <f ca="1">SUMIF('Bon de Commande'!$C$19:$D$50,RAPPEL!$A$1:$A$230,'Bon de Commande'!$J$19:$J$50)</f>
        <v>0</v>
      </c>
    </row>
    <row r="31" spans="1:4" ht="15">
      <c r="A31" s="222">
        <v>31</v>
      </c>
      <c r="B31" s="216" t="s">
        <v>242</v>
      </c>
      <c r="C31" s="158">
        <v>10275</v>
      </c>
      <c r="D31">
        <f ca="1">SUMIF('Bon de Commande'!$C$19:$D$50,RAPPEL!$A$1:$A$230,'Bon de Commande'!$J$19:$J$50)</f>
        <v>0</v>
      </c>
    </row>
    <row r="32" spans="1:4" ht="15">
      <c r="A32" s="222">
        <v>32</v>
      </c>
      <c r="B32" s="216" t="s">
        <v>243</v>
      </c>
      <c r="C32" s="158">
        <v>10276</v>
      </c>
      <c r="D32">
        <f ca="1">SUMIF('Bon de Commande'!$C$19:$D$50,RAPPEL!$A$1:$A$230,'Bon de Commande'!$J$19:$J$50)</f>
        <v>0</v>
      </c>
    </row>
    <row r="33" spans="1:4" ht="15">
      <c r="A33" s="222">
        <v>33</v>
      </c>
      <c r="B33" s="216" t="s">
        <v>244</v>
      </c>
      <c r="C33" s="158">
        <v>10277</v>
      </c>
      <c r="D33">
        <f ca="1">SUMIF('Bon de Commande'!$C$19:$D$50,RAPPEL!$A$1:$A$230,'Bon de Commande'!$J$19:$J$50)</f>
        <v>0</v>
      </c>
    </row>
    <row r="34" spans="1:4" ht="15">
      <c r="A34" s="222">
        <v>34</v>
      </c>
      <c r="B34" s="216" t="s">
        <v>245</v>
      </c>
      <c r="C34" s="158">
        <v>10301</v>
      </c>
      <c r="D34">
        <f ca="1">SUMIF('Bon de Commande'!$C$19:$D$50,RAPPEL!$A$1:$A$230,'Bon de Commande'!$J$19:$J$50)</f>
        <v>0</v>
      </c>
    </row>
    <row r="35" spans="1:4" ht="15">
      <c r="A35" s="222">
        <v>35</v>
      </c>
      <c r="B35" s="216" t="s">
        <v>246</v>
      </c>
      <c r="C35" s="158">
        <v>10302</v>
      </c>
      <c r="D35">
        <f ca="1">SUMIF('Bon de Commande'!$C$19:$D$50,RAPPEL!$A$1:$A$230,'Bon de Commande'!$J$19:$J$50)</f>
        <v>0</v>
      </c>
    </row>
    <row r="36" spans="1:4" ht="15">
      <c r="A36" s="222">
        <v>36</v>
      </c>
      <c r="B36" s="216" t="s">
        <v>247</v>
      </c>
      <c r="C36" s="158">
        <v>10303</v>
      </c>
      <c r="D36">
        <f ca="1">SUMIF('Bon de Commande'!$C$19:$D$50,RAPPEL!$A$1:$A$230,'Bon de Commande'!$J$19:$J$50)</f>
        <v>0</v>
      </c>
    </row>
    <row r="37" spans="1:4" ht="15">
      <c r="A37" s="222">
        <v>37</v>
      </c>
      <c r="B37" s="216" t="s">
        <v>248</v>
      </c>
      <c r="C37" s="158">
        <v>10309</v>
      </c>
      <c r="D37">
        <f ca="1">SUMIF('Bon de Commande'!$C$19:$D$50,RAPPEL!$A$1:$A$230,'Bon de Commande'!$J$19:$J$50)</f>
        <v>0</v>
      </c>
    </row>
    <row r="38" spans="1:4" ht="15">
      <c r="A38" s="222">
        <v>38</v>
      </c>
      <c r="B38" s="216" t="s">
        <v>249</v>
      </c>
      <c r="C38" s="158">
        <v>10314</v>
      </c>
      <c r="D38">
        <f ca="1">SUMIF('Bon de Commande'!$C$19:$D$50,RAPPEL!$A$1:$A$230,'Bon de Commande'!$J$19:$J$50)</f>
        <v>0</v>
      </c>
    </row>
    <row r="39" spans="1:4" ht="15">
      <c r="A39" s="222">
        <v>39</v>
      </c>
      <c r="B39" s="216" t="s">
        <v>250</v>
      </c>
      <c r="C39" s="158">
        <v>10318</v>
      </c>
      <c r="D39">
        <f ca="1">SUMIF('Bon de Commande'!$C$19:$D$50,RAPPEL!$A$1:$A$230,'Bon de Commande'!$J$19:$J$50)</f>
        <v>0</v>
      </c>
    </row>
    <row r="40" spans="1:4" ht="15">
      <c r="A40" s="222">
        <v>40</v>
      </c>
      <c r="B40" s="216" t="s">
        <v>251</v>
      </c>
      <c r="C40" s="158">
        <v>10322</v>
      </c>
      <c r="D40">
        <f ca="1">SUMIF('Bon de Commande'!$C$19:$D$50,RAPPEL!$A$1:$A$230,'Bon de Commande'!$J$19:$J$50)</f>
        <v>0</v>
      </c>
    </row>
    <row r="41" spans="1:4" ht="15">
      <c r="A41" s="222">
        <v>41</v>
      </c>
      <c r="B41" s="216" t="s">
        <v>252</v>
      </c>
      <c r="C41" s="158">
        <v>10324</v>
      </c>
      <c r="D41">
        <f ca="1">SUMIF('Bon de Commande'!$C$19:$D$50,RAPPEL!$A$1:$A$230,'Bon de Commande'!$J$19:$J$50)</f>
        <v>0</v>
      </c>
    </row>
    <row r="42" spans="1:4" ht="15">
      <c r="A42" s="222">
        <v>42</v>
      </c>
      <c r="B42" s="216" t="s">
        <v>253</v>
      </c>
      <c r="C42" s="158">
        <v>10352</v>
      </c>
      <c r="D42">
        <f ca="1">SUMIF('Bon de Commande'!$C$19:$D$50,RAPPEL!$A$1:$A$230,'Bon de Commande'!$J$19:$J$50)</f>
        <v>0</v>
      </c>
    </row>
    <row r="43" spans="1:4" ht="15">
      <c r="A43" s="222">
        <v>43</v>
      </c>
      <c r="B43" s="216" t="s">
        <v>254</v>
      </c>
      <c r="C43" s="158">
        <v>10353</v>
      </c>
      <c r="D43">
        <f ca="1">SUMIF('Bon de Commande'!$C$19:$D$50,RAPPEL!$A$1:$A$230,'Bon de Commande'!$J$19:$J$50)</f>
        <v>0</v>
      </c>
    </row>
    <row r="44" spans="1:4" ht="15">
      <c r="A44" s="222">
        <v>44</v>
      </c>
      <c r="B44" s="216" t="s">
        <v>255</v>
      </c>
      <c r="C44" s="158">
        <v>10354</v>
      </c>
      <c r="D44">
        <f ca="1">SUMIF('Bon de Commande'!$C$19:$D$50,RAPPEL!$A$1:$A$230,'Bon de Commande'!$J$19:$J$50)</f>
        <v>0</v>
      </c>
    </row>
    <row r="45" spans="1:4" ht="15">
      <c r="A45" s="222">
        <v>45</v>
      </c>
      <c r="B45" s="216" t="s">
        <v>256</v>
      </c>
      <c r="C45" s="158">
        <v>10356</v>
      </c>
      <c r="D45">
        <f ca="1">SUMIF('Bon de Commande'!$C$19:$D$50,RAPPEL!$A$1:$A$230,'Bon de Commande'!$J$19:$J$50)</f>
        <v>0</v>
      </c>
    </row>
    <row r="46" spans="1:4" ht="15">
      <c r="A46" s="222">
        <v>46</v>
      </c>
      <c r="B46" s="216" t="s">
        <v>257</v>
      </c>
      <c r="C46" s="158">
        <v>10358</v>
      </c>
      <c r="D46">
        <f ca="1">SUMIF('Bon de Commande'!$C$19:$D$50,RAPPEL!$A$1:$A$230,'Bon de Commande'!$J$19:$J$50)</f>
        <v>0</v>
      </c>
    </row>
    <row r="47" spans="1:4" ht="15">
      <c r="A47" s="222">
        <v>47</v>
      </c>
      <c r="B47" s="216" t="s">
        <v>258</v>
      </c>
      <c r="C47" s="158">
        <v>10360</v>
      </c>
      <c r="D47">
        <f ca="1">SUMIF('Bon de Commande'!$C$19:$D$50,RAPPEL!$A$1:$A$230,'Bon de Commande'!$J$19:$J$50)</f>
        <v>0</v>
      </c>
    </row>
    <row r="48" spans="1:4" ht="15">
      <c r="A48" s="222">
        <v>48</v>
      </c>
      <c r="B48" s="216" t="s">
        <v>259</v>
      </c>
      <c r="C48" s="158">
        <v>10368</v>
      </c>
      <c r="D48">
        <f ca="1">SUMIF('Bon de Commande'!$C$19:$D$50,RAPPEL!$A$1:$A$230,'Bon de Commande'!$J$19:$J$50)</f>
        <v>0</v>
      </c>
    </row>
    <row r="49" spans="1:4" ht="15">
      <c r="A49" s="222">
        <v>49</v>
      </c>
      <c r="B49" s="216" t="s">
        <v>260</v>
      </c>
      <c r="C49" s="158">
        <v>10374</v>
      </c>
      <c r="D49">
        <f ca="1">SUMIF('Bon de Commande'!$C$19:$D$50,RAPPEL!$A$1:$A$230,'Bon de Commande'!$J$19:$J$50)</f>
        <v>0</v>
      </c>
    </row>
    <row r="50" spans="1:4" ht="15">
      <c r="A50" s="222">
        <v>50</v>
      </c>
      <c r="B50" s="216" t="s">
        <v>261</v>
      </c>
      <c r="C50" s="158">
        <v>10378</v>
      </c>
      <c r="D50">
        <f ca="1">SUMIF('Bon de Commande'!$C$19:$D$50,RAPPEL!$A$1:$A$230,'Bon de Commande'!$J$19:$J$50)</f>
        <v>0</v>
      </c>
    </row>
    <row r="51" spans="1:4" ht="15">
      <c r="A51" s="222">
        <v>51</v>
      </c>
      <c r="B51" s="216" t="s">
        <v>262</v>
      </c>
      <c r="C51" s="158">
        <v>10380</v>
      </c>
      <c r="D51">
        <f ca="1">SUMIF('Bon de Commande'!$C$19:$D$50,RAPPEL!$A$1:$A$230,'Bon de Commande'!$J$19:$J$50)</f>
        <v>0</v>
      </c>
    </row>
    <row r="52" spans="1:4" ht="15">
      <c r="A52" s="222">
        <v>52</v>
      </c>
      <c r="B52" s="216" t="s">
        <v>263</v>
      </c>
      <c r="C52" s="158">
        <v>10385</v>
      </c>
      <c r="D52">
        <f ca="1">SUMIF('Bon de Commande'!$C$19:$D$50,RAPPEL!$A$1:$A$230,'Bon de Commande'!$J$19:$J$50)</f>
        <v>0</v>
      </c>
    </row>
    <row r="53" spans="1:4" ht="15">
      <c r="A53" s="222">
        <v>53</v>
      </c>
      <c r="B53" s="216" t="s">
        <v>264</v>
      </c>
      <c r="C53" s="158">
        <v>10386</v>
      </c>
      <c r="D53">
        <f ca="1">SUMIF('Bon de Commande'!$C$19:$D$50,RAPPEL!$A$1:$A$230,'Bon de Commande'!$J$19:$J$50)</f>
        <v>0</v>
      </c>
    </row>
    <row r="54" spans="1:4" ht="15">
      <c r="A54" s="222">
        <v>54</v>
      </c>
      <c r="B54" s="216" t="s">
        <v>265</v>
      </c>
      <c r="C54" s="158">
        <v>10387</v>
      </c>
      <c r="D54">
        <f ca="1">SUMIF('Bon de Commande'!$C$19:$D$50,RAPPEL!$A$1:$A$230,'Bon de Commande'!$J$19:$J$50)</f>
        <v>0</v>
      </c>
    </row>
    <row r="55" spans="1:4" ht="15">
      <c r="A55" s="222">
        <v>55</v>
      </c>
      <c r="B55" s="216" t="s">
        <v>266</v>
      </c>
      <c r="C55" s="158">
        <v>10388</v>
      </c>
      <c r="D55">
        <f ca="1">SUMIF('Bon de Commande'!$C$19:$D$50,RAPPEL!$A$1:$A$230,'Bon de Commande'!$J$19:$J$50)</f>
        <v>0</v>
      </c>
    </row>
    <row r="56" spans="1:4" ht="15">
      <c r="A56" s="222">
        <v>56</v>
      </c>
      <c r="B56" s="216" t="s">
        <v>267</v>
      </c>
      <c r="C56" s="158">
        <v>10390</v>
      </c>
      <c r="D56">
        <f ca="1">SUMIF('Bon de Commande'!$C$19:$D$50,RAPPEL!$A$1:$A$230,'Bon de Commande'!$J$19:$J$50)</f>
        <v>0</v>
      </c>
    </row>
    <row r="57" spans="1:4" ht="15">
      <c r="A57" s="222">
        <v>57</v>
      </c>
      <c r="B57" s="216" t="s">
        <v>268</v>
      </c>
      <c r="C57" s="158">
        <v>10402</v>
      </c>
      <c r="D57">
        <f ca="1">SUMIF('Bon de Commande'!$C$19:$D$50,RAPPEL!$A$1:$A$230,'Bon de Commande'!$J$19:$J$50)</f>
        <v>0</v>
      </c>
    </row>
    <row r="58" spans="1:4" ht="15">
      <c r="A58" s="222">
        <v>58</v>
      </c>
      <c r="B58" s="216" t="s">
        <v>269</v>
      </c>
      <c r="C58" s="158">
        <v>10404</v>
      </c>
      <c r="D58">
        <f ca="1">SUMIF('Bon de Commande'!$C$19:$D$50,RAPPEL!$A$1:$A$230,'Bon de Commande'!$J$19:$J$50)</f>
        <v>0</v>
      </c>
    </row>
    <row r="59" spans="1:4" ht="15">
      <c r="A59" s="222">
        <v>59</v>
      </c>
      <c r="B59" s="216" t="s">
        <v>270</v>
      </c>
      <c r="C59" s="158">
        <v>10406</v>
      </c>
      <c r="D59">
        <f ca="1">SUMIF('Bon de Commande'!$C$19:$D$50,RAPPEL!$A$1:$A$230,'Bon de Commande'!$J$19:$J$50)</f>
        <v>0</v>
      </c>
    </row>
    <row r="60" spans="1:4" ht="15">
      <c r="A60" s="222">
        <v>60</v>
      </c>
      <c r="B60" s="216" t="s">
        <v>271</v>
      </c>
      <c r="C60" s="158">
        <v>10408</v>
      </c>
      <c r="D60">
        <f ca="1">SUMIF('Bon de Commande'!$C$19:$D$50,RAPPEL!$A$1:$A$230,'Bon de Commande'!$J$19:$J$50)</f>
        <v>0</v>
      </c>
    </row>
    <row r="61" spans="1:4" ht="15">
      <c r="A61" s="222">
        <v>61</v>
      </c>
      <c r="B61" s="216" t="s">
        <v>272</v>
      </c>
      <c r="C61" s="158">
        <v>10410</v>
      </c>
      <c r="D61">
        <f ca="1">SUMIF('Bon de Commande'!$C$19:$D$50,RAPPEL!$A$1:$A$230,'Bon de Commande'!$J$19:$J$50)</f>
        <v>0</v>
      </c>
    </row>
    <row r="62" spans="1:4" ht="15">
      <c r="A62" s="222">
        <v>62</v>
      </c>
      <c r="B62" s="216" t="s">
        <v>273</v>
      </c>
      <c r="C62" s="158">
        <v>10411</v>
      </c>
      <c r="D62">
        <f ca="1">SUMIF('Bon de Commande'!$C$19:$D$50,RAPPEL!$A$1:$A$230,'Bon de Commande'!$J$19:$J$50)</f>
        <v>0</v>
      </c>
    </row>
    <row r="63" spans="1:4" ht="15">
      <c r="A63" s="222">
        <v>63</v>
      </c>
      <c r="B63" s="216" t="s">
        <v>274</v>
      </c>
      <c r="C63" s="158">
        <v>10418</v>
      </c>
      <c r="D63">
        <f ca="1">SUMIF('Bon de Commande'!$C$19:$D$50,RAPPEL!$A$1:$A$230,'Bon de Commande'!$J$19:$J$50)</f>
        <v>0</v>
      </c>
    </row>
    <row r="64" spans="1:4" ht="15">
      <c r="A64" s="222">
        <v>64</v>
      </c>
      <c r="B64" s="216" t="s">
        <v>275</v>
      </c>
      <c r="C64" s="158">
        <v>10428</v>
      </c>
      <c r="D64">
        <f ca="1">SUMIF('Bon de Commande'!$C$19:$D$50,RAPPEL!$A$1:$A$230,'Bon de Commande'!$J$19:$J$50)</f>
        <v>0</v>
      </c>
    </row>
    <row r="65" spans="1:4" ht="15">
      <c r="A65" s="222">
        <v>65</v>
      </c>
      <c r="B65" s="216" t="s">
        <v>276</v>
      </c>
      <c r="C65" s="158">
        <v>10430</v>
      </c>
      <c r="D65">
        <f ca="1">SUMIF('Bon de Commande'!$C$19:$D$50,RAPPEL!$A$1:$A$230,'Bon de Commande'!$J$19:$J$50)</f>
        <v>0</v>
      </c>
    </row>
    <row r="66" spans="1:4" ht="15">
      <c r="A66" s="222">
        <v>66</v>
      </c>
      <c r="B66" s="216" t="s">
        <v>277</v>
      </c>
      <c r="C66" s="158">
        <v>10508</v>
      </c>
      <c r="D66">
        <f ca="1">SUMIF('Bon de Commande'!$C$19:$D$50,RAPPEL!$A$1:$A$230,'Bon de Commande'!$J$19:$J$50)</f>
        <v>0</v>
      </c>
    </row>
    <row r="67" spans="1:4" ht="15">
      <c r="A67" s="222">
        <v>67</v>
      </c>
      <c r="B67" s="216" t="s">
        <v>278</v>
      </c>
      <c r="C67" s="158">
        <v>10510</v>
      </c>
      <c r="D67">
        <f ca="1">SUMIF('Bon de Commande'!$C$19:$D$50,RAPPEL!$A$1:$A$230,'Bon de Commande'!$J$19:$J$50)</f>
        <v>0</v>
      </c>
    </row>
    <row r="68" spans="1:4" ht="15">
      <c r="A68" s="222">
        <v>68</v>
      </c>
      <c r="B68" s="216" t="s">
        <v>279</v>
      </c>
      <c r="C68" s="158">
        <v>10520</v>
      </c>
      <c r="D68">
        <f ca="1">SUMIF('Bon de Commande'!$C$19:$D$50,RAPPEL!$A$1:$A$230,'Bon de Commande'!$J$19:$J$50)</f>
        <v>0</v>
      </c>
    </row>
    <row r="69" spans="1:4" ht="15">
      <c r="A69" s="222">
        <v>69</v>
      </c>
      <c r="B69" s="216" t="s">
        <v>280</v>
      </c>
      <c r="C69" s="158">
        <v>10522</v>
      </c>
      <c r="D69">
        <f ca="1">SUMIF('Bon de Commande'!$C$19:$D$50,RAPPEL!$A$1:$A$230,'Bon de Commande'!$J$19:$J$50)</f>
        <v>0</v>
      </c>
    </row>
    <row r="70" spans="1:4" ht="15">
      <c r="A70" s="222">
        <v>70</v>
      </c>
      <c r="B70" s="216" t="s">
        <v>281</v>
      </c>
      <c r="C70" s="158">
        <v>10525</v>
      </c>
      <c r="D70">
        <f ca="1">SUMIF('Bon de Commande'!$C$19:$D$50,RAPPEL!$A$1:$A$230,'Bon de Commande'!$J$19:$J$50)</f>
        <v>0</v>
      </c>
    </row>
    <row r="71" spans="1:4" ht="15">
      <c r="A71" s="222">
        <v>71</v>
      </c>
      <c r="B71" s="216" t="s">
        <v>282</v>
      </c>
      <c r="C71" s="158">
        <v>10528</v>
      </c>
      <c r="D71">
        <f ca="1">SUMIF('Bon de Commande'!$C$19:$D$50,RAPPEL!$A$1:$A$230,'Bon de Commande'!$J$19:$J$50)</f>
        <v>0</v>
      </c>
    </row>
    <row r="72" spans="1:4" ht="15">
      <c r="A72" s="222">
        <v>72</v>
      </c>
      <c r="B72" s="216" t="s">
        <v>283</v>
      </c>
      <c r="C72" s="158">
        <v>10545</v>
      </c>
      <c r="D72">
        <f ca="1">SUMIF('Bon de Commande'!$C$19:$D$50,RAPPEL!$A$1:$A$230,'Bon de Commande'!$J$19:$J$50)</f>
        <v>0</v>
      </c>
    </row>
    <row r="73" spans="1:4" ht="15">
      <c r="A73" s="222">
        <v>73</v>
      </c>
      <c r="B73" s="216" t="s">
        <v>284</v>
      </c>
      <c r="C73" s="158">
        <v>10552</v>
      </c>
      <c r="D73">
        <f ca="1">SUMIF('Bon de Commande'!$C$19:$D$50,RAPPEL!$A$1:$A$230,'Bon de Commande'!$J$19:$J$50)</f>
        <v>0</v>
      </c>
    </row>
    <row r="74" spans="1:4" ht="15">
      <c r="A74" s="222">
        <v>74</v>
      </c>
      <c r="B74" s="216" t="s">
        <v>371</v>
      </c>
      <c r="C74" s="158">
        <v>10554</v>
      </c>
      <c r="D74">
        <f ca="1">SUMIF('Bon de Commande'!$C$19:$D$50,RAPPEL!$A$1:$A$230,'Bon de Commande'!$J$19:$J$50)</f>
        <v>0</v>
      </c>
    </row>
    <row r="75" spans="1:4" ht="15">
      <c r="A75" s="222">
        <v>75</v>
      </c>
      <c r="B75" s="216" t="s">
        <v>285</v>
      </c>
      <c r="C75" s="158">
        <v>10558</v>
      </c>
      <c r="D75">
        <f ca="1">SUMIF('Bon de Commande'!$C$19:$D$50,RAPPEL!$A$1:$A$230,'Bon de Commande'!$J$19:$J$50)</f>
        <v>0</v>
      </c>
    </row>
    <row r="76" spans="1:4" ht="15">
      <c r="A76" s="222">
        <v>76</v>
      </c>
      <c r="B76" s="216" t="s">
        <v>286</v>
      </c>
      <c r="C76" s="158">
        <v>10560</v>
      </c>
      <c r="D76">
        <f ca="1">SUMIF('Bon de Commande'!$C$19:$D$50,RAPPEL!$A$1:$A$230,'Bon de Commande'!$J$19:$J$50)</f>
        <v>0</v>
      </c>
    </row>
    <row r="77" spans="1:4" ht="15">
      <c r="A77" s="222">
        <v>77</v>
      </c>
      <c r="B77" s="216" t="s">
        <v>287</v>
      </c>
      <c r="C77" s="158">
        <v>10568</v>
      </c>
      <c r="D77">
        <f ca="1">SUMIF('Bon de Commande'!$C$19:$D$50,RAPPEL!$A$1:$A$230,'Bon de Commande'!$J$19:$J$50)</f>
        <v>0</v>
      </c>
    </row>
    <row r="78" spans="1:4" ht="15">
      <c r="A78" s="222">
        <v>78</v>
      </c>
      <c r="B78" s="216" t="s">
        <v>288</v>
      </c>
      <c r="C78" s="158">
        <v>10570</v>
      </c>
      <c r="D78">
        <f ca="1">SUMIF('Bon de Commande'!$C$19:$D$50,RAPPEL!$A$1:$A$230,'Bon de Commande'!$J$19:$J$50)</f>
        <v>0</v>
      </c>
    </row>
    <row r="79" spans="1:4" ht="15">
      <c r="A79" s="222">
        <v>79</v>
      </c>
      <c r="B79" s="216" t="s">
        <v>289</v>
      </c>
      <c r="C79" s="158">
        <v>10602</v>
      </c>
      <c r="D79">
        <f ca="1">SUMIF('Bon de Commande'!$C$19:$D$50,RAPPEL!$A$1:$A$230,'Bon de Commande'!$J$19:$J$50)</f>
        <v>0</v>
      </c>
    </row>
    <row r="80" spans="1:4" ht="15">
      <c r="A80" s="222">
        <v>80</v>
      </c>
      <c r="B80" s="216" t="s">
        <v>290</v>
      </c>
      <c r="C80" s="158">
        <v>10608</v>
      </c>
      <c r="D80">
        <f ca="1">SUMIF('Bon de Commande'!$C$19:$D$50,RAPPEL!$A$1:$A$230,'Bon de Commande'!$J$19:$J$50)</f>
        <v>0</v>
      </c>
    </row>
    <row r="81" spans="1:4" ht="15">
      <c r="A81" s="222">
        <v>81</v>
      </c>
      <c r="B81" s="216" t="s">
        <v>291</v>
      </c>
      <c r="C81" s="158">
        <v>10610</v>
      </c>
      <c r="D81">
        <f ca="1">SUMIF('Bon de Commande'!$C$19:$D$50,RAPPEL!$A$1:$A$230,'Bon de Commande'!$J$19:$J$50)</f>
        <v>0</v>
      </c>
    </row>
    <row r="82" spans="1:4" ht="15">
      <c r="A82" s="222">
        <v>82</v>
      </c>
      <c r="B82" s="216" t="s">
        <v>292</v>
      </c>
      <c r="C82" s="158">
        <v>10618</v>
      </c>
      <c r="D82">
        <f ca="1">SUMIF('Bon de Commande'!$C$19:$D$50,RAPPEL!$A$1:$A$230,'Bon de Commande'!$J$19:$J$50)</f>
        <v>0</v>
      </c>
    </row>
    <row r="83" spans="1:4" ht="15">
      <c r="A83" s="222">
        <v>83</v>
      </c>
      <c r="B83" s="216" t="s">
        <v>293</v>
      </c>
      <c r="C83" s="158">
        <v>10619</v>
      </c>
      <c r="D83">
        <f ca="1">SUMIF('Bon de Commande'!$C$19:$D$50,RAPPEL!$A$1:$A$230,'Bon de Commande'!$J$19:$J$50)</f>
        <v>0</v>
      </c>
    </row>
    <row r="84" spans="1:4" ht="15">
      <c r="A84" s="222">
        <v>84</v>
      </c>
      <c r="B84" s="216" t="s">
        <v>294</v>
      </c>
      <c r="C84" s="158">
        <v>10620</v>
      </c>
      <c r="D84">
        <f ca="1">SUMIF('Bon de Commande'!$C$19:$D$50,RAPPEL!$A$1:$A$230,'Bon de Commande'!$J$19:$J$50)</f>
        <v>0</v>
      </c>
    </row>
    <row r="85" spans="1:4" ht="15">
      <c r="A85" s="222">
        <v>85</v>
      </c>
      <c r="B85" s="216" t="s">
        <v>295</v>
      </c>
      <c r="C85" s="158">
        <v>10672</v>
      </c>
      <c r="D85">
        <f ca="1">SUMIF('Bon de Commande'!$C$19:$D$50,RAPPEL!$A$1:$A$230,'Bon de Commande'!$J$19:$J$50)</f>
        <v>0</v>
      </c>
    </row>
    <row r="86" spans="1:4" ht="15">
      <c r="A86" s="222">
        <v>86</v>
      </c>
      <c r="B86" s="216" t="s">
        <v>296</v>
      </c>
      <c r="C86" s="158">
        <v>10679</v>
      </c>
      <c r="D86">
        <f ca="1">SUMIF('Bon de Commande'!$C$19:$D$50,RAPPEL!$A$1:$A$230,'Bon de Commande'!$J$19:$J$50)</f>
        <v>0</v>
      </c>
    </row>
    <row r="87" spans="1:4" ht="15">
      <c r="A87" s="222">
        <v>87</v>
      </c>
      <c r="B87" s="216" t="s">
        <v>297</v>
      </c>
      <c r="C87" s="158">
        <v>10680</v>
      </c>
      <c r="D87">
        <f ca="1">SUMIF('Bon de Commande'!$C$19:$D$50,RAPPEL!$A$1:$A$230,'Bon de Commande'!$J$19:$J$50)</f>
        <v>0</v>
      </c>
    </row>
    <row r="88" spans="1:4" ht="15">
      <c r="A88" s="222">
        <v>88</v>
      </c>
      <c r="B88" s="216" t="s">
        <v>298</v>
      </c>
      <c r="C88" s="158">
        <v>10694</v>
      </c>
      <c r="D88">
        <f ca="1">SUMIF('Bon de Commande'!$C$19:$D$50,RAPPEL!$A$1:$A$230,'Bon de Commande'!$J$19:$J$50)</f>
        <v>0</v>
      </c>
    </row>
    <row r="89" spans="1:4" ht="15">
      <c r="A89" s="222">
        <v>89</v>
      </c>
      <c r="B89" s="216" t="s">
        <v>299</v>
      </c>
      <c r="C89" s="158">
        <v>10697</v>
      </c>
      <c r="D89">
        <f ca="1">SUMIF('Bon de Commande'!$C$19:$D$50,RAPPEL!$A$1:$A$230,'Bon de Commande'!$J$19:$J$50)</f>
        <v>0</v>
      </c>
    </row>
    <row r="90" spans="1:4" ht="15">
      <c r="A90" s="222">
        <v>90</v>
      </c>
      <c r="B90" s="216" t="s">
        <v>300</v>
      </c>
      <c r="C90" s="158">
        <v>10698</v>
      </c>
      <c r="D90">
        <f ca="1">SUMIF('Bon de Commande'!$C$19:$D$50,RAPPEL!$A$1:$A$230,'Bon de Commande'!$J$19:$J$50)</f>
        <v>0</v>
      </c>
    </row>
    <row r="91" spans="1:4" ht="15">
      <c r="A91" s="222">
        <v>91</v>
      </c>
      <c r="B91" s="216" t="s">
        <v>301</v>
      </c>
      <c r="C91" s="158">
        <v>10702</v>
      </c>
      <c r="D91">
        <f ca="1">SUMIF('Bon de Commande'!$C$19:$D$50,RAPPEL!$A$1:$A$230,'Bon de Commande'!$J$19:$J$50)</f>
        <v>0</v>
      </c>
    </row>
    <row r="92" spans="1:4" ht="15">
      <c r="A92" s="222">
        <v>92</v>
      </c>
      <c r="B92" s="216" t="s">
        <v>302</v>
      </c>
      <c r="C92" s="158">
        <v>10707</v>
      </c>
      <c r="D92">
        <f ca="1">SUMIF('Bon de Commande'!$C$19:$D$50,RAPPEL!$A$1:$A$230,'Bon de Commande'!$J$19:$J$50)</f>
        <v>0</v>
      </c>
    </row>
    <row r="93" spans="1:4" ht="15">
      <c r="A93" s="222">
        <v>93</v>
      </c>
      <c r="B93" s="216" t="s">
        <v>303</v>
      </c>
      <c r="C93" s="158">
        <v>11353</v>
      </c>
      <c r="D93">
        <f ca="1">SUMIF('Bon de Commande'!$C$19:$D$50,RAPPEL!$A$1:$A$230,'Bon de Commande'!$J$19:$J$50)</f>
        <v>0</v>
      </c>
    </row>
    <row r="94" spans="1:4" ht="15">
      <c r="A94" s="222">
        <v>94</v>
      </c>
      <c r="B94" s="216" t="s">
        <v>304</v>
      </c>
      <c r="C94" s="158">
        <v>11374</v>
      </c>
      <c r="D94">
        <f ca="1">SUMIF('Bon de Commande'!$C$19:$D$50,RAPPEL!$A$1:$A$230,'Bon de Commande'!$J$19:$J$50)</f>
        <v>0</v>
      </c>
    </row>
    <row r="95" spans="1:4" ht="15">
      <c r="A95" s="222">
        <v>95</v>
      </c>
      <c r="B95" s="216" t="s">
        <v>305</v>
      </c>
      <c r="C95" s="158">
        <v>11406</v>
      </c>
      <c r="D95">
        <f ca="1">SUMIF('Bon de Commande'!$C$19:$D$50,RAPPEL!$A$1:$A$230,'Bon de Commande'!$J$19:$J$50)</f>
        <v>0</v>
      </c>
    </row>
    <row r="96" spans="1:4" ht="15">
      <c r="A96" s="222">
        <v>96</v>
      </c>
      <c r="B96" s="216" t="s">
        <v>306</v>
      </c>
      <c r="C96" s="158">
        <v>11418</v>
      </c>
      <c r="D96">
        <f ca="1">SUMIF('Bon de Commande'!$C$19:$D$50,RAPPEL!$A$1:$A$230,'Bon de Commande'!$J$19:$J$50)</f>
        <v>0</v>
      </c>
    </row>
    <row r="97" spans="1:4" ht="15">
      <c r="A97" s="222">
        <v>97</v>
      </c>
      <c r="B97" s="216" t="s">
        <v>307</v>
      </c>
      <c r="C97" s="158">
        <v>11420</v>
      </c>
      <c r="D97">
        <f ca="1">SUMIF('Bon de Commande'!$C$19:$D$50,RAPPEL!$A$1:$A$230,'Bon de Commande'!$J$19:$J$50)</f>
        <v>0</v>
      </c>
    </row>
    <row r="98" spans="1:4" ht="15">
      <c r="A98" s="222">
        <v>98</v>
      </c>
      <c r="B98" s="216" t="s">
        <v>308</v>
      </c>
      <c r="C98" s="158">
        <v>11428</v>
      </c>
      <c r="D98">
        <f ca="1">SUMIF('Bon de Commande'!$C$19:$D$50,RAPPEL!$A$1:$A$230,'Bon de Commande'!$J$19:$J$50)</f>
        <v>0</v>
      </c>
    </row>
    <row r="99" spans="1:4" ht="15">
      <c r="A99" s="222">
        <v>99</v>
      </c>
      <c r="B99" s="216" t="s">
        <v>309</v>
      </c>
      <c r="C99" s="158">
        <v>11432</v>
      </c>
      <c r="D99">
        <f ca="1">SUMIF('Bon de Commande'!$C$19:$D$50,RAPPEL!$A$1:$A$230,'Bon de Commande'!$J$19:$J$50)</f>
        <v>0</v>
      </c>
    </row>
    <row r="100" spans="1:4" ht="15">
      <c r="A100" s="222">
        <v>100</v>
      </c>
      <c r="B100" s="216" t="s">
        <v>51</v>
      </c>
      <c r="C100" s="158">
        <v>11445</v>
      </c>
      <c r="D100">
        <f ca="1">SUMIF('Bon de Commande'!$C$19:$D$50,RAPPEL!$A$1:$A$230,'Bon de Commande'!$J$19:$J$50)</f>
        <v>0</v>
      </c>
    </row>
    <row r="101" spans="1:4" ht="15">
      <c r="A101" s="222">
        <v>101</v>
      </c>
      <c r="B101" s="216" t="s">
        <v>52</v>
      </c>
      <c r="C101" s="158">
        <v>11446</v>
      </c>
      <c r="D101">
        <f ca="1">SUMIF('Bon de Commande'!$C$19:$D$50,RAPPEL!$A$1:$A$230,'Bon de Commande'!$J$19:$J$50)</f>
        <v>0</v>
      </c>
    </row>
    <row r="102" spans="1:4" ht="15">
      <c r="A102" s="222">
        <v>102</v>
      </c>
      <c r="B102" s="216" t="s">
        <v>53</v>
      </c>
      <c r="C102" s="158">
        <v>11447</v>
      </c>
      <c r="D102">
        <f ca="1">SUMIF('Bon de Commande'!$C$19:$D$50,RAPPEL!$A$1:$A$230,'Bon de Commande'!$J$19:$J$50)</f>
        <v>0</v>
      </c>
    </row>
    <row r="103" spans="1:4" ht="15">
      <c r="A103" s="222">
        <v>103</v>
      </c>
      <c r="B103" s="216" t="s">
        <v>54</v>
      </c>
      <c r="C103" s="158">
        <v>11518</v>
      </c>
      <c r="D103">
        <f ca="1">SUMIF('Bon de Commande'!$C$19:$D$50,RAPPEL!$A$1:$A$230,'Bon de Commande'!$J$19:$J$50)</f>
        <v>0</v>
      </c>
    </row>
    <row r="104" spans="1:4" ht="15">
      <c r="A104" s="222">
        <v>104</v>
      </c>
      <c r="B104" s="216" t="s">
        <v>55</v>
      </c>
      <c r="C104" s="158">
        <v>11562</v>
      </c>
      <c r="D104">
        <f ca="1">SUMIF('Bon de Commande'!$C$19:$D$50,RAPPEL!$A$1:$A$230,'Bon de Commande'!$J$19:$J$50)</f>
        <v>0</v>
      </c>
    </row>
    <row r="105" spans="1:4" ht="15">
      <c r="A105" s="222">
        <v>105</v>
      </c>
      <c r="B105" s="216" t="s">
        <v>56</v>
      </c>
      <c r="C105" s="158">
        <v>11563</v>
      </c>
      <c r="D105">
        <f ca="1">SUMIF('Bon de Commande'!$C$19:$D$50,RAPPEL!$A$1:$A$230,'Bon de Commande'!$J$19:$J$50)</f>
        <v>0</v>
      </c>
    </row>
    <row r="106" spans="1:4" ht="15">
      <c r="A106" s="222">
        <v>106</v>
      </c>
      <c r="B106" s="216" t="s">
        <v>57</v>
      </c>
      <c r="C106" s="158">
        <v>11564</v>
      </c>
      <c r="D106">
        <f ca="1">SUMIF('Bon de Commande'!$C$19:$D$50,RAPPEL!$A$1:$A$230,'Bon de Commande'!$J$19:$J$50)</f>
        <v>0</v>
      </c>
    </row>
    <row r="107" spans="1:4" ht="15">
      <c r="A107" s="222">
        <v>107</v>
      </c>
      <c r="B107" s="216" t="s">
        <v>58</v>
      </c>
      <c r="C107" s="158">
        <v>11570</v>
      </c>
      <c r="D107">
        <f ca="1">SUMIF('Bon de Commande'!$C$19:$D$50,RAPPEL!$A$1:$A$230,'Bon de Commande'!$J$19:$J$50)</f>
        <v>0</v>
      </c>
    </row>
    <row r="108" spans="1:4" ht="15">
      <c r="A108" s="222">
        <v>108</v>
      </c>
      <c r="B108" s="216" t="s">
        <v>59</v>
      </c>
      <c r="C108" s="158">
        <v>11572</v>
      </c>
      <c r="D108">
        <f ca="1">SUMIF('Bon de Commande'!$C$19:$D$50,RAPPEL!$A$1:$A$230,'Bon de Commande'!$J$19:$J$50)</f>
        <v>0</v>
      </c>
    </row>
    <row r="109" spans="1:4" ht="15">
      <c r="A109" s="222">
        <v>109</v>
      </c>
      <c r="B109" s="216" t="s">
        <v>60</v>
      </c>
      <c r="C109" s="158">
        <v>11612</v>
      </c>
      <c r="D109">
        <f ca="1">SUMIF('Bon de Commande'!$C$19:$D$50,RAPPEL!$A$1:$A$230,'Bon de Commande'!$J$19:$J$50)</f>
        <v>0</v>
      </c>
    </row>
    <row r="110" spans="1:4" ht="15">
      <c r="A110" s="222">
        <v>110</v>
      </c>
      <c r="B110" s="216" t="s">
        <v>62</v>
      </c>
      <c r="C110" s="158">
        <v>11613</v>
      </c>
      <c r="D110">
        <f ca="1">SUMIF('Bon de Commande'!$C$19:$D$50,RAPPEL!$A$1:$A$230,'Bon de Commande'!$J$19:$J$50)</f>
        <v>0</v>
      </c>
    </row>
    <row r="111" spans="1:4" ht="15">
      <c r="A111" s="222">
        <v>111</v>
      </c>
      <c r="B111" s="216" t="s">
        <v>63</v>
      </c>
      <c r="C111" s="158">
        <v>11614</v>
      </c>
      <c r="D111">
        <f ca="1">SUMIF('Bon de Commande'!$C$19:$D$50,RAPPEL!$A$1:$A$230,'Bon de Commande'!$J$19:$J$50)</f>
        <v>0</v>
      </c>
    </row>
    <row r="112" spans="1:4" ht="15">
      <c r="A112" s="222">
        <v>112</v>
      </c>
      <c r="B112" s="216" t="s">
        <v>64</v>
      </c>
      <c r="C112" s="158">
        <v>11628</v>
      </c>
      <c r="D112">
        <f ca="1">SUMIF('Bon de Commande'!$C$19:$D$50,RAPPEL!$A$1:$A$230,'Bon de Commande'!$J$19:$J$50)</f>
        <v>0</v>
      </c>
    </row>
    <row r="113" spans="1:4" ht="15">
      <c r="A113" s="222">
        <v>113</v>
      </c>
      <c r="B113" s="216" t="s">
        <v>65</v>
      </c>
      <c r="C113" s="158">
        <v>11653</v>
      </c>
      <c r="D113">
        <f ca="1">SUMIF('Bon de Commande'!$C$19:$D$50,RAPPEL!$A$1:$A$230,'Bon de Commande'!$J$19:$J$50)</f>
        <v>0</v>
      </c>
    </row>
    <row r="114" spans="1:4" ht="15">
      <c r="A114" s="222">
        <v>114</v>
      </c>
      <c r="B114" s="216" t="s">
        <v>66</v>
      </c>
      <c r="C114" s="158">
        <v>11694</v>
      </c>
      <c r="D114">
        <f ca="1">SUMIF('Bon de Commande'!$C$19:$D$50,RAPPEL!$A$1:$A$230,'Bon de Commande'!$J$19:$J$50)</f>
        <v>0</v>
      </c>
    </row>
    <row r="115" spans="1:4" ht="15">
      <c r="A115" s="222">
        <v>115</v>
      </c>
      <c r="B115" s="216" t="s">
        <v>372</v>
      </c>
      <c r="C115" s="158">
        <v>11697</v>
      </c>
      <c r="D115">
        <f ca="1">SUMIF('Bon de Commande'!$C$19:$D$50,RAPPEL!$A$1:$A$230,'Bon de Commande'!$J$19:$J$50)</f>
        <v>0</v>
      </c>
    </row>
    <row r="116" spans="1:4" ht="15">
      <c r="A116" s="222">
        <v>116</v>
      </c>
      <c r="B116" s="216" t="s">
        <v>67</v>
      </c>
      <c r="C116" s="158">
        <v>11698</v>
      </c>
      <c r="D116">
        <f ca="1">SUMIF('Bon de Commande'!$C$19:$D$50,RAPPEL!$A$1:$A$230,'Bon de Commande'!$J$19:$J$50)</f>
        <v>0</v>
      </c>
    </row>
    <row r="117" spans="1:4" ht="15">
      <c r="A117" s="222">
        <v>117</v>
      </c>
      <c r="B117" s="216" t="s">
        <v>68</v>
      </c>
      <c r="C117" s="158">
        <v>11699</v>
      </c>
      <c r="D117">
        <f ca="1">SUMIF('Bon de Commande'!$C$19:$D$50,RAPPEL!$A$1:$A$230,'Bon de Commande'!$J$19:$J$50)</f>
        <v>0</v>
      </c>
    </row>
    <row r="118" spans="1:4" ht="15">
      <c r="A118" s="222">
        <v>118</v>
      </c>
      <c r="B118" s="216" t="s">
        <v>70</v>
      </c>
      <c r="C118" s="158">
        <v>11700</v>
      </c>
      <c r="D118">
        <f ca="1">SUMIF('Bon de Commande'!$C$19:$D$50,RAPPEL!$A$1:$A$230,'Bon de Commande'!$J$19:$J$50)</f>
        <v>0</v>
      </c>
    </row>
    <row r="119" spans="1:4" ht="15">
      <c r="A119" s="222">
        <v>119</v>
      </c>
      <c r="B119" s="216" t="s">
        <v>71</v>
      </c>
      <c r="C119" s="168">
        <v>11702</v>
      </c>
      <c r="D119">
        <f ca="1">SUMIF('Bon de Commande'!$C$19:$D$50,RAPPEL!$A$1:$A$230,'Bon de Commande'!$J$19:$J$50)</f>
        <v>0</v>
      </c>
    </row>
    <row r="120" spans="1:4" ht="15">
      <c r="A120" s="222">
        <v>120</v>
      </c>
      <c r="B120" s="216" t="s">
        <v>73</v>
      </c>
      <c r="C120" s="158">
        <v>11706</v>
      </c>
      <c r="D120">
        <f ca="1">SUMIF('Bon de Commande'!$C$19:$D$50,RAPPEL!$A$1:$A$230,'Bon de Commande'!$J$19:$J$50)</f>
        <v>0</v>
      </c>
    </row>
    <row r="121" spans="1:4" ht="15">
      <c r="A121" s="222">
        <v>121</v>
      </c>
      <c r="B121" s="216" t="s">
        <v>74</v>
      </c>
      <c r="C121" s="158">
        <v>11707</v>
      </c>
      <c r="D121">
        <f ca="1">SUMIF('Bon de Commande'!$C$19:$D$50,RAPPEL!$A$1:$A$230,'Bon de Commande'!$J$19:$J$50)</f>
        <v>0</v>
      </c>
    </row>
    <row r="122" spans="1:4" ht="15">
      <c r="A122" s="222">
        <v>122</v>
      </c>
      <c r="B122" s="216" t="s">
        <v>75</v>
      </c>
      <c r="C122" s="158">
        <v>11708</v>
      </c>
      <c r="D122">
        <f ca="1">SUMIF('Bon de Commande'!$C$19:$D$50,RAPPEL!$A$1:$A$230,'Bon de Commande'!$J$19:$J$50)</f>
        <v>0</v>
      </c>
    </row>
    <row r="123" spans="1:4" ht="15">
      <c r="A123" s="222">
        <v>123</v>
      </c>
      <c r="B123" s="216" t="s">
        <v>76</v>
      </c>
      <c r="C123" s="158">
        <v>11710</v>
      </c>
      <c r="D123">
        <f ca="1">SUMIF('Bon de Commande'!$C$19:$D$50,RAPPEL!$A$1:$A$230,'Bon de Commande'!$J$19:$J$50)</f>
        <v>0</v>
      </c>
    </row>
    <row r="124" spans="1:4" ht="15">
      <c r="A124" s="222">
        <v>124</v>
      </c>
      <c r="B124" s="216" t="s">
        <v>77</v>
      </c>
      <c r="C124" s="158">
        <v>11781</v>
      </c>
      <c r="D124">
        <f ca="1">SUMIF('Bon de Commande'!$C$19:$D$50,RAPPEL!$A$1:$A$230,'Bon de Commande'!$J$19:$J$50)</f>
        <v>0</v>
      </c>
    </row>
    <row r="125" spans="1:4" ht="15">
      <c r="A125" s="222">
        <v>125</v>
      </c>
      <c r="B125" s="216" t="s">
        <v>79</v>
      </c>
      <c r="C125" s="166">
        <v>11782</v>
      </c>
      <c r="D125">
        <f ca="1">SUMIF('Bon de Commande'!$C$19:$D$50,RAPPEL!$A$1:$A$230,'Bon de Commande'!$J$19:$J$50)</f>
        <v>0</v>
      </c>
    </row>
    <row r="126" spans="1:4" ht="15">
      <c r="A126" s="222">
        <v>126</v>
      </c>
      <c r="B126" s="216" t="s">
        <v>81</v>
      </c>
      <c r="C126" s="166">
        <v>11791</v>
      </c>
      <c r="D126">
        <f ca="1">SUMIF('Bon de Commande'!$C$19:$D$50,RAPPEL!$A$1:$A$230,'Bon de Commande'!$J$19:$J$50)</f>
        <v>0</v>
      </c>
    </row>
    <row r="127" spans="1:4" ht="15">
      <c r="A127" s="222">
        <v>127</v>
      </c>
      <c r="B127" s="216" t="s">
        <v>82</v>
      </c>
      <c r="C127" s="166">
        <v>11884</v>
      </c>
      <c r="D127">
        <f ca="1">SUMIF('Bon de Commande'!$C$19:$D$50,RAPPEL!$A$1:$A$230,'Bon de Commande'!$J$19:$J$50)</f>
        <v>0</v>
      </c>
    </row>
    <row r="128" spans="1:4" ht="15">
      <c r="A128" s="222">
        <v>128</v>
      </c>
      <c r="B128" s="216" t="s">
        <v>84</v>
      </c>
      <c r="C128" s="166">
        <v>11885</v>
      </c>
      <c r="D128">
        <f ca="1">SUMIF('Bon de Commande'!$C$19:$D$50,RAPPEL!$A$1:$A$230,'Bon de Commande'!$J$19:$J$50)</f>
        <v>0</v>
      </c>
    </row>
    <row r="129" spans="1:4" ht="15">
      <c r="A129" s="222">
        <v>129</v>
      </c>
      <c r="B129" s="216" t="s">
        <v>86</v>
      </c>
      <c r="C129" s="166">
        <v>11886</v>
      </c>
      <c r="D129">
        <f ca="1">SUMIF('Bon de Commande'!$C$19:$D$50,RAPPEL!$A$1:$A$230,'Bon de Commande'!$J$19:$J$50)</f>
        <v>0</v>
      </c>
    </row>
    <row r="130" spans="1:4" ht="15">
      <c r="A130" s="222">
        <v>130</v>
      </c>
      <c r="B130" s="216" t="s">
        <v>89</v>
      </c>
      <c r="C130" s="166">
        <v>11887</v>
      </c>
      <c r="D130">
        <f ca="1">SUMIF('Bon de Commande'!$C$19:$D$50,RAPPEL!$A$1:$A$230,'Bon de Commande'!$J$19:$J$50)</f>
        <v>0</v>
      </c>
    </row>
    <row r="131" spans="1:4" ht="15">
      <c r="A131" s="222">
        <v>131</v>
      </c>
      <c r="B131" s="216" t="s">
        <v>91</v>
      </c>
      <c r="C131" s="166">
        <v>11888</v>
      </c>
      <c r="D131">
        <f ca="1">SUMIF('Bon de Commande'!$C$19:$D$50,RAPPEL!$A$1:$A$230,'Bon de Commande'!$J$19:$J$50)</f>
        <v>0</v>
      </c>
    </row>
    <row r="132" spans="1:4" ht="15">
      <c r="A132" s="222">
        <v>132</v>
      </c>
      <c r="B132" s="216" t="s">
        <v>92</v>
      </c>
      <c r="C132" s="166">
        <v>11891</v>
      </c>
      <c r="D132">
        <f ca="1">SUMIF('Bon de Commande'!$C$19:$D$50,RAPPEL!$A$1:$A$230,'Bon de Commande'!$J$19:$J$50)</f>
        <v>0</v>
      </c>
    </row>
    <row r="133" spans="1:4" ht="15">
      <c r="A133" s="222">
        <v>133</v>
      </c>
      <c r="B133" s="216" t="s">
        <v>93</v>
      </c>
      <c r="C133" s="158">
        <v>13120</v>
      </c>
      <c r="D133">
        <f ca="1">SUMIF('Bon de Commande'!$C$19:$D$50,RAPPEL!$A$1:$A$230,'Bon de Commande'!$J$19:$J$50)</f>
        <v>0</v>
      </c>
    </row>
    <row r="134" spans="1:4" ht="15">
      <c r="A134" s="222">
        <v>134</v>
      </c>
      <c r="B134" s="216" t="s">
        <v>94</v>
      </c>
      <c r="C134" s="158">
        <v>13125</v>
      </c>
      <c r="D134">
        <f ca="1">SUMIF('Bon de Commande'!$C$19:$D$50,RAPPEL!$A$1:$A$230,'Bon de Commande'!$J$19:$J$50)</f>
        <v>0</v>
      </c>
    </row>
    <row r="135" spans="1:4" ht="15">
      <c r="A135" s="222">
        <v>135</v>
      </c>
      <c r="B135" s="216" t="s">
        <v>95</v>
      </c>
      <c r="C135" s="158">
        <v>14846</v>
      </c>
      <c r="D135">
        <f ca="1">SUMIF('Bon de Commande'!$C$19:$D$50,RAPPEL!$A$1:$A$230,'Bon de Commande'!$J$19:$J$50)</f>
        <v>0</v>
      </c>
    </row>
    <row r="136" spans="1:4" ht="15">
      <c r="A136" s="222">
        <v>136</v>
      </c>
      <c r="B136" s="216" t="s">
        <v>96</v>
      </c>
      <c r="C136" s="158">
        <v>15500</v>
      </c>
      <c r="D136">
        <f ca="1">SUMIF('Bon de Commande'!$C$19:$D$50,RAPPEL!$A$1:$A$230,'Bon de Commande'!$J$19:$J$50)</f>
        <v>0</v>
      </c>
    </row>
    <row r="137" spans="1:4" ht="15">
      <c r="A137" s="222">
        <v>137</v>
      </c>
      <c r="B137" s="216" t="s">
        <v>97</v>
      </c>
      <c r="C137" s="158">
        <v>15511</v>
      </c>
      <c r="D137">
        <f ca="1">SUMIF('Bon de Commande'!$C$19:$D$50,RAPPEL!$A$1:$A$230,'Bon de Commande'!$J$19:$J$50)</f>
        <v>0</v>
      </c>
    </row>
    <row r="138" spans="1:4" ht="15">
      <c r="A138" s="222">
        <v>138</v>
      </c>
      <c r="B138" s="216" t="s">
        <v>98</v>
      </c>
      <c r="C138" s="166">
        <v>19178</v>
      </c>
      <c r="D138">
        <f ca="1">SUMIF('Bon de Commande'!$C$19:$D$50,RAPPEL!$A$1:$A$230,'Bon de Commande'!$J$19:$J$50)</f>
        <v>0</v>
      </c>
    </row>
    <row r="139" spans="1:4" ht="15">
      <c r="A139" s="222">
        <v>139</v>
      </c>
      <c r="B139" s="216" t="s">
        <v>99</v>
      </c>
      <c r="C139" s="158">
        <v>19231</v>
      </c>
      <c r="D139">
        <f ca="1">SUMIF('Bon de Commande'!$C$19:$D$50,RAPPEL!$A$1:$A$230,'Bon de Commande'!$J$19:$J$50)</f>
        <v>0</v>
      </c>
    </row>
    <row r="140" spans="1:4" ht="15">
      <c r="A140" s="222">
        <v>140</v>
      </c>
      <c r="B140" s="216" t="s">
        <v>101</v>
      </c>
      <c r="C140" s="158">
        <v>19234</v>
      </c>
      <c r="D140">
        <f ca="1">SUMIF('Bon de Commande'!$C$19:$D$50,RAPPEL!$A$1:$A$230,'Bon de Commande'!$J$19:$J$50)</f>
        <v>0</v>
      </c>
    </row>
    <row r="141" spans="1:4" ht="15">
      <c r="A141" s="222">
        <v>141</v>
      </c>
      <c r="B141" s="216" t="s">
        <v>102</v>
      </c>
      <c r="C141" s="158">
        <v>19243</v>
      </c>
      <c r="D141">
        <f ca="1">SUMIF('Bon de Commande'!$C$19:$D$50,RAPPEL!$A$1:$A$230,'Bon de Commande'!$J$19:$J$50)</f>
        <v>0</v>
      </c>
    </row>
    <row r="142" spans="1:4" ht="15">
      <c r="A142" s="222">
        <v>142</v>
      </c>
      <c r="B142" s="216" t="s">
        <v>103</v>
      </c>
      <c r="C142" s="158">
        <v>19281</v>
      </c>
      <c r="D142">
        <f ca="1">SUMIF('Bon de Commande'!$C$19:$D$50,RAPPEL!$A$1:$A$230,'Bon de Commande'!$J$19:$J$50)</f>
        <v>0</v>
      </c>
    </row>
    <row r="143" spans="1:4" ht="15">
      <c r="A143" s="222">
        <v>143</v>
      </c>
      <c r="B143" s="216" t="s">
        <v>104</v>
      </c>
      <c r="C143" s="158">
        <v>19283</v>
      </c>
      <c r="D143">
        <f ca="1">SUMIF('Bon de Commande'!$C$19:$D$50,RAPPEL!$A$1:$A$230,'Bon de Commande'!$J$19:$J$50)</f>
        <v>0</v>
      </c>
    </row>
    <row r="144" spans="1:4" ht="15">
      <c r="A144" s="222">
        <v>144</v>
      </c>
      <c r="B144" s="216" t="s">
        <v>105</v>
      </c>
      <c r="C144" s="158">
        <v>19285</v>
      </c>
      <c r="D144">
        <f ca="1">SUMIF('Bon de Commande'!$C$19:$D$50,RAPPEL!$A$1:$A$230,'Bon de Commande'!$J$19:$J$50)</f>
        <v>0</v>
      </c>
    </row>
    <row r="145" spans="1:4" ht="15">
      <c r="A145" s="222">
        <v>145</v>
      </c>
      <c r="B145" s="216" t="s">
        <v>106</v>
      </c>
      <c r="C145" s="158">
        <v>19711</v>
      </c>
      <c r="D145">
        <f ca="1">SUMIF('Bon de Commande'!$C$19:$D$50,RAPPEL!$A$1:$A$230,'Bon de Commande'!$J$19:$J$50)</f>
        <v>0</v>
      </c>
    </row>
    <row r="146" spans="1:4" ht="15">
      <c r="A146" s="222">
        <v>146</v>
      </c>
      <c r="B146" s="216" t="s">
        <v>107</v>
      </c>
      <c r="C146" s="158">
        <v>19712</v>
      </c>
      <c r="D146">
        <f ca="1">SUMIF('Bon de Commande'!$C$19:$D$50,RAPPEL!$A$1:$A$230,'Bon de Commande'!$J$19:$J$50)</f>
        <v>0</v>
      </c>
    </row>
    <row r="147" spans="1:4" ht="15">
      <c r="A147" s="222">
        <v>147</v>
      </c>
      <c r="B147" s="216" t="s">
        <v>108</v>
      </c>
      <c r="C147" s="158">
        <v>19713</v>
      </c>
      <c r="D147">
        <f ca="1">SUMIF('Bon de Commande'!$C$19:$D$50,RAPPEL!$A$1:$A$230,'Bon de Commande'!$J$19:$J$50)</f>
        <v>0</v>
      </c>
    </row>
    <row r="148" spans="1:4" ht="15">
      <c r="A148" s="222">
        <v>148</v>
      </c>
      <c r="B148" s="216" t="s">
        <v>109</v>
      </c>
      <c r="C148" s="158">
        <v>19714</v>
      </c>
      <c r="D148">
        <f ca="1">SUMIF('Bon de Commande'!$C$19:$D$50,RAPPEL!$A$1:$A$230,'Bon de Commande'!$J$19:$J$50)</f>
        <v>0</v>
      </c>
    </row>
    <row r="149" spans="1:4" ht="15">
      <c r="A149" s="222">
        <v>149</v>
      </c>
      <c r="B149" s="216" t="s">
        <v>110</v>
      </c>
      <c r="C149" s="158">
        <v>19715</v>
      </c>
      <c r="D149">
        <f ca="1">SUMIF('Bon de Commande'!$C$19:$D$50,RAPPEL!$A$1:$A$230,'Bon de Commande'!$J$19:$J$50)</f>
        <v>0</v>
      </c>
    </row>
    <row r="150" spans="1:4" ht="15">
      <c r="A150" s="222">
        <v>150</v>
      </c>
      <c r="B150" s="216" t="s">
        <v>112</v>
      </c>
      <c r="C150" s="158">
        <v>19716</v>
      </c>
      <c r="D150">
        <f ca="1">SUMIF('Bon de Commande'!$C$19:$D$50,RAPPEL!$A$1:$A$230,'Bon de Commande'!$J$19:$J$50)</f>
        <v>0</v>
      </c>
    </row>
    <row r="151" spans="1:4" ht="15">
      <c r="A151" s="222">
        <v>151</v>
      </c>
      <c r="B151" s="216" t="s">
        <v>113</v>
      </c>
      <c r="C151" s="158">
        <v>19717</v>
      </c>
      <c r="D151">
        <f ca="1">SUMIF('Bon de Commande'!$C$19:$D$50,RAPPEL!$A$1:$A$230,'Bon de Commande'!$J$19:$J$50)</f>
        <v>0</v>
      </c>
    </row>
    <row r="152" spans="1:4" ht="15">
      <c r="A152" s="222">
        <v>152</v>
      </c>
      <c r="B152" s="216" t="s">
        <v>114</v>
      </c>
      <c r="C152" s="168">
        <v>20012</v>
      </c>
      <c r="D152">
        <f ca="1">SUMIF('Bon de Commande'!$C$19:$D$50,RAPPEL!$A$1:$A$230,'Bon de Commande'!$J$19:$J$50)</f>
        <v>0</v>
      </c>
    </row>
    <row r="153" spans="1:4" ht="15">
      <c r="A153" s="222">
        <v>153</v>
      </c>
      <c r="B153" s="216" t="s">
        <v>115</v>
      </c>
      <c r="C153" s="158">
        <v>20014</v>
      </c>
      <c r="D153">
        <f ca="1">SUMIF('Bon de Commande'!$C$19:$D$50,RAPPEL!$A$1:$A$230,'Bon de Commande'!$J$19:$J$50)</f>
        <v>0</v>
      </c>
    </row>
    <row r="154" spans="1:4" ht="15">
      <c r="A154" s="222">
        <v>154</v>
      </c>
      <c r="B154" s="216" t="s">
        <v>116</v>
      </c>
      <c r="C154" s="166">
        <v>20015</v>
      </c>
      <c r="D154">
        <f ca="1">SUMIF('Bon de Commande'!$C$19:$D$50,RAPPEL!$A$1:$A$230,'Bon de Commande'!$J$19:$J$50)</f>
        <v>0</v>
      </c>
    </row>
    <row r="155" spans="1:4" ht="15">
      <c r="A155" s="222">
        <v>155</v>
      </c>
      <c r="B155" s="216" t="s">
        <v>117</v>
      </c>
      <c r="C155" s="158">
        <v>20016</v>
      </c>
      <c r="D155">
        <f ca="1">SUMIF('Bon de Commande'!$C$19:$D$50,RAPPEL!$A$1:$A$230,'Bon de Commande'!$J$19:$J$50)</f>
        <v>0</v>
      </c>
    </row>
    <row r="156" spans="1:4" ht="15">
      <c r="A156" s="222">
        <v>156</v>
      </c>
      <c r="B156" s="216" t="s">
        <v>118</v>
      </c>
      <c r="C156" s="166">
        <v>20017</v>
      </c>
      <c r="D156">
        <f ca="1">SUMIF('Bon de Commande'!$C$19:$D$50,RAPPEL!$A$1:$A$230,'Bon de Commande'!$J$19:$J$50)</f>
        <v>0</v>
      </c>
    </row>
    <row r="157" spans="1:4" ht="15">
      <c r="A157" s="222">
        <v>157</v>
      </c>
      <c r="B157" s="216" t="s">
        <v>119</v>
      </c>
      <c r="C157" s="166">
        <v>20018</v>
      </c>
      <c r="D157">
        <f ca="1">SUMIF('Bon de Commande'!$C$19:$D$50,RAPPEL!$A$1:$A$230,'Bon de Commande'!$J$19:$J$50)</f>
        <v>0</v>
      </c>
    </row>
    <row r="158" spans="1:4" ht="15">
      <c r="A158" s="222">
        <v>158</v>
      </c>
      <c r="B158" s="216" t="s">
        <v>120</v>
      </c>
      <c r="C158" s="166">
        <v>20024</v>
      </c>
      <c r="D158">
        <f ca="1">SUMIF('Bon de Commande'!$C$19:$D$50,RAPPEL!$A$1:$A$230,'Bon de Commande'!$J$19:$J$50)</f>
        <v>0</v>
      </c>
    </row>
    <row r="159" spans="1:4" ht="15">
      <c r="A159" s="222">
        <v>159</v>
      </c>
      <c r="B159" s="216" t="s">
        <v>121</v>
      </c>
      <c r="C159" s="168">
        <v>20025</v>
      </c>
      <c r="D159">
        <f ca="1">SUMIF('Bon de Commande'!$C$19:$D$50,RAPPEL!$A$1:$A$230,'Bon de Commande'!$J$19:$J$50)</f>
        <v>0</v>
      </c>
    </row>
    <row r="160" spans="1:4" ht="15">
      <c r="A160" s="222">
        <v>160</v>
      </c>
      <c r="B160" s="216" t="s">
        <v>123</v>
      </c>
      <c r="C160" s="166">
        <v>20026</v>
      </c>
      <c r="D160">
        <f ca="1">SUMIF('Bon de Commande'!$C$19:$D$50,RAPPEL!$A$1:$A$230,'Bon de Commande'!$J$19:$J$50)</f>
        <v>0</v>
      </c>
    </row>
    <row r="161" spans="1:4" ht="15">
      <c r="A161" s="222">
        <v>161</v>
      </c>
      <c r="B161" s="216" t="s">
        <v>124</v>
      </c>
      <c r="C161" s="166">
        <v>20028</v>
      </c>
      <c r="D161">
        <f ca="1">SUMIF('Bon de Commande'!$C$19:$D$50,RAPPEL!$A$1:$A$230,'Bon de Commande'!$J$19:$J$50)</f>
        <v>0</v>
      </c>
    </row>
    <row r="162" spans="1:4" ht="15">
      <c r="A162" s="222">
        <v>162</v>
      </c>
      <c r="B162" s="216" t="s">
        <v>125</v>
      </c>
      <c r="C162" s="168">
        <v>20029</v>
      </c>
      <c r="D162">
        <f ca="1">SUMIF('Bon de Commande'!$C$19:$D$50,RAPPEL!$A$1:$A$230,'Bon de Commande'!$J$19:$J$50)</f>
        <v>0</v>
      </c>
    </row>
    <row r="163" spans="1:4" ht="15">
      <c r="A163" s="222">
        <v>163</v>
      </c>
      <c r="B163" s="216" t="s">
        <v>126</v>
      </c>
      <c r="C163" s="166">
        <v>20038</v>
      </c>
      <c r="D163">
        <f ca="1">SUMIF('Bon de Commande'!$C$19:$D$50,RAPPEL!$A$1:$A$230,'Bon de Commande'!$J$19:$J$50)</f>
        <v>0</v>
      </c>
    </row>
    <row r="164" spans="1:4" ht="15">
      <c r="A164" s="222">
        <v>164</v>
      </c>
      <c r="B164" s="216" t="s">
        <v>127</v>
      </c>
      <c r="C164" s="158">
        <v>20045</v>
      </c>
      <c r="D164">
        <f ca="1">SUMIF('Bon de Commande'!$C$19:$D$50,RAPPEL!$A$1:$A$230,'Bon de Commande'!$J$19:$J$50)</f>
        <v>0</v>
      </c>
    </row>
    <row r="165" spans="1:4" ht="15">
      <c r="A165" s="222">
        <v>165</v>
      </c>
      <c r="B165" s="216" t="s">
        <v>128</v>
      </c>
      <c r="C165" s="166">
        <v>20046</v>
      </c>
      <c r="D165">
        <f ca="1">SUMIF('Bon de Commande'!$C$19:$D$50,RAPPEL!$A$1:$A$230,'Bon de Commande'!$J$19:$J$50)</f>
        <v>0</v>
      </c>
    </row>
    <row r="166" spans="1:4" ht="15">
      <c r="A166" s="222">
        <v>166</v>
      </c>
      <c r="B166" s="216" t="s">
        <v>129</v>
      </c>
      <c r="C166" s="158">
        <v>20047</v>
      </c>
      <c r="D166">
        <f ca="1">SUMIF('Bon de Commande'!$C$19:$D$50,RAPPEL!$A$1:$A$230,'Bon de Commande'!$J$19:$J$50)</f>
        <v>0</v>
      </c>
    </row>
    <row r="167" spans="1:4" ht="15">
      <c r="A167" s="222">
        <v>167</v>
      </c>
      <c r="B167" s="216" t="s">
        <v>130</v>
      </c>
      <c r="C167" s="166">
        <v>20049</v>
      </c>
      <c r="D167">
        <f ca="1">SUMIF('Bon de Commande'!$C$19:$D$50,RAPPEL!$A$1:$A$230,'Bon de Commande'!$J$19:$J$50)</f>
        <v>0</v>
      </c>
    </row>
    <row r="168" spans="1:4" ht="15">
      <c r="A168" s="222">
        <v>168</v>
      </c>
      <c r="B168" s="216" t="s">
        <v>131</v>
      </c>
      <c r="C168" s="166">
        <v>20056</v>
      </c>
      <c r="D168">
        <f ca="1">SUMIF('Bon de Commande'!$C$19:$D$50,RAPPEL!$A$1:$A$230,'Bon de Commande'!$J$19:$J$50)</f>
        <v>0</v>
      </c>
    </row>
    <row r="169" spans="1:4" ht="15">
      <c r="A169" s="222">
        <v>169</v>
      </c>
      <c r="B169" s="216" t="s">
        <v>132</v>
      </c>
      <c r="C169" s="166">
        <v>20058</v>
      </c>
      <c r="D169">
        <f ca="1">SUMIF('Bon de Commande'!$C$19:$D$50,RAPPEL!$A$1:$A$230,'Bon de Commande'!$J$19:$J$50)</f>
        <v>0</v>
      </c>
    </row>
    <row r="170" spans="1:4" ht="15">
      <c r="A170" s="222">
        <v>170</v>
      </c>
      <c r="B170" s="216" t="s">
        <v>134</v>
      </c>
      <c r="C170" s="166">
        <v>20059</v>
      </c>
      <c r="D170">
        <f ca="1">SUMIF('Bon de Commande'!$C$19:$D$50,RAPPEL!$A$1:$A$230,'Bon de Commande'!$J$19:$J$50)</f>
        <v>0</v>
      </c>
    </row>
    <row r="171" spans="1:4" ht="15">
      <c r="A171" s="222">
        <v>171</v>
      </c>
      <c r="B171" s="216" t="s">
        <v>135</v>
      </c>
      <c r="C171" s="166">
        <v>20068</v>
      </c>
      <c r="D171">
        <f ca="1">SUMIF('Bon de Commande'!$C$19:$D$50,RAPPEL!$A$1:$A$230,'Bon de Commande'!$J$19:$J$50)</f>
        <v>0</v>
      </c>
    </row>
    <row r="172" spans="1:4" ht="15">
      <c r="A172" s="222">
        <v>172</v>
      </c>
      <c r="B172" s="216" t="s">
        <v>136</v>
      </c>
      <c r="C172" s="166">
        <v>20069</v>
      </c>
      <c r="D172">
        <f ca="1">SUMIF('Bon de Commande'!$C$19:$D$50,RAPPEL!$A$1:$A$230,'Bon de Commande'!$J$19:$J$50)</f>
        <v>0</v>
      </c>
    </row>
    <row r="173" spans="1:4" ht="15">
      <c r="A173" s="222">
        <v>173</v>
      </c>
      <c r="B173" s="216" t="s">
        <v>137</v>
      </c>
      <c r="C173" s="166">
        <v>20070</v>
      </c>
      <c r="D173">
        <f ca="1">SUMIF('Bon de Commande'!$C$19:$D$50,RAPPEL!$A$1:$A$230,'Bon de Commande'!$J$19:$J$50)</f>
        <v>0</v>
      </c>
    </row>
    <row r="174" spans="1:4" ht="15">
      <c r="A174" s="222">
        <v>174</v>
      </c>
      <c r="B174" s="216" t="s">
        <v>138</v>
      </c>
      <c r="C174" s="166">
        <v>20092</v>
      </c>
      <c r="D174">
        <f ca="1">SUMIF('Bon de Commande'!$C$19:$D$50,RAPPEL!$A$1:$A$230,'Bon de Commande'!$J$19:$J$50)</f>
        <v>0</v>
      </c>
    </row>
    <row r="175" spans="1:4" ht="15">
      <c r="A175" s="222">
        <v>175</v>
      </c>
      <c r="B175" s="216" t="s">
        <v>139</v>
      </c>
      <c r="C175" s="166">
        <v>20093</v>
      </c>
      <c r="D175">
        <f ca="1">SUMIF('Bon de Commande'!$C$19:$D$50,RAPPEL!$A$1:$A$230,'Bon de Commande'!$J$19:$J$50)</f>
        <v>0</v>
      </c>
    </row>
    <row r="176" spans="1:4" ht="15">
      <c r="A176" s="222">
        <v>176</v>
      </c>
      <c r="B176" s="216" t="s">
        <v>140</v>
      </c>
      <c r="C176" s="166">
        <v>20094</v>
      </c>
      <c r="D176">
        <f ca="1">SUMIF('Bon de Commande'!$C$19:$D$50,RAPPEL!$A$1:$A$230,'Bon de Commande'!$J$19:$J$50)</f>
        <v>0</v>
      </c>
    </row>
    <row r="177" spans="1:4" ht="15">
      <c r="A177" s="222">
        <v>177</v>
      </c>
      <c r="B177" s="216" t="s">
        <v>141</v>
      </c>
      <c r="C177" s="166">
        <v>20095</v>
      </c>
      <c r="D177">
        <f ca="1">SUMIF('Bon de Commande'!$C$19:$D$50,RAPPEL!$A$1:$A$230,'Bon de Commande'!$J$19:$J$50)</f>
        <v>0</v>
      </c>
    </row>
    <row r="178" spans="1:4" ht="15">
      <c r="A178" s="222">
        <v>178</v>
      </c>
      <c r="B178" s="216" t="s">
        <v>142</v>
      </c>
      <c r="C178" s="166">
        <v>20151</v>
      </c>
      <c r="D178">
        <f ca="1">SUMIF('Bon de Commande'!$C$19:$D$50,RAPPEL!$A$1:$A$230,'Bon de Commande'!$J$19:$J$50)</f>
        <v>0</v>
      </c>
    </row>
    <row r="179" spans="1:4" ht="15">
      <c r="A179" s="222">
        <v>179</v>
      </c>
      <c r="B179" s="216" t="s">
        <v>143</v>
      </c>
      <c r="C179" s="158">
        <v>20152</v>
      </c>
      <c r="D179">
        <f ca="1">SUMIF('Bon de Commande'!$C$19:$D$50,RAPPEL!$A$1:$A$230,'Bon de Commande'!$J$19:$J$50)</f>
        <v>0</v>
      </c>
    </row>
    <row r="180" spans="1:4" ht="15">
      <c r="A180" s="222">
        <v>180</v>
      </c>
      <c r="B180" s="216" t="s">
        <v>145</v>
      </c>
      <c r="C180" s="166">
        <v>20178</v>
      </c>
      <c r="D180">
        <f ca="1">SUMIF('Bon de Commande'!$C$19:$D$50,RAPPEL!$A$1:$A$230,'Bon de Commande'!$J$19:$J$50)</f>
        <v>0</v>
      </c>
    </row>
    <row r="181" spans="1:4" ht="15">
      <c r="A181" s="222">
        <v>181</v>
      </c>
      <c r="B181" s="216" t="s">
        <v>146</v>
      </c>
      <c r="C181" s="166">
        <v>20179</v>
      </c>
      <c r="D181">
        <f ca="1">SUMIF('Bon de Commande'!$C$19:$D$50,RAPPEL!$A$1:$A$230,'Bon de Commande'!$J$19:$J$50)</f>
        <v>0</v>
      </c>
    </row>
    <row r="182" spans="1:4" ht="15">
      <c r="A182" s="222">
        <v>182</v>
      </c>
      <c r="B182" s="216" t="s">
        <v>147</v>
      </c>
      <c r="C182" s="166">
        <v>20502</v>
      </c>
      <c r="D182">
        <f ca="1">SUMIF('Bon de Commande'!$C$19:$D$50,RAPPEL!$A$1:$A$230,'Bon de Commande'!$J$19:$J$50)</f>
        <v>0</v>
      </c>
    </row>
    <row r="183" spans="1:4" ht="15">
      <c r="A183" s="222">
        <v>183</v>
      </c>
      <c r="B183" s="216" t="s">
        <v>148</v>
      </c>
      <c r="C183" s="168">
        <v>20504</v>
      </c>
      <c r="D183">
        <f ca="1">SUMIF('Bon de Commande'!$C$19:$D$50,RAPPEL!$A$1:$A$230,'Bon de Commande'!$J$19:$J$50)</f>
        <v>0</v>
      </c>
    </row>
    <row r="184" spans="1:4" ht="15">
      <c r="A184" s="222">
        <v>184</v>
      </c>
      <c r="B184" s="216" t="s">
        <v>149</v>
      </c>
      <c r="C184" s="158">
        <v>20508</v>
      </c>
      <c r="D184">
        <f ca="1">SUMIF('Bon de Commande'!$C$19:$D$50,RAPPEL!$A$1:$A$230,'Bon de Commande'!$J$19:$J$50)</f>
        <v>0</v>
      </c>
    </row>
    <row r="185" spans="1:4" ht="15">
      <c r="A185" s="222">
        <v>185</v>
      </c>
      <c r="B185" s="216" t="s">
        <v>150</v>
      </c>
      <c r="C185" s="158">
        <v>20510</v>
      </c>
      <c r="D185">
        <f ca="1">SUMIF('Bon de Commande'!$C$19:$D$50,RAPPEL!$A$1:$A$230,'Bon de Commande'!$J$19:$J$50)</f>
        <v>0</v>
      </c>
    </row>
    <row r="186" spans="1:4" ht="15">
      <c r="A186" s="222">
        <v>186</v>
      </c>
      <c r="B186" s="216" t="s">
        <v>151</v>
      </c>
      <c r="C186" s="166">
        <v>20520</v>
      </c>
      <c r="D186">
        <f ca="1">SUMIF('Bon de Commande'!$C$19:$D$50,RAPPEL!$A$1:$A$230,'Bon de Commande'!$J$19:$J$50)</f>
        <v>0</v>
      </c>
    </row>
    <row r="187" spans="1:4" ht="15">
      <c r="A187" s="222">
        <v>187</v>
      </c>
      <c r="B187" s="216" t="s">
        <v>152</v>
      </c>
      <c r="C187" s="166">
        <v>20522</v>
      </c>
      <c r="D187">
        <f ca="1">SUMIF('Bon de Commande'!$C$19:$D$50,RAPPEL!$A$1:$A$230,'Bon de Commande'!$J$19:$J$50)</f>
        <v>0</v>
      </c>
    </row>
    <row r="188" spans="1:4" ht="15">
      <c r="A188" s="222">
        <v>188</v>
      </c>
      <c r="B188" s="216" t="s">
        <v>153</v>
      </c>
      <c r="C188" s="158">
        <v>20525</v>
      </c>
      <c r="D188">
        <f ca="1">SUMIF('Bon de Commande'!$C$19:$D$50,RAPPEL!$A$1:$A$230,'Bon de Commande'!$J$19:$J$50)</f>
        <v>0</v>
      </c>
    </row>
    <row r="189" spans="1:4" ht="15">
      <c r="A189" s="222">
        <v>189</v>
      </c>
      <c r="B189" s="216" t="s">
        <v>154</v>
      </c>
      <c r="C189" s="158">
        <v>20528</v>
      </c>
      <c r="D189">
        <f ca="1">SUMIF('Bon de Commande'!$C$19:$D$50,RAPPEL!$A$1:$A$230,'Bon de Commande'!$J$19:$J$50)</f>
        <v>0</v>
      </c>
    </row>
    <row r="190" spans="1:4" ht="15">
      <c r="A190" s="222">
        <v>190</v>
      </c>
      <c r="B190" s="216" t="s">
        <v>156</v>
      </c>
      <c r="C190" s="166">
        <v>20544</v>
      </c>
      <c r="D190">
        <f ca="1">SUMIF('Bon de Commande'!$C$19:$D$50,RAPPEL!$A$1:$A$230,'Bon de Commande'!$J$19:$J$50)</f>
        <v>0</v>
      </c>
    </row>
    <row r="191" spans="1:4" ht="15">
      <c r="A191" s="222">
        <v>191</v>
      </c>
      <c r="B191" s="216" t="s">
        <v>157</v>
      </c>
      <c r="C191" s="166">
        <v>20545</v>
      </c>
      <c r="D191">
        <f ca="1">SUMIF('Bon de Commande'!$C$19:$D$50,RAPPEL!$A$1:$A$230,'Bon de Commande'!$J$19:$J$50)</f>
        <v>0</v>
      </c>
    </row>
    <row r="192" spans="1:4" ht="15">
      <c r="A192" s="222">
        <v>192</v>
      </c>
      <c r="B192" s="216" t="s">
        <v>158</v>
      </c>
      <c r="C192" s="166">
        <v>20694</v>
      </c>
      <c r="D192">
        <f ca="1">SUMIF('Bon de Commande'!$C$19:$D$50,RAPPEL!$A$1:$A$230,'Bon de Commande'!$J$19:$J$50)</f>
        <v>0</v>
      </c>
    </row>
    <row r="193" spans="1:4" ht="15">
      <c r="A193" s="222">
        <v>193</v>
      </c>
      <c r="B193" s="216" t="s">
        <v>159</v>
      </c>
      <c r="C193" s="166">
        <v>20697</v>
      </c>
      <c r="D193">
        <f ca="1">SUMIF('Bon de Commande'!$C$19:$D$50,RAPPEL!$A$1:$A$230,'Bon de Commande'!$J$19:$J$50)</f>
        <v>0</v>
      </c>
    </row>
    <row r="194" spans="1:4" ht="15">
      <c r="A194" s="222">
        <v>194</v>
      </c>
      <c r="B194" s="216" t="s">
        <v>160</v>
      </c>
      <c r="C194" s="166">
        <v>20698</v>
      </c>
      <c r="D194">
        <f ca="1">SUMIF('Bon de Commande'!$C$19:$D$50,RAPPEL!$A$1:$A$230,'Bon de Commande'!$J$19:$J$50)</f>
        <v>0</v>
      </c>
    </row>
    <row r="195" spans="1:4" ht="15">
      <c r="A195" s="222">
        <v>195</v>
      </c>
      <c r="B195" s="216" t="s">
        <v>161</v>
      </c>
      <c r="C195" s="166">
        <v>20699</v>
      </c>
      <c r="D195">
        <f ca="1">SUMIF('Bon de Commande'!$C$19:$D$50,RAPPEL!$A$1:$A$230,'Bon de Commande'!$J$19:$J$50)</f>
        <v>0</v>
      </c>
    </row>
    <row r="196" spans="1:4" ht="15">
      <c r="A196" s="222">
        <v>196</v>
      </c>
      <c r="B196" s="216" t="s">
        <v>162</v>
      </c>
      <c r="C196" s="166">
        <v>20700</v>
      </c>
      <c r="D196">
        <f ca="1">SUMIF('Bon de Commande'!$C$19:$D$50,RAPPEL!$A$1:$A$230,'Bon de Commande'!$J$19:$J$50)</f>
        <v>0</v>
      </c>
    </row>
    <row r="197" spans="1:4" ht="15">
      <c r="A197" s="222">
        <v>197</v>
      </c>
      <c r="B197" s="216" t="s">
        <v>163</v>
      </c>
      <c r="C197" s="166">
        <v>20702</v>
      </c>
      <c r="D197">
        <f ca="1">SUMIF('Bon de Commande'!$C$19:$D$50,RAPPEL!$A$1:$A$230,'Bon de Commande'!$J$19:$J$50)</f>
        <v>0</v>
      </c>
    </row>
    <row r="198" spans="1:4" ht="15">
      <c r="A198" s="222">
        <v>198</v>
      </c>
      <c r="B198" s="216" t="s">
        <v>164</v>
      </c>
      <c r="C198" s="166">
        <v>20707</v>
      </c>
      <c r="D198">
        <f ca="1">SUMIF('Bon de Commande'!$C$19:$D$50,RAPPEL!$A$1:$A$230,'Bon de Commande'!$J$19:$J$50)</f>
        <v>0</v>
      </c>
    </row>
    <row r="199" spans="1:4" ht="15">
      <c r="A199" s="222">
        <v>199</v>
      </c>
      <c r="B199" s="216" t="s">
        <v>165</v>
      </c>
      <c r="C199" s="166">
        <v>20708</v>
      </c>
      <c r="D199">
        <f ca="1">SUMIF('Bon de Commande'!$C$19:$D$50,RAPPEL!$A$1:$A$230,'Bon de Commande'!$J$19:$J$50)</f>
        <v>0</v>
      </c>
    </row>
    <row r="200" spans="1:4" ht="15">
      <c r="A200" s="222">
        <v>200</v>
      </c>
      <c r="B200" s="216" t="s">
        <v>167</v>
      </c>
      <c r="C200" s="166">
        <v>20711</v>
      </c>
      <c r="D200">
        <f ca="1">SUMIF('Bon de Commande'!$C$19:$D$50,RAPPEL!$A$1:$A$230,'Bon de Commande'!$J$19:$J$50)</f>
        <v>0</v>
      </c>
    </row>
    <row r="201" spans="1:4" ht="15">
      <c r="A201" s="222">
        <v>201</v>
      </c>
      <c r="B201" s="216" t="s">
        <v>168</v>
      </c>
      <c r="C201" s="166">
        <v>20884</v>
      </c>
      <c r="D201">
        <f ca="1">SUMIF('Bon de Commande'!$C$19:$D$50,RAPPEL!$A$1:$A$230,'Bon de Commande'!$J$19:$J$50)</f>
        <v>0</v>
      </c>
    </row>
    <row r="202" spans="1:4" ht="15">
      <c r="A202" s="222">
        <v>202</v>
      </c>
      <c r="B202" s="216" t="s">
        <v>169</v>
      </c>
      <c r="C202" s="166">
        <v>20885</v>
      </c>
      <c r="D202">
        <f ca="1">SUMIF('Bon de Commande'!$C$19:$D$50,RAPPEL!$A$1:$A$230,'Bon de Commande'!$J$19:$J$50)</f>
        <v>0</v>
      </c>
    </row>
    <row r="203" spans="1:4" ht="15">
      <c r="A203" s="222">
        <v>203</v>
      </c>
      <c r="B203" s="216" t="s">
        <v>170</v>
      </c>
      <c r="C203" s="166">
        <v>20886</v>
      </c>
      <c r="D203">
        <f ca="1">SUMIF('Bon de Commande'!$C$19:$D$50,RAPPEL!$A$1:$A$230,'Bon de Commande'!$J$19:$J$50)</f>
        <v>0</v>
      </c>
    </row>
    <row r="204" spans="1:4" ht="15">
      <c r="A204" s="222">
        <v>204</v>
      </c>
      <c r="B204" s="216" t="s">
        <v>171</v>
      </c>
      <c r="C204" s="166">
        <v>20887</v>
      </c>
      <c r="D204">
        <f ca="1">SUMIF('Bon de Commande'!$C$19:$D$50,RAPPEL!$A$1:$A$230,'Bon de Commande'!$J$19:$J$50)</f>
        <v>0</v>
      </c>
    </row>
    <row r="205" spans="1:4" ht="15">
      <c r="A205" s="222">
        <v>205</v>
      </c>
      <c r="B205" s="216" t="s">
        <v>172</v>
      </c>
      <c r="C205" s="166">
        <v>20888</v>
      </c>
      <c r="D205">
        <f ca="1">SUMIF('Bon de Commande'!$C$19:$D$50,RAPPEL!$A$1:$A$230,'Bon de Commande'!$J$19:$J$50)</f>
        <v>0</v>
      </c>
    </row>
    <row r="206" spans="1:4" ht="15">
      <c r="A206" s="222">
        <v>206</v>
      </c>
      <c r="B206" s="216" t="s">
        <v>173</v>
      </c>
      <c r="C206" s="166">
        <v>20891</v>
      </c>
      <c r="D206">
        <f ca="1">SUMIF('Bon de Commande'!$C$19:$D$50,RAPPEL!$A$1:$A$230,'Bon de Commande'!$J$19:$J$50)</f>
        <v>0</v>
      </c>
    </row>
    <row r="207" spans="1:4" ht="15">
      <c r="A207" s="222">
        <v>207</v>
      </c>
      <c r="B207" s="216" t="s">
        <v>174</v>
      </c>
      <c r="C207" s="158">
        <v>21025</v>
      </c>
      <c r="D207">
        <f ca="1">SUMIF('Bon de Commande'!$C$19:$D$50,RAPPEL!$A$1:$A$230,'Bon de Commande'!$J$19:$J$50)</f>
        <v>0</v>
      </c>
    </row>
    <row r="208" spans="1:4" ht="15">
      <c r="A208" s="222">
        <v>208</v>
      </c>
      <c r="B208" s="216" t="s">
        <v>175</v>
      </c>
      <c r="C208" s="166">
        <v>21715</v>
      </c>
      <c r="D208">
        <f ca="1">SUMIF('Bon de Commande'!$C$19:$D$50,RAPPEL!$A$1:$A$230,'Bon de Commande'!$J$19:$J$50)</f>
        <v>0</v>
      </c>
    </row>
    <row r="209" spans="1:4" ht="15">
      <c r="A209" s="222">
        <v>209</v>
      </c>
      <c r="B209" s="216" t="s">
        <v>176</v>
      </c>
      <c r="C209" s="166">
        <v>21716</v>
      </c>
      <c r="D209">
        <f ca="1">SUMIF('Bon de Commande'!$C$19:$D$50,RAPPEL!$A$1:$A$230,'Bon de Commande'!$J$19:$J$50)</f>
        <v>0</v>
      </c>
    </row>
    <row r="210" spans="1:4" ht="15">
      <c r="A210" s="222">
        <v>210</v>
      </c>
      <c r="B210" s="216" t="s">
        <v>178</v>
      </c>
      <c r="C210" s="166">
        <v>21781</v>
      </c>
      <c r="D210">
        <f ca="1">SUMIF('Bon de Commande'!$C$19:$D$50,RAPPEL!$A$1:$A$230,'Bon de Commande'!$J$19:$J$50)</f>
        <v>0</v>
      </c>
    </row>
    <row r="211" spans="1:4" ht="15">
      <c r="A211" s="222">
        <v>211</v>
      </c>
      <c r="B211" s="216" t="s">
        <v>179</v>
      </c>
      <c r="C211" s="158">
        <v>22518</v>
      </c>
      <c r="D211">
        <f ca="1">SUMIF('Bon de Commande'!$C$19:$D$50,RAPPEL!$A$1:$A$230,'Bon de Commande'!$J$19:$J$50)</f>
        <v>0</v>
      </c>
    </row>
    <row r="212" spans="1:4" ht="15">
      <c r="A212" s="222">
        <v>212</v>
      </c>
      <c r="B212" s="216" t="s">
        <v>180</v>
      </c>
      <c r="C212" s="158">
        <v>22528</v>
      </c>
      <c r="D212">
        <f ca="1">SUMIF('Bon de Commande'!$C$19:$D$50,RAPPEL!$A$1:$A$230,'Bon de Commande'!$J$19:$J$50)</f>
        <v>0</v>
      </c>
    </row>
    <row r="213" spans="1:4" ht="15">
      <c r="A213" s="222">
        <v>213</v>
      </c>
      <c r="B213" s="216" t="s">
        <v>373</v>
      </c>
      <c r="C213" s="158">
        <v>22746</v>
      </c>
      <c r="D213">
        <f ca="1">SUMIF('Bon de Commande'!$C$19:$D$50,RAPPEL!$A$1:$A$230,'Bon de Commande'!$J$19:$J$50)</f>
        <v>0</v>
      </c>
    </row>
    <row r="214" spans="1:4" ht="15">
      <c r="A214" s="222">
        <v>214</v>
      </c>
      <c r="B214" s="216" t="s">
        <v>374</v>
      </c>
      <c r="C214" s="158">
        <v>26101</v>
      </c>
      <c r="D214">
        <f ca="1">SUMIF('Bon de Commande'!$C$19:$D$50,RAPPEL!$A$1:$A$230,'Bon de Commande'!$J$19:$J$50)</f>
        <v>0</v>
      </c>
    </row>
    <row r="215" spans="1:4" ht="15">
      <c r="A215" s="222">
        <v>215</v>
      </c>
      <c r="B215" s="216" t="s">
        <v>375</v>
      </c>
      <c r="C215" s="166">
        <v>29201</v>
      </c>
      <c r="D215">
        <f ca="1">SUMIF('Bon de Commande'!$C$19:$D$50,RAPPEL!$A$1:$A$230,'Bon de Commande'!$J$19:$J$50)</f>
        <v>0</v>
      </c>
    </row>
    <row r="216" spans="1:4" ht="15">
      <c r="A216" s="222">
        <v>216</v>
      </c>
      <c r="B216" s="216" t="s">
        <v>376</v>
      </c>
      <c r="C216" s="158">
        <v>29202</v>
      </c>
      <c r="D216">
        <f ca="1">SUMIF('Bon de Commande'!$C$19:$D$50,RAPPEL!$A$1:$A$230,'Bon de Commande'!$J$19:$J$50)</f>
        <v>0</v>
      </c>
    </row>
    <row r="217" spans="1:4" ht="15">
      <c r="A217" s="222">
        <v>217</v>
      </c>
      <c r="B217" s="216" t="s">
        <v>377</v>
      </c>
      <c r="C217" s="166">
        <v>29204</v>
      </c>
      <c r="D217">
        <f ca="1">SUMIF('Bon de Commande'!$C$19:$D$50,RAPPEL!$A$1:$A$230,'Bon de Commande'!$J$19:$J$50)</f>
        <v>0</v>
      </c>
    </row>
    <row r="218" spans="1:4" ht="15">
      <c r="A218" s="222">
        <v>218</v>
      </c>
      <c r="B218" s="216" t="s">
        <v>378</v>
      </c>
      <c r="C218" s="166">
        <v>29206</v>
      </c>
      <c r="D218">
        <f ca="1">SUMIF('Bon de Commande'!$C$19:$D$50,RAPPEL!$A$1:$A$230,'Bon de Commande'!$J$19:$J$50)</f>
        <v>0</v>
      </c>
    </row>
    <row r="219" spans="1:4" ht="15">
      <c r="A219" s="222">
        <v>219</v>
      </c>
      <c r="B219" s="216" t="s">
        <v>379</v>
      </c>
      <c r="C219" s="158">
        <v>29213</v>
      </c>
      <c r="D219">
        <f ca="1">SUMIF('Bon de Commande'!$C$19:$D$50,RAPPEL!$A$1:$A$230,'Bon de Commande'!$J$19:$J$50)</f>
        <v>0</v>
      </c>
    </row>
    <row r="220" spans="1:4" ht="15">
      <c r="A220" s="222">
        <v>220</v>
      </c>
      <c r="B220" s="216" t="s">
        <v>380</v>
      </c>
      <c r="C220" s="168">
        <v>29214</v>
      </c>
      <c r="D220">
        <f ca="1">SUMIF('Bon de Commande'!$C$19:$D$50,RAPPEL!$A$1:$A$230,'Bon de Commande'!$J$19:$J$50)</f>
        <v>0</v>
      </c>
    </row>
    <row r="221" spans="1:4" ht="15">
      <c r="A221" s="222">
        <v>221</v>
      </c>
      <c r="B221" s="216" t="s">
        <v>381</v>
      </c>
      <c r="C221" s="166">
        <v>29215</v>
      </c>
      <c r="D221">
        <f ca="1">SUMIF('Bon de Commande'!$C$19:$D$50,RAPPEL!$A$1:$A$230,'Bon de Commande'!$J$19:$J$50)</f>
        <v>0</v>
      </c>
    </row>
    <row r="222" spans="1:4" ht="15">
      <c r="A222" s="222">
        <v>222</v>
      </c>
      <c r="B222" s="216" t="s">
        <v>382</v>
      </c>
      <c r="C222" s="166">
        <v>29421</v>
      </c>
      <c r="D222">
        <f ca="1">SUMIF('Bon de Commande'!$C$19:$D$50,RAPPEL!$A$1:$A$230,'Bon de Commande'!$J$19:$J$50)</f>
        <v>0</v>
      </c>
    </row>
    <row r="223" spans="1:4" ht="15">
      <c r="A223" s="222">
        <v>223</v>
      </c>
      <c r="B223" s="216" t="s">
        <v>383</v>
      </c>
      <c r="C223" s="166">
        <v>40066</v>
      </c>
      <c r="D223">
        <f ca="1">SUMIF('Bon de Commande'!$C$19:$D$50,RAPPEL!$A$1:$A$230,'Bon de Commande'!$J$19:$J$50)</f>
        <v>0</v>
      </c>
    </row>
    <row r="224" spans="1:4" ht="15">
      <c r="A224" s="222">
        <v>224</v>
      </c>
      <c r="B224" s="216" t="s">
        <v>384</v>
      </c>
      <c r="C224" s="166">
        <v>41164</v>
      </c>
      <c r="D224">
        <f ca="1">SUMIF('Bon de Commande'!$C$19:$D$50,RAPPEL!$A$1:$A$230,'Bon de Commande'!$J$19:$J$50)</f>
        <v>0</v>
      </c>
    </row>
    <row r="225" spans="1:4" ht="15">
      <c r="A225" s="222">
        <v>225</v>
      </c>
      <c r="B225" s="216" t="s">
        <v>385</v>
      </c>
      <c r="C225" s="166">
        <v>41167</v>
      </c>
      <c r="D225">
        <f ca="1">SUMIF('Bon de Commande'!$C$19:$D$50,RAPPEL!$A$1:$A$230,'Bon de Commande'!$J$19:$J$50)</f>
        <v>0</v>
      </c>
    </row>
    <row r="226" spans="1:4" ht="15">
      <c r="A226" s="222">
        <v>226</v>
      </c>
      <c r="B226" s="216" t="s">
        <v>386</v>
      </c>
      <c r="C226" s="166">
        <v>41169</v>
      </c>
      <c r="D226">
        <f ca="1">SUMIF('Bon de Commande'!$C$19:$D$50,RAPPEL!$A$1:$A$230,'Bon de Commande'!$J$19:$J$50)</f>
        <v>0</v>
      </c>
    </row>
    <row r="227" spans="1:4" ht="15">
      <c r="A227" s="222">
        <v>227</v>
      </c>
      <c r="B227" s="216" t="s">
        <v>387</v>
      </c>
      <c r="C227" s="166">
        <v>41171</v>
      </c>
      <c r="D227">
        <f ca="1">SUMIF('Bon de Commande'!$C$19:$D$50,RAPPEL!$A$1:$A$230,'Bon de Commande'!$J$19:$J$50)</f>
        <v>0</v>
      </c>
    </row>
    <row r="228" spans="1:4" ht="15">
      <c r="A228" s="222">
        <v>228</v>
      </c>
      <c r="B228" s="216" t="s">
        <v>388</v>
      </c>
      <c r="C228" s="166">
        <v>41172</v>
      </c>
      <c r="D228">
        <f ca="1">SUMIF('Bon de Commande'!$C$19:$D$50,RAPPEL!$A$1:$A$230,'Bon de Commande'!$J$19:$J$50)</f>
        <v>0</v>
      </c>
    </row>
    <row r="229" spans="1:4" ht="15">
      <c r="A229" s="222">
        <v>229</v>
      </c>
      <c r="B229" s="216" t="s">
        <v>389</v>
      </c>
      <c r="C229" s="166">
        <v>41173</v>
      </c>
      <c r="D229">
        <f ca="1">SUMIF('Bon de Commande'!$C$19:$D$50,RAPPEL!$A$1:$A$230,'Bon de Commande'!$J$19:$J$50)</f>
        <v>0</v>
      </c>
    </row>
    <row r="230" spans="1:4" ht="15">
      <c r="A230" s="222">
        <v>230</v>
      </c>
      <c r="B230" s="216" t="s">
        <v>390</v>
      </c>
      <c r="C230" s="158">
        <v>55856</v>
      </c>
      <c r="D230">
        <f ca="1">SUMIF('Bon de Commande'!$C$19:$D$50,RAPPEL!$A$1:$A$230,'Bon de Commande'!$J$19:$J$50)</f>
        <v>0</v>
      </c>
    </row>
  </sheetData>
  <sheetProtection sheet="1" objects="1" scenarios="1"/>
  <conditionalFormatting sqref="C1:C230">
    <cfRule type="duplicateValues" dxfId="0" priority="1"/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Bon de Commande</vt:lpstr>
      <vt:lpstr>Bon de Livraison</vt:lpstr>
      <vt:lpstr>CLIENTS</vt:lpstr>
      <vt:lpstr>DATA BASE</vt:lpstr>
      <vt:lpstr>PAR</vt:lpstr>
      <vt:lpstr>EMB 1</vt:lpstr>
      <vt:lpstr>RAPPEL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Raimbault</dc:creator>
  <cp:lastModifiedBy>Heavy Ghost</cp:lastModifiedBy>
  <cp:lastPrinted>2017-08-07T20:24:47Z</cp:lastPrinted>
  <dcterms:created xsi:type="dcterms:W3CDTF">2017-05-31T06:21:46Z</dcterms:created>
  <dcterms:modified xsi:type="dcterms:W3CDTF">2017-08-07T21:10:45Z</dcterms:modified>
</cp:coreProperties>
</file>