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.barnabe\Desktop\"/>
    </mc:Choice>
  </mc:AlternateContent>
  <bookViews>
    <workbookView xWindow="360" yWindow="1320" windowWidth="17595" windowHeight="6225"/>
  </bookViews>
  <sheets>
    <sheet name="NOMS" sheetId="2" r:id="rId1"/>
  </sheets>
  <calcPr calcId="152511"/>
</workbook>
</file>

<file path=xl/calcChain.xml><?xml version="1.0" encoding="utf-8"?>
<calcChain xmlns="http://schemas.openxmlformats.org/spreadsheetml/2006/main">
  <c r="C6" i="2" l="1"/>
  <c r="C7" i="2"/>
  <c r="C8" i="2"/>
  <c r="C9" i="2"/>
  <c r="C10" i="2" s="1"/>
  <c r="C5" i="2"/>
  <c r="AM4" i="2"/>
  <c r="AM5" i="2"/>
  <c r="AM6" i="2"/>
  <c r="AM7" i="2"/>
  <c r="AM8" i="2"/>
  <c r="AM9" i="2"/>
  <c r="AM10" i="2"/>
  <c r="B1" i="2" l="1"/>
  <c r="C1" i="2" s="1"/>
  <c r="D1" i="2" s="1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P10" i="2"/>
  <c r="AR10" i="2" s="1"/>
  <c r="X10" i="2"/>
  <c r="AP9" i="2"/>
  <c r="AR9" i="2" s="1"/>
  <c r="AP8" i="2"/>
  <c r="AR8" i="2" s="1"/>
  <c r="X8" i="2"/>
  <c r="AP7" i="2"/>
  <c r="AR7" i="2" s="1"/>
  <c r="AP6" i="2"/>
  <c r="AR6" i="2" s="1"/>
  <c r="X6" i="2"/>
  <c r="W6" i="2"/>
  <c r="AP5" i="2"/>
  <c r="AQ5" i="2" s="1"/>
  <c r="AP4" i="2"/>
  <c r="AR4" i="2" s="1"/>
  <c r="X4" i="2"/>
  <c r="AQ6" i="2" l="1"/>
  <c r="AS6" i="2" s="1"/>
  <c r="AL6" i="2" s="1"/>
  <c r="AQ10" i="2"/>
  <c r="AS10" i="2" s="1"/>
  <c r="AL10" i="2" s="1"/>
  <c r="AQ8" i="2"/>
  <c r="AS8" i="2" s="1"/>
  <c r="AL8" i="2" s="1"/>
  <c r="AR5" i="2"/>
  <c r="AS5" i="2" s="1"/>
  <c r="AL5" i="2" s="1"/>
  <c r="AQ9" i="2"/>
  <c r="AS9" i="2" s="1"/>
  <c r="AL9" i="2" s="1"/>
  <c r="AQ4" i="2"/>
  <c r="AS4" i="2" s="1"/>
  <c r="AL4" i="2" s="1"/>
  <c r="AQ7" i="2"/>
  <c r="AS7" i="2" s="1"/>
  <c r="AL7" i="2" s="1"/>
</calcChain>
</file>

<file path=xl/sharedStrings.xml><?xml version="1.0" encoding="utf-8"?>
<sst xmlns="http://schemas.openxmlformats.org/spreadsheetml/2006/main" count="63" uniqueCount="58">
  <si>
    <t>COMPLETUDE DU DOSSIER</t>
  </si>
  <si>
    <t xml:space="preserve">formulaire </t>
  </si>
  <si>
    <t>attestation sur l'honneur</t>
  </si>
  <si>
    <t>règlement</t>
  </si>
  <si>
    <t>copie certificat homologation</t>
  </si>
  <si>
    <t>copie facture</t>
  </si>
  <si>
    <t>avis taxe habitation</t>
  </si>
  <si>
    <t>facture élec/eau/gaz</t>
  </si>
  <si>
    <t>copie carte identité/passeport</t>
  </si>
  <si>
    <t>RIB ou RIP</t>
  </si>
  <si>
    <t>attestation CAF</t>
  </si>
  <si>
    <t>avis imposition</t>
  </si>
  <si>
    <t>bulletin salaire</t>
  </si>
  <si>
    <t>attestation enfant rattaché</t>
  </si>
  <si>
    <t>RENSEIGNEMENTS DEMANDEURS</t>
  </si>
  <si>
    <t>NOM</t>
  </si>
  <si>
    <t>PRENOM</t>
  </si>
  <si>
    <t>ADRESSE</t>
  </si>
  <si>
    <t>CP</t>
  </si>
  <si>
    <t>VILLE</t>
  </si>
  <si>
    <t>adresse mail</t>
  </si>
  <si>
    <t>téléphone</t>
  </si>
  <si>
    <t>Marque</t>
  </si>
  <si>
    <t xml:space="preserve">Modèle </t>
  </si>
  <si>
    <t>Fournisseur</t>
  </si>
  <si>
    <t>adresse</t>
  </si>
  <si>
    <t>ville</t>
  </si>
  <si>
    <t>courrier non éligibilité</t>
  </si>
  <si>
    <t>n° dossier</t>
  </si>
  <si>
    <t>courrier pièces complémentaires n°1</t>
  </si>
  <si>
    <t>quittance 
loyer</t>
  </si>
  <si>
    <t>CLEMENT</t>
  </si>
  <si>
    <t>MARTINON</t>
  </si>
  <si>
    <t>BERNARD</t>
  </si>
  <si>
    <t>CALCUL MONTANT SUBVENTION</t>
  </si>
  <si>
    <t>prix achat vélo</t>
  </si>
  <si>
    <t>LEGER</t>
  </si>
  <si>
    <t>XAVIER</t>
  </si>
  <si>
    <t>profession</t>
  </si>
  <si>
    <t>CHRISTIANE</t>
  </si>
  <si>
    <t>ABADIE</t>
  </si>
  <si>
    <t>décision président</t>
  </si>
  <si>
    <t>DUPONT</t>
  </si>
  <si>
    <t>ALAIN</t>
  </si>
  <si>
    <t>THOMAS</t>
  </si>
  <si>
    <t>OLIVIER</t>
  </si>
  <si>
    <t>CAROLE</t>
  </si>
  <si>
    <t>FLORENT</t>
  </si>
  <si>
    <t>Mandat subvention</t>
  </si>
  <si>
    <t>LARTIGUE</t>
  </si>
  <si>
    <t>JACQUES</t>
  </si>
  <si>
    <t>N° mandat</t>
  </si>
  <si>
    <t>SUIVI INSTRUCTION</t>
  </si>
  <si>
    <t>date naissance</t>
  </si>
  <si>
    <t>âge demandeur</t>
  </si>
  <si>
    <t>VAE</t>
  </si>
  <si>
    <t>QF inf à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</si>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</sst>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\ _€"/>
    <numFmt numFmtId="166" formatCode="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8" fillId="0" borderId="0"/>
  </cellStyleXfs>
  <cellXfs count="73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2" borderId="1" xfId="1" applyFill="1" applyBorder="1"/>
    <xf numFmtId="0" fontId="0" fillId="2" borderId="1" xfId="0" quotePrefix="1" applyFill="1" applyBorder="1"/>
    <xf numFmtId="164" fontId="0" fillId="0" borderId="0" xfId="0" applyNumberFormat="1"/>
    <xf numFmtId="164" fontId="0" fillId="4" borderId="1" xfId="0" applyNumberFormat="1" applyFill="1" applyBorder="1" applyAlignment="1">
      <alignment wrapText="1"/>
    </xf>
    <xf numFmtId="164" fontId="0" fillId="4" borderId="1" xfId="0" applyNumberFormat="1" applyFill="1" applyBorder="1"/>
    <xf numFmtId="164" fontId="0" fillId="0" borderId="1" xfId="0" applyNumberFormat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164" fontId="4" fillId="4" borderId="1" xfId="0" applyNumberFormat="1" applyFont="1" applyFill="1" applyBorder="1"/>
    <xf numFmtId="1" fontId="0" fillId="2" borderId="1" xfId="0" applyNumberFormat="1" applyFill="1" applyBorder="1"/>
    <xf numFmtId="0" fontId="6" fillId="0" borderId="0" xfId="0" applyFont="1" applyAlignment="1">
      <alignment horizontal="center"/>
    </xf>
    <xf numFmtId="164" fontId="0" fillId="3" borderId="1" xfId="0" applyNumberFormat="1" applyFill="1" applyBorder="1" applyAlignment="1">
      <alignment wrapText="1"/>
    </xf>
    <xf numFmtId="164" fontId="0" fillId="3" borderId="1" xfId="0" applyNumberFormat="1" applyFont="1" applyFill="1" applyBorder="1" applyAlignment="1">
      <alignment wrapText="1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6" fillId="0" borderId="0" xfId="0" applyNumberFormat="1" applyFont="1" applyAlignment="1">
      <alignment horizontal="center"/>
    </xf>
    <xf numFmtId="164" fontId="0" fillId="4" borderId="1" xfId="0" applyNumberForma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" fontId="0" fillId="2" borderId="7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6" fontId="6" fillId="0" borderId="0" xfId="0" applyNumberFormat="1" applyFont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5" borderId="1" xfId="0" applyNumberFormat="1" applyFill="1" applyBorder="1" applyAlignment="1">
      <alignment wrapText="1"/>
    </xf>
    <xf numFmtId="166" fontId="0" fillId="5" borderId="1" xfId="0" applyNumberFormat="1" applyFont="1" applyFill="1" applyBorder="1" applyAlignment="1">
      <alignment wrapText="1"/>
    </xf>
    <xf numFmtId="166" fontId="0" fillId="0" borderId="0" xfId="0" applyNumberFormat="1"/>
    <xf numFmtId="0" fontId="0" fillId="2" borderId="1" xfId="0" applyFill="1" applyBorder="1" applyAlignment="1">
      <alignment wrapText="1"/>
    </xf>
    <xf numFmtId="165" fontId="0" fillId="2" borderId="1" xfId="0" applyNumberFormat="1" applyFill="1" applyBorder="1" applyAlignment="1">
      <alignment wrapText="1"/>
    </xf>
    <xf numFmtId="14" fontId="0" fillId="2" borderId="1" xfId="0" applyNumberFormat="1" applyFill="1" applyBorder="1"/>
    <xf numFmtId="0" fontId="3" fillId="2" borderId="1" xfId="0" applyFont="1" applyFill="1" applyBorder="1" applyAlignment="1">
      <alignment wrapText="1"/>
    </xf>
    <xf numFmtId="0" fontId="0" fillId="2" borderId="2" xfId="0" applyFill="1" applyBorder="1"/>
    <xf numFmtId="165" fontId="0" fillId="2" borderId="1" xfId="0" applyNumberFormat="1" applyFill="1" applyBorder="1"/>
    <xf numFmtId="14" fontId="0" fillId="2" borderId="1" xfId="0" applyNumberFormat="1" applyFont="1" applyFill="1" applyBorder="1" applyAlignment="1">
      <alignment wrapText="1"/>
    </xf>
    <xf numFmtId="14" fontId="3" fillId="2" borderId="1" xfId="0" applyNumberFormat="1" applyFont="1" applyFill="1" applyBorder="1" applyAlignment="1">
      <alignment wrapText="1"/>
    </xf>
    <xf numFmtId="0" fontId="0" fillId="3" borderId="5" xfId="0" applyFill="1" applyBorder="1" applyAlignment="1"/>
    <xf numFmtId="0" fontId="1" fillId="2" borderId="1" xfId="0" applyFont="1" applyFill="1" applyBorder="1" applyAlignment="1">
      <alignment wrapText="1"/>
    </xf>
    <xf numFmtId="14" fontId="1" fillId="2" borderId="1" xfId="0" applyNumberFormat="1" applyFont="1" applyFill="1" applyBorder="1"/>
    <xf numFmtId="165" fontId="0" fillId="2" borderId="1" xfId="0" applyNumberFormat="1" applyFill="1" applyBorder="1" applyAlignment="1">
      <alignment horizontal="center"/>
    </xf>
    <xf numFmtId="14" fontId="0" fillId="2" borderId="1" xfId="0" quotePrefix="1" applyNumberFormat="1" applyFill="1" applyBorder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2" fillId="6" borderId="1" xfId="1" applyFill="1" applyBorder="1"/>
    <xf numFmtId="49" fontId="0" fillId="6" borderId="1" xfId="0" applyNumberFormat="1" applyFill="1" applyBorder="1"/>
    <xf numFmtId="14" fontId="0" fillId="6" borderId="1" xfId="0" applyNumberFormat="1" applyFill="1" applyBorder="1"/>
    <xf numFmtId="14" fontId="3" fillId="6" borderId="1" xfId="0" applyNumberFormat="1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0" fillId="6" borderId="2" xfId="0" applyFill="1" applyBorder="1"/>
    <xf numFmtId="165" fontId="0" fillId="6" borderId="1" xfId="0" applyNumberFormat="1" applyFill="1" applyBorder="1"/>
    <xf numFmtId="14" fontId="1" fillId="6" borderId="1" xfId="0" applyNumberFormat="1" applyFont="1" applyFill="1" applyBorder="1"/>
    <xf numFmtId="165" fontId="0" fillId="6" borderId="1" xfId="0" applyNumberFormat="1" applyFill="1" applyBorder="1" applyAlignment="1">
      <alignment horizontal="center"/>
    </xf>
    <xf numFmtId="164" fontId="0" fillId="6" borderId="1" xfId="0" applyNumberFormat="1" applyFont="1" applyFill="1" applyBorder="1" applyAlignment="1">
      <alignment wrapText="1"/>
    </xf>
    <xf numFmtId="166" fontId="0" fillId="6" borderId="1" xfId="0" applyNumberFormat="1" applyFont="1" applyFill="1" applyBorder="1" applyAlignment="1">
      <alignment wrapText="1"/>
    </xf>
    <xf numFmtId="164" fontId="0" fillId="6" borderId="1" xfId="0" applyNumberFormat="1" applyFill="1" applyBorder="1"/>
    <xf numFmtId="164" fontId="5" fillId="6" borderId="1" xfId="0" applyNumberFormat="1" applyFont="1" applyFill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2" borderId="1" xfId="0" applyFont="1" applyFill="1" applyBorder="1" applyAlignment="1">
      <alignment wrapText="1"/>
    </xf>
    <xf numFmtId="14" fontId="0" fillId="8" borderId="1" xfId="0" quotePrefix="1" applyNumberFormat="1" applyFill="1" applyBorder="1"/>
    <xf numFmtId="14" fontId="1" fillId="8" borderId="1" xfId="0" applyNumberFormat="1" applyFont="1" applyFill="1" applyBorder="1"/>
    <xf numFmtId="14" fontId="0" fillId="8" borderId="1" xfId="0" applyNumberFormat="1" applyFill="1" applyBorder="1"/>
    <xf numFmtId="0" fontId="0" fillId="2" borderId="1" xfId="0" applyNumberFormat="1" applyFill="1" applyBorder="1"/>
    <xf numFmtId="0" fontId="0" fillId="8" borderId="1" xfId="0" quotePrefix="1" applyNumberFormat="1" applyFill="1" applyBorder="1"/>
    <xf numFmtId="0" fontId="0" fillId="8" borderId="1" xfId="0" applyNumberFormat="1" applyFill="1" applyBorder="1"/>
    <xf numFmtId="0" fontId="0" fillId="2" borderId="1" xfId="0" quotePrefix="1" applyNumberFormat="1" applyFill="1" applyBorder="1"/>
    <xf numFmtId="0" fontId="0" fillId="6" borderId="1" xfId="0" applyNumberFormat="1" applyFill="1" applyBorder="1"/>
  </cellXfs>
  <cellStyles count="3">
    <cellStyle name="Lien hypertexte" xfId="1" builtinId="8"/>
    <cellStyle name="Normal" xfId="0" builtinId="0"/>
    <cellStyle name="Normal 7" xfId="2"/>
  </cellStyles>
  <dxfs count="0"/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1</xdr:row>
          <xdr:rowOff>0</xdr:rowOff>
        </xdr:from>
        <xdr:to>
          <xdr:col>2</xdr:col>
          <xdr:colOff>619125</xdr:colOff>
          <xdr:row>2</xdr:row>
          <xdr:rowOff>323850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</xdr:row>
          <xdr:rowOff>9525</xdr:rowOff>
        </xdr:from>
        <xdr:to>
          <xdr:col>8</xdr:col>
          <xdr:colOff>600075</xdr:colOff>
          <xdr:row>2</xdr:row>
          <xdr:rowOff>333375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DES SUBVENTIONS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390525</xdr:colOff>
      <xdr:row>15</xdr:row>
      <xdr:rowOff>95249</xdr:rowOff>
    </xdr:from>
    <xdr:to>
      <xdr:col>6</xdr:col>
      <xdr:colOff>485775</xdr:colOff>
      <xdr:row>20</xdr:row>
      <xdr:rowOff>95250</xdr:rowOff>
    </xdr:to>
    <xdr:sp macro="" textlink="">
      <xdr:nvSpPr>
        <xdr:cNvPr id="2" name="ZoneTexte 1"/>
        <xdr:cNvSpPr txBox="1"/>
      </xdr:nvSpPr>
      <xdr:spPr>
        <a:xfrm>
          <a:off x="1914525" y="3476624"/>
          <a:ext cx="3143250" cy="952501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incrémenter automatiquement la colonne C après enregistrement</a:t>
          </a:r>
          <a:r>
            <a:rPr lang="fr-FR" sz="1100" baseline="0"/>
            <a:t> d'une nouvelle demande depuis le formulaire tout en affichant ce N° dans la textbox3 (N° dossier) du formulaire ?</a:t>
          </a:r>
          <a:endParaRPr lang="fr-FR" sz="1100"/>
        </a:p>
      </xdr:txBody>
    </xdr:sp>
    <xdr:clientData/>
  </xdr:twoCellAnchor>
  <xdr:twoCellAnchor>
    <xdr:from>
      <xdr:col>2</xdr:col>
      <xdr:colOff>304802</xdr:colOff>
      <xdr:row>11</xdr:row>
      <xdr:rowOff>123826</xdr:rowOff>
    </xdr:from>
    <xdr:to>
      <xdr:col>2</xdr:col>
      <xdr:colOff>476251</xdr:colOff>
      <xdr:row>15</xdr:row>
      <xdr:rowOff>104775</xdr:rowOff>
    </xdr:to>
    <xdr:cxnSp macro="">
      <xdr:nvCxnSpPr>
        <xdr:cNvPr id="4" name="Connecteur en angle 3"/>
        <xdr:cNvCxnSpPr/>
      </xdr:nvCxnSpPr>
      <xdr:spPr>
        <a:xfrm rot="16200000" flipV="1">
          <a:off x="1543052" y="3028951"/>
          <a:ext cx="742949" cy="171449"/>
        </a:xfrm>
        <a:prstGeom prst="bentConnector3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15</xdr:row>
      <xdr:rowOff>152401</xdr:rowOff>
    </xdr:from>
    <xdr:to>
      <xdr:col>15</xdr:col>
      <xdr:colOff>85725</xdr:colOff>
      <xdr:row>19</xdr:row>
      <xdr:rowOff>76201</xdr:rowOff>
    </xdr:to>
    <xdr:sp macro="" textlink="">
      <xdr:nvSpPr>
        <xdr:cNvPr id="6" name="ZoneTexte 5"/>
        <xdr:cNvSpPr txBox="1"/>
      </xdr:nvSpPr>
      <xdr:spPr>
        <a:xfrm>
          <a:off x="9201150" y="3533776"/>
          <a:ext cx="2314575" cy="6858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jaune, les colonnes renseignées manuellement via</a:t>
          </a:r>
          <a:r>
            <a:rPr lang="fr-FR" sz="1100" baseline="0"/>
            <a:t> le formulaire de saisie</a:t>
          </a:r>
          <a:endParaRPr lang="fr-FR" sz="1100"/>
        </a:p>
      </xdr:txBody>
    </xdr:sp>
    <xdr:clientData/>
  </xdr:twoCellAnchor>
  <xdr:twoCellAnchor>
    <xdr:from>
      <xdr:col>36</xdr:col>
      <xdr:colOff>200025</xdr:colOff>
      <xdr:row>15</xdr:row>
      <xdr:rowOff>9525</xdr:rowOff>
    </xdr:from>
    <xdr:to>
      <xdr:col>43</xdr:col>
      <xdr:colOff>666750</xdr:colOff>
      <xdr:row>21</xdr:row>
      <xdr:rowOff>66675</xdr:rowOff>
    </xdr:to>
    <xdr:sp macro="" textlink="">
      <xdr:nvSpPr>
        <xdr:cNvPr id="7" name="ZoneTexte 6"/>
        <xdr:cNvSpPr txBox="1"/>
      </xdr:nvSpPr>
      <xdr:spPr>
        <a:xfrm>
          <a:off x="27632025" y="3390900"/>
          <a:ext cx="5800725" cy="12001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1/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quelle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olution pour remplir la colonne AK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partir du formulaire (onglet suivi instruction) avec des cases à cocher  ?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2/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suivant la case cochée dans le formulaire (onglet suivi instruction), comment afficher dans la textbox38 (montant subvention), le résultat du calcul en AL suivant la formule utilisant les colonnes AN à AS ?</a:t>
          </a:r>
          <a:endParaRPr lang="fr-FR">
            <a:effectLst/>
          </a:endParaRPr>
        </a:p>
      </xdr:txBody>
    </xdr:sp>
    <xdr:clientData/>
  </xdr:twoCellAnchor>
  <xdr:twoCellAnchor>
    <xdr:from>
      <xdr:col>36</xdr:col>
      <xdr:colOff>438151</xdr:colOff>
      <xdr:row>11</xdr:row>
      <xdr:rowOff>47625</xdr:rowOff>
    </xdr:from>
    <xdr:to>
      <xdr:col>37</xdr:col>
      <xdr:colOff>238126</xdr:colOff>
      <xdr:row>14</xdr:row>
      <xdr:rowOff>152400</xdr:rowOff>
    </xdr:to>
    <xdr:cxnSp macro="">
      <xdr:nvCxnSpPr>
        <xdr:cNvPr id="9" name="Connecteur en angle 8"/>
        <xdr:cNvCxnSpPr/>
      </xdr:nvCxnSpPr>
      <xdr:spPr>
        <a:xfrm rot="16200000" flipV="1">
          <a:off x="27813001" y="2724150"/>
          <a:ext cx="676275" cy="561975"/>
        </a:xfrm>
        <a:prstGeom prst="bentConnector3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666751</xdr:colOff>
      <xdr:row>12</xdr:row>
      <xdr:rowOff>133350</xdr:rowOff>
    </xdr:from>
    <xdr:to>
      <xdr:col>36</xdr:col>
      <xdr:colOff>285751</xdr:colOff>
      <xdr:row>14</xdr:row>
      <xdr:rowOff>76200</xdr:rowOff>
    </xdr:to>
    <xdr:sp macro="" textlink="">
      <xdr:nvSpPr>
        <xdr:cNvPr id="11" name="Dodécagone 10"/>
        <xdr:cNvSpPr/>
      </xdr:nvSpPr>
      <xdr:spPr>
        <a:xfrm>
          <a:off x="27336751" y="2943225"/>
          <a:ext cx="381000" cy="323850"/>
        </a:xfrm>
        <a:prstGeom prst="dodec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121</a:t>
          </a:r>
        </a:p>
      </xdr:txBody>
    </xdr:sp>
    <xdr:clientData/>
  </xdr:twoCellAnchor>
  <xdr:twoCellAnchor>
    <xdr:from>
      <xdr:col>38</xdr:col>
      <xdr:colOff>719138</xdr:colOff>
      <xdr:row>11</xdr:row>
      <xdr:rowOff>138113</xdr:rowOff>
    </xdr:from>
    <xdr:to>
      <xdr:col>45</xdr:col>
      <xdr:colOff>180978</xdr:colOff>
      <xdr:row>13</xdr:row>
      <xdr:rowOff>23813</xdr:rowOff>
    </xdr:to>
    <xdr:sp macro="" textlink="">
      <xdr:nvSpPr>
        <xdr:cNvPr id="12" name="Accolade ouvrante 11"/>
        <xdr:cNvSpPr/>
      </xdr:nvSpPr>
      <xdr:spPr>
        <a:xfrm rot="16200000">
          <a:off x="31939708" y="492918"/>
          <a:ext cx="266700" cy="479584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42</xdr:col>
      <xdr:colOff>180975</xdr:colOff>
      <xdr:row>13</xdr:row>
      <xdr:rowOff>66675</xdr:rowOff>
    </xdr:from>
    <xdr:to>
      <xdr:col>42</xdr:col>
      <xdr:colOff>571500</xdr:colOff>
      <xdr:row>15</xdr:row>
      <xdr:rowOff>19050</xdr:rowOff>
    </xdr:to>
    <xdr:sp macro="" textlink="">
      <xdr:nvSpPr>
        <xdr:cNvPr id="13" name="Dodécagone 12"/>
        <xdr:cNvSpPr/>
      </xdr:nvSpPr>
      <xdr:spPr>
        <a:xfrm>
          <a:off x="32184975" y="3067050"/>
          <a:ext cx="390525" cy="333375"/>
        </a:xfrm>
        <a:prstGeom prst="dodec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21</a:t>
          </a:r>
        </a:p>
      </xdr:txBody>
    </xdr:sp>
    <xdr:clientData/>
  </xdr:twoCellAnchor>
  <xdr:twoCellAnchor>
    <xdr:from>
      <xdr:col>16</xdr:col>
      <xdr:colOff>161925</xdr:colOff>
      <xdr:row>16</xdr:row>
      <xdr:rowOff>28575</xdr:rowOff>
    </xdr:from>
    <xdr:to>
      <xdr:col>19</xdr:col>
      <xdr:colOff>238125</xdr:colOff>
      <xdr:row>21</xdr:row>
      <xdr:rowOff>76200</xdr:rowOff>
    </xdr:to>
    <xdr:sp macro="" textlink="">
      <xdr:nvSpPr>
        <xdr:cNvPr id="14" name="ZoneTexte 13"/>
        <xdr:cNvSpPr txBox="1"/>
      </xdr:nvSpPr>
      <xdr:spPr>
        <a:xfrm>
          <a:off x="12353925" y="3600450"/>
          <a:ext cx="2362200" cy="10001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nouvelle demande enregistrée</a:t>
          </a:r>
          <a:r>
            <a:rPr lang="fr-FR" sz="1100" baseline="0"/>
            <a:t> se met en fin de tableau (dernière ligne) mais je n'ai plus les formules de calcul existantes !</a:t>
          </a:r>
        </a:p>
        <a:p>
          <a:r>
            <a:rPr lang="fr-FR" sz="1100" baseline="0"/>
            <a:t>Une solution ?</a:t>
          </a:r>
          <a:endParaRPr lang="fr-FR" sz="1100"/>
        </a:p>
      </xdr:txBody>
    </xdr:sp>
    <xdr:clientData/>
  </xdr:twoCellAnchor>
  <xdr:twoCellAnchor>
    <xdr:from>
      <xdr:col>17</xdr:col>
      <xdr:colOff>9525</xdr:colOff>
      <xdr:row>11</xdr:row>
      <xdr:rowOff>104775</xdr:rowOff>
    </xdr:from>
    <xdr:to>
      <xdr:col>17</xdr:col>
      <xdr:colOff>581025</xdr:colOff>
      <xdr:row>16</xdr:row>
      <xdr:rowOff>28575</xdr:rowOff>
    </xdr:to>
    <xdr:cxnSp macro="">
      <xdr:nvCxnSpPr>
        <xdr:cNvPr id="16" name="Connecteur en angle 15"/>
        <xdr:cNvCxnSpPr>
          <a:stCxn id="14" idx="0"/>
        </xdr:cNvCxnSpPr>
      </xdr:nvCxnSpPr>
      <xdr:spPr>
        <a:xfrm rot="16200000" flipV="1">
          <a:off x="12811125" y="2876550"/>
          <a:ext cx="876300" cy="571500"/>
        </a:xfrm>
        <a:prstGeom prst="bentConnector3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571500</xdr:colOff>
      <xdr:row>23</xdr:row>
      <xdr:rowOff>57150</xdr:rowOff>
    </xdr:from>
    <xdr:to>
      <xdr:col>3</xdr:col>
      <xdr:colOff>476250</xdr:colOff>
      <xdr:row>27</xdr:row>
      <xdr:rowOff>152400</xdr:rowOff>
    </xdr:to>
    <xdr:sp macro="" textlink="">
      <xdr:nvSpPr>
        <xdr:cNvPr id="17" name="ZoneTexte 16"/>
        <xdr:cNvSpPr txBox="1"/>
      </xdr:nvSpPr>
      <xdr:spPr>
        <a:xfrm>
          <a:off x="571500" y="4962525"/>
          <a:ext cx="2190750" cy="857250"/>
        </a:xfrm>
        <a:prstGeom prst="rect">
          <a:avLst/>
        </a:prstGeom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effectuer un tri</a:t>
          </a:r>
          <a:r>
            <a:rPr lang="fr-FR" sz="1100" baseline="0"/>
            <a:t> par ordre alphabétique de toutes les lignes dans la combobox1 (Recherhce nom) ?</a:t>
          </a:r>
          <a:endParaRPr lang="fr-FR" sz="1100"/>
        </a:p>
      </xdr:txBody>
    </xdr:sp>
    <xdr:clientData/>
  </xdr:twoCellAnchor>
  <xdr:twoCellAnchor>
    <xdr:from>
      <xdr:col>0</xdr:col>
      <xdr:colOff>295276</xdr:colOff>
      <xdr:row>11</xdr:row>
      <xdr:rowOff>95250</xdr:rowOff>
    </xdr:from>
    <xdr:to>
      <xdr:col>1</xdr:col>
      <xdr:colOff>180976</xdr:colOff>
      <xdr:row>23</xdr:row>
      <xdr:rowOff>66675</xdr:rowOff>
    </xdr:to>
    <xdr:cxnSp macro="">
      <xdr:nvCxnSpPr>
        <xdr:cNvPr id="21" name="Connecteur en angle 20"/>
        <xdr:cNvCxnSpPr/>
      </xdr:nvCxnSpPr>
      <xdr:spPr>
        <a:xfrm rot="16200000" flipV="1">
          <a:off x="-509587" y="3519488"/>
          <a:ext cx="2257425" cy="647700"/>
        </a:xfrm>
        <a:prstGeom prst="bentConnector3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609600</xdr:colOff>
      <xdr:row>15</xdr:row>
      <xdr:rowOff>142875</xdr:rowOff>
    </xdr:from>
    <xdr:to>
      <xdr:col>34</xdr:col>
      <xdr:colOff>28575</xdr:colOff>
      <xdr:row>27</xdr:row>
      <xdr:rowOff>133350</xdr:rowOff>
    </xdr:to>
    <xdr:sp macro="" textlink="">
      <xdr:nvSpPr>
        <xdr:cNvPr id="22" name="ZoneTexte 21"/>
        <xdr:cNvSpPr txBox="1"/>
      </xdr:nvSpPr>
      <xdr:spPr>
        <a:xfrm>
          <a:off x="21945600" y="3524250"/>
          <a:ext cx="3990975" cy="22764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Quel</a:t>
          </a:r>
          <a:r>
            <a:rPr lang="fr-FR" sz="1100" baseline="0"/>
            <a:t> programme pour faire une recherche renseignée à partir de textbox dans un formulaire (userform2)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plage de dates en AJ et afficher le nombre de lignes ?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Quel programme pour afficher la somme des valeurs associées en AL ?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datedébut : 01/01/2014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datefin : 31/12/2014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résultats : "Nombre dossier traités = 3"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"Total : 686,13 €"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r-FR" sz="1100"/>
        </a:p>
      </xdr:txBody>
    </xdr:sp>
    <xdr:clientData/>
  </xdr:twoCellAnchor>
  <xdr:twoCellAnchor>
    <xdr:from>
      <xdr:col>30</xdr:col>
      <xdr:colOff>552450</xdr:colOff>
      <xdr:row>5</xdr:row>
      <xdr:rowOff>142875</xdr:rowOff>
    </xdr:from>
    <xdr:to>
      <xdr:col>32</xdr:col>
      <xdr:colOff>714375</xdr:colOff>
      <xdr:row>15</xdr:row>
      <xdr:rowOff>104775</xdr:rowOff>
    </xdr:to>
    <xdr:cxnSp macro="">
      <xdr:nvCxnSpPr>
        <xdr:cNvPr id="24" name="Connecteur droit avec flèche 23"/>
        <xdr:cNvCxnSpPr/>
      </xdr:nvCxnSpPr>
      <xdr:spPr>
        <a:xfrm flipV="1">
          <a:off x="23412450" y="1619250"/>
          <a:ext cx="1685925" cy="1866900"/>
        </a:xfrm>
        <a:prstGeom prst="straightConnector1">
          <a:avLst/>
        </a:prstGeom>
        <a:ln w="57150"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T1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H14" sqref="AH14"/>
    </sheetView>
  </sheetViews>
  <sheetFormatPr baseColWidth="10" defaultRowHeight="15" x14ac:dyDescent="0.25"/>
  <cols>
    <col min="27" max="27" width="11.42578125" style="16"/>
    <col min="37" max="37" width="11.42578125" style="17"/>
    <col min="39" max="39" width="11.42578125" style="33"/>
    <col min="40" max="45" width="11.42578125" customWidth="1"/>
  </cols>
  <sheetData>
    <row r="1" spans="1:46" s="13" customFormat="1" ht="11.25" x14ac:dyDescent="0.2">
      <c r="A1" s="13">
        <v>1</v>
      </c>
      <c r="B1" s="13">
        <f>A1+1</f>
        <v>2</v>
      </c>
      <c r="C1" s="13">
        <f t="shared" ref="C1:I1" si="0">B1+1</f>
        <v>3</v>
      </c>
      <c r="D1" s="13">
        <f t="shared" si="0"/>
        <v>4</v>
      </c>
      <c r="E1" s="13">
        <f t="shared" si="0"/>
        <v>5</v>
      </c>
      <c r="F1" s="13">
        <f t="shared" si="0"/>
        <v>6</v>
      </c>
      <c r="G1" s="13">
        <f t="shared" si="0"/>
        <v>7</v>
      </c>
      <c r="H1" s="13">
        <f t="shared" si="0"/>
        <v>8</v>
      </c>
      <c r="I1" s="13">
        <f t="shared" si="0"/>
        <v>9</v>
      </c>
      <c r="J1" s="13">
        <f t="shared" ref="J1" si="1">I1+1</f>
        <v>10</v>
      </c>
      <c r="K1" s="13">
        <f t="shared" ref="K1" si="2">J1+1</f>
        <v>11</v>
      </c>
      <c r="L1" s="13">
        <f t="shared" ref="L1" si="3">K1+1</f>
        <v>12</v>
      </c>
      <c r="M1" s="13">
        <f t="shared" ref="M1" si="4">L1+1</f>
        <v>13</v>
      </c>
      <c r="N1" s="13">
        <f t="shared" ref="N1" si="5">M1+1</f>
        <v>14</v>
      </c>
      <c r="O1" s="13">
        <f t="shared" ref="O1" si="6">N1+1</f>
        <v>15</v>
      </c>
      <c r="P1" s="13">
        <f t="shared" ref="P1" si="7">O1+1</f>
        <v>16</v>
      </c>
      <c r="Q1" s="13">
        <f t="shared" ref="Q1" si="8">P1+1</f>
        <v>17</v>
      </c>
      <c r="R1" s="13">
        <f t="shared" ref="R1" si="9">Q1+1</f>
        <v>18</v>
      </c>
      <c r="S1" s="13">
        <f t="shared" ref="S1" si="10">R1+1</f>
        <v>19</v>
      </c>
      <c r="T1" s="13">
        <f t="shared" ref="T1" si="11">S1+1</f>
        <v>20</v>
      </c>
      <c r="U1" s="13">
        <f t="shared" ref="U1" si="12">T1+1</f>
        <v>21</v>
      </c>
      <c r="V1" s="13">
        <f t="shared" ref="V1" si="13">U1+1</f>
        <v>22</v>
      </c>
      <c r="W1" s="13">
        <f t="shared" ref="W1" si="14">V1+1</f>
        <v>23</v>
      </c>
      <c r="X1" s="13">
        <f t="shared" ref="X1" si="15">W1+1</f>
        <v>24</v>
      </c>
      <c r="Y1" s="13">
        <f t="shared" ref="Y1" si="16">X1+1</f>
        <v>25</v>
      </c>
      <c r="Z1" s="13">
        <f t="shared" ref="Z1" si="17">Y1+1</f>
        <v>26</v>
      </c>
      <c r="AA1" s="18">
        <f t="shared" ref="AA1" si="18">Z1+1</f>
        <v>27</v>
      </c>
      <c r="AB1" s="13">
        <f t="shared" ref="AB1" si="19">AA1+1</f>
        <v>28</v>
      </c>
      <c r="AC1" s="13">
        <f t="shared" ref="AC1" si="20">AB1+1</f>
        <v>29</v>
      </c>
      <c r="AD1" s="13">
        <f t="shared" ref="AD1" si="21">AC1+1</f>
        <v>30</v>
      </c>
      <c r="AE1" s="13">
        <f t="shared" ref="AE1" si="22">AD1+1</f>
        <v>31</v>
      </c>
      <c r="AF1" s="13">
        <f t="shared" ref="AF1" si="23">AE1+1</f>
        <v>32</v>
      </c>
      <c r="AG1" s="13">
        <f t="shared" ref="AG1" si="24">AF1+1</f>
        <v>33</v>
      </c>
      <c r="AH1" s="13">
        <f t="shared" ref="AH1" si="25">AG1+1</f>
        <v>34</v>
      </c>
      <c r="AI1" s="13">
        <f t="shared" ref="AI1" si="26">AH1+1</f>
        <v>35</v>
      </c>
      <c r="AJ1" s="13">
        <f t="shared" ref="AJ1" si="27">AI1+1</f>
        <v>36</v>
      </c>
      <c r="AK1" s="18">
        <f t="shared" ref="AK1" si="28">AJ1+1</f>
        <v>37</v>
      </c>
      <c r="AL1" s="13">
        <f t="shared" ref="AL1" si="29">AK1+1</f>
        <v>38</v>
      </c>
      <c r="AM1" s="29"/>
    </row>
    <row r="2" spans="1:46" x14ac:dyDescent="0.25">
      <c r="A2" s="25" t="s">
        <v>14</v>
      </c>
      <c r="B2" s="26"/>
      <c r="C2" s="26"/>
      <c r="D2" s="27"/>
      <c r="E2" s="26"/>
      <c r="F2" s="26"/>
      <c r="G2" s="26"/>
      <c r="H2" s="26"/>
      <c r="I2" s="26"/>
      <c r="J2" s="28"/>
      <c r="K2" s="21" t="s">
        <v>0</v>
      </c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2" t="s">
        <v>55</v>
      </c>
      <c r="Z2" s="23"/>
      <c r="AA2" s="23"/>
      <c r="AB2" s="23"/>
      <c r="AC2" s="23"/>
      <c r="AD2" s="23"/>
      <c r="AE2" s="24"/>
      <c r="AF2" s="22" t="s">
        <v>52</v>
      </c>
      <c r="AG2" s="23"/>
      <c r="AH2" s="23"/>
      <c r="AI2" s="23"/>
      <c r="AJ2" s="23"/>
      <c r="AK2" s="23"/>
      <c r="AL2" s="42"/>
      <c r="AM2" s="30"/>
      <c r="AN2" s="20" t="s">
        <v>34</v>
      </c>
      <c r="AO2" s="20"/>
      <c r="AP2" s="20"/>
      <c r="AQ2" s="20"/>
      <c r="AR2" s="20"/>
      <c r="AS2" s="20"/>
    </row>
    <row r="3" spans="1:46" ht="60" x14ac:dyDescent="0.25">
      <c r="A3" s="1" t="s">
        <v>15</v>
      </c>
      <c r="B3" s="1" t="s">
        <v>16</v>
      </c>
      <c r="C3" s="62" t="s">
        <v>28</v>
      </c>
      <c r="D3" s="12" t="s">
        <v>17</v>
      </c>
      <c r="E3" s="1" t="s">
        <v>18</v>
      </c>
      <c r="F3" s="1" t="s">
        <v>19</v>
      </c>
      <c r="G3" s="1" t="s">
        <v>38</v>
      </c>
      <c r="H3" s="1" t="s">
        <v>20</v>
      </c>
      <c r="I3" s="1" t="s">
        <v>21</v>
      </c>
      <c r="J3" s="1" t="s">
        <v>53</v>
      </c>
      <c r="K3" s="34" t="s">
        <v>1</v>
      </c>
      <c r="L3" s="34" t="s">
        <v>2</v>
      </c>
      <c r="M3" s="34" t="s">
        <v>3</v>
      </c>
      <c r="N3" s="34" t="s">
        <v>4</v>
      </c>
      <c r="O3" s="34" t="s">
        <v>5</v>
      </c>
      <c r="P3" s="34" t="s">
        <v>6</v>
      </c>
      <c r="Q3" s="34" t="s">
        <v>30</v>
      </c>
      <c r="R3" s="34" t="s">
        <v>7</v>
      </c>
      <c r="S3" s="34" t="s">
        <v>8</v>
      </c>
      <c r="T3" s="34" t="s">
        <v>9</v>
      </c>
      <c r="U3" s="34" t="s">
        <v>10</v>
      </c>
      <c r="V3" s="34" t="s">
        <v>11</v>
      </c>
      <c r="W3" s="34" t="s">
        <v>12</v>
      </c>
      <c r="X3" s="34" t="s">
        <v>13</v>
      </c>
      <c r="Y3" s="34" t="s">
        <v>22</v>
      </c>
      <c r="Z3" s="34" t="s">
        <v>23</v>
      </c>
      <c r="AA3" s="35" t="s">
        <v>35</v>
      </c>
      <c r="AB3" s="1" t="s">
        <v>24</v>
      </c>
      <c r="AC3" s="34" t="s">
        <v>25</v>
      </c>
      <c r="AD3" s="34" t="s">
        <v>18</v>
      </c>
      <c r="AE3" s="34" t="s">
        <v>26</v>
      </c>
      <c r="AF3" s="34" t="s">
        <v>29</v>
      </c>
      <c r="AG3" s="34" t="s">
        <v>27</v>
      </c>
      <c r="AH3" s="34" t="s">
        <v>41</v>
      </c>
      <c r="AI3" s="34" t="s">
        <v>51</v>
      </c>
      <c r="AJ3" s="43" t="s">
        <v>48</v>
      </c>
      <c r="AK3" s="64" t="s">
        <v>56</v>
      </c>
      <c r="AL3" s="14" t="s">
        <v>57</v>
      </c>
      <c r="AM3" s="31" t="s">
        <v>54</v>
      </c>
      <c r="AN3" s="6" t="s">
        <v>35</v>
      </c>
      <c r="AO3" s="6" t="s">
        <v>56</v>
      </c>
      <c r="AP3" s="19" t="s">
        <v>57</v>
      </c>
      <c r="AQ3" s="19"/>
      <c r="AR3" s="19"/>
      <c r="AS3" s="19"/>
    </row>
    <row r="4" spans="1:46" x14ac:dyDescent="0.25">
      <c r="A4" s="1" t="s">
        <v>32</v>
      </c>
      <c r="B4" s="1" t="s">
        <v>33</v>
      </c>
      <c r="C4" s="63">
        <v>1</v>
      </c>
      <c r="D4" s="12"/>
      <c r="E4" s="1"/>
      <c r="F4" s="1"/>
      <c r="G4" s="1"/>
      <c r="H4" s="3"/>
      <c r="I4" s="4"/>
      <c r="J4" s="4"/>
      <c r="K4" s="36">
        <v>41417</v>
      </c>
      <c r="L4" s="36">
        <v>41417</v>
      </c>
      <c r="M4" s="36">
        <v>41417</v>
      </c>
      <c r="N4" s="36">
        <v>41417</v>
      </c>
      <c r="O4" s="36">
        <v>41417</v>
      </c>
      <c r="P4" s="36"/>
      <c r="Q4" s="36">
        <v>41417</v>
      </c>
      <c r="R4" s="36">
        <v>41417</v>
      </c>
      <c r="S4" s="36">
        <v>41417</v>
      </c>
      <c r="T4" s="36">
        <v>41417</v>
      </c>
      <c r="U4" s="36"/>
      <c r="V4" s="36">
        <v>41417</v>
      </c>
      <c r="W4" s="36">
        <v>41417</v>
      </c>
      <c r="X4" s="37" t="str">
        <f t="shared" ref="X4:X5" si="30">IF($U4="","","ne pas renseigner")</f>
        <v/>
      </c>
      <c r="Y4" s="38"/>
      <c r="Z4" s="1"/>
      <c r="AA4" s="39">
        <v>1299.95</v>
      </c>
      <c r="AB4" s="1"/>
      <c r="AC4" s="1"/>
      <c r="AD4" s="1"/>
      <c r="AE4" s="1"/>
      <c r="AF4" s="36"/>
      <c r="AG4" s="36"/>
      <c r="AH4" s="36">
        <v>41445</v>
      </c>
      <c r="AI4" s="68">
        <v>1253</v>
      </c>
      <c r="AJ4" s="44">
        <v>41477</v>
      </c>
      <c r="AK4" s="45">
        <v>1200</v>
      </c>
      <c r="AL4" s="15">
        <f t="shared" ref="AL4:AL8" si="31">AS4</f>
        <v>300</v>
      </c>
      <c r="AM4" s="32" t="str">
        <f t="shared" ref="AM4:AM8" ca="1" si="32">IF(J4="","",TODAY()-J4)</f>
        <v/>
      </c>
      <c r="AN4" s="7">
        <v>1299.95</v>
      </c>
      <c r="AO4" s="7">
        <v>1200</v>
      </c>
      <c r="AP4" s="2">
        <f t="shared" ref="AP4:AP7" si="33">IF(AO4=2200,0.125,0.25)</f>
        <v>0.25</v>
      </c>
      <c r="AQ4" s="8">
        <f t="shared" ref="AQ4:AQ7" si="34">IF(AP4=0.125,150,300)</f>
        <v>300</v>
      </c>
      <c r="AR4" s="8">
        <f t="shared" ref="AR4:AR8" si="35">AP4*AN4</f>
        <v>324.98750000000001</v>
      </c>
      <c r="AS4" s="7">
        <f t="shared" ref="AS4:AS7" si="36">MIN(AQ4:AR4)</f>
        <v>300</v>
      </c>
    </row>
    <row r="5" spans="1:46" x14ac:dyDescent="0.25">
      <c r="A5" s="1" t="s">
        <v>36</v>
      </c>
      <c r="B5" s="1" t="s">
        <v>46</v>
      </c>
      <c r="C5" s="63">
        <f>C4+1</f>
        <v>2</v>
      </c>
      <c r="D5" s="12"/>
      <c r="E5" s="1"/>
      <c r="F5" s="1"/>
      <c r="G5" s="1"/>
      <c r="H5" s="3"/>
      <c r="I5" s="4"/>
      <c r="J5" s="4"/>
      <c r="K5" s="36">
        <v>41820</v>
      </c>
      <c r="L5" s="36">
        <v>41820</v>
      </c>
      <c r="M5" s="36">
        <v>41820</v>
      </c>
      <c r="N5" s="36">
        <v>41820</v>
      </c>
      <c r="O5" s="36">
        <v>41820</v>
      </c>
      <c r="P5" s="36">
        <v>41820</v>
      </c>
      <c r="Q5" s="36"/>
      <c r="R5" s="36"/>
      <c r="S5" s="36">
        <v>41820</v>
      </c>
      <c r="T5" s="36">
        <v>41820</v>
      </c>
      <c r="U5" s="36">
        <v>41820</v>
      </c>
      <c r="V5" s="37"/>
      <c r="W5" s="37"/>
      <c r="X5" s="37"/>
      <c r="Y5" s="1"/>
      <c r="Z5" s="1"/>
      <c r="AA5" s="39">
        <v>1990.05</v>
      </c>
      <c r="AB5" s="1"/>
      <c r="AC5" s="1"/>
      <c r="AD5" s="1"/>
      <c r="AE5" s="1"/>
      <c r="AF5" s="36"/>
      <c r="AG5" s="36"/>
      <c r="AH5" s="65">
        <v>41901</v>
      </c>
      <c r="AI5" s="69">
        <v>256</v>
      </c>
      <c r="AJ5" s="66">
        <v>41955</v>
      </c>
      <c r="AK5" s="45">
        <v>1200</v>
      </c>
      <c r="AL5" s="15">
        <f t="shared" si="31"/>
        <v>300</v>
      </c>
      <c r="AM5" s="32" t="str">
        <f t="shared" ca="1" si="32"/>
        <v/>
      </c>
      <c r="AN5" s="7">
        <v>1990.05</v>
      </c>
      <c r="AO5" s="7">
        <v>1200</v>
      </c>
      <c r="AP5" s="2">
        <f t="shared" si="33"/>
        <v>0.25</v>
      </c>
      <c r="AQ5" s="8">
        <f t="shared" si="34"/>
        <v>300</v>
      </c>
      <c r="AR5" s="8">
        <f t="shared" si="35"/>
        <v>497.51249999999999</v>
      </c>
      <c r="AS5" s="7">
        <f t="shared" si="36"/>
        <v>300</v>
      </c>
    </row>
    <row r="6" spans="1:46" x14ac:dyDescent="0.25">
      <c r="A6" s="1" t="s">
        <v>31</v>
      </c>
      <c r="B6" s="1" t="s">
        <v>39</v>
      </c>
      <c r="C6" s="63">
        <f t="shared" ref="C6:C10" si="37">C5+1</f>
        <v>3</v>
      </c>
      <c r="D6" s="12"/>
      <c r="E6" s="1"/>
      <c r="F6" s="1"/>
      <c r="G6" s="1"/>
      <c r="H6" s="3"/>
      <c r="I6" s="10"/>
      <c r="J6" s="10"/>
      <c r="K6" s="36">
        <v>41863</v>
      </c>
      <c r="L6" s="36">
        <v>41863</v>
      </c>
      <c r="M6" s="36">
        <v>41863</v>
      </c>
      <c r="N6" s="36">
        <v>41877</v>
      </c>
      <c r="O6" s="36">
        <v>41863</v>
      </c>
      <c r="P6" s="36">
        <v>41863</v>
      </c>
      <c r="Q6" s="36"/>
      <c r="R6" s="36">
        <v>41863</v>
      </c>
      <c r="S6" s="36">
        <v>41863</v>
      </c>
      <c r="T6" s="36">
        <v>41863</v>
      </c>
      <c r="U6" s="36"/>
      <c r="V6" s="40">
        <v>41877</v>
      </c>
      <c r="W6" s="40" t="str">
        <f>IF($U6="","","ne pas renseigner")</f>
        <v/>
      </c>
      <c r="X6" s="40" t="str">
        <f t="shared" ref="X6" si="38">IF($U6="","","ne pas renseigner")</f>
        <v/>
      </c>
      <c r="Y6" s="1"/>
      <c r="Z6" s="1"/>
      <c r="AA6" s="39">
        <v>689</v>
      </c>
      <c r="AB6" s="1"/>
      <c r="AC6" s="1"/>
      <c r="AD6" s="1"/>
      <c r="AE6" s="1"/>
      <c r="AF6" s="36">
        <v>41863</v>
      </c>
      <c r="AG6" s="36"/>
      <c r="AH6" s="67">
        <v>41901</v>
      </c>
      <c r="AI6" s="70">
        <v>4562</v>
      </c>
      <c r="AJ6" s="66">
        <v>41955</v>
      </c>
      <c r="AK6" s="45">
        <v>2200</v>
      </c>
      <c r="AL6" s="15">
        <f t="shared" si="31"/>
        <v>86.125</v>
      </c>
      <c r="AM6" s="32" t="str">
        <f t="shared" ca="1" si="32"/>
        <v/>
      </c>
      <c r="AN6" s="7">
        <v>689</v>
      </c>
      <c r="AO6" s="7">
        <v>2200</v>
      </c>
      <c r="AP6" s="2">
        <f t="shared" si="33"/>
        <v>0.125</v>
      </c>
      <c r="AQ6" s="8">
        <f t="shared" si="34"/>
        <v>150</v>
      </c>
      <c r="AR6" s="8">
        <f t="shared" si="35"/>
        <v>86.125</v>
      </c>
      <c r="AS6" s="7">
        <f t="shared" si="36"/>
        <v>86.125</v>
      </c>
    </row>
    <row r="7" spans="1:46" x14ac:dyDescent="0.25">
      <c r="A7" s="1" t="s">
        <v>42</v>
      </c>
      <c r="B7" s="1" t="s">
        <v>47</v>
      </c>
      <c r="C7" s="63">
        <f t="shared" si="37"/>
        <v>4</v>
      </c>
      <c r="D7" s="12"/>
      <c r="E7" s="1"/>
      <c r="F7" s="1"/>
      <c r="G7" s="1"/>
      <c r="H7" s="3"/>
      <c r="I7" s="9"/>
      <c r="J7" s="9"/>
      <c r="K7" s="36">
        <v>41977</v>
      </c>
      <c r="L7" s="36">
        <v>41977</v>
      </c>
      <c r="M7" s="36">
        <v>41977</v>
      </c>
      <c r="N7" s="36">
        <v>41977</v>
      </c>
      <c r="O7" s="36">
        <v>41977</v>
      </c>
      <c r="P7" s="36">
        <v>41977</v>
      </c>
      <c r="Q7" s="36"/>
      <c r="R7" s="36">
        <v>41977</v>
      </c>
      <c r="S7" s="36">
        <v>41977</v>
      </c>
      <c r="T7" s="36">
        <v>41977</v>
      </c>
      <c r="U7" s="36"/>
      <c r="V7" s="40">
        <v>41977</v>
      </c>
      <c r="W7" s="40">
        <v>41977</v>
      </c>
      <c r="X7" s="40">
        <v>41977</v>
      </c>
      <c r="Y7" s="1"/>
      <c r="Z7" s="1"/>
      <c r="AA7" s="39">
        <v>1979.1</v>
      </c>
      <c r="AB7" s="1"/>
      <c r="AC7" s="1"/>
      <c r="AD7" s="1"/>
      <c r="AE7" s="1"/>
      <c r="AF7" s="36"/>
      <c r="AG7" s="36"/>
      <c r="AH7" s="67">
        <v>41991</v>
      </c>
      <c r="AI7" s="70">
        <v>1239</v>
      </c>
      <c r="AJ7" s="66">
        <v>41995</v>
      </c>
      <c r="AK7" s="45">
        <v>1200</v>
      </c>
      <c r="AL7" s="15">
        <f t="shared" si="31"/>
        <v>300</v>
      </c>
      <c r="AM7" s="32" t="str">
        <f t="shared" ca="1" si="32"/>
        <v/>
      </c>
      <c r="AN7" s="7">
        <v>1979.1</v>
      </c>
      <c r="AO7" s="7">
        <v>1200</v>
      </c>
      <c r="AP7" s="2">
        <f t="shared" si="33"/>
        <v>0.25</v>
      </c>
      <c r="AQ7" s="8">
        <f t="shared" si="34"/>
        <v>300</v>
      </c>
      <c r="AR7" s="8">
        <f t="shared" si="35"/>
        <v>494.77499999999998</v>
      </c>
      <c r="AS7" s="7">
        <f t="shared" si="36"/>
        <v>300</v>
      </c>
    </row>
    <row r="8" spans="1:46" x14ac:dyDescent="0.25">
      <c r="A8" s="1" t="s">
        <v>42</v>
      </c>
      <c r="B8" s="1" t="s">
        <v>45</v>
      </c>
      <c r="C8" s="63">
        <f t="shared" si="37"/>
        <v>5</v>
      </c>
      <c r="D8" s="12"/>
      <c r="E8" s="1"/>
      <c r="F8" s="1"/>
      <c r="G8" s="1"/>
      <c r="H8" s="3"/>
      <c r="I8" s="9"/>
      <c r="J8" s="9"/>
      <c r="K8" s="36">
        <v>42128</v>
      </c>
      <c r="L8" s="36">
        <v>42128</v>
      </c>
      <c r="M8" s="36">
        <v>42128</v>
      </c>
      <c r="N8" s="36">
        <v>42128</v>
      </c>
      <c r="O8" s="36">
        <v>42128</v>
      </c>
      <c r="P8" s="36">
        <v>42128</v>
      </c>
      <c r="Q8" s="36"/>
      <c r="R8" s="36">
        <v>42128</v>
      </c>
      <c r="S8" s="36">
        <v>42128</v>
      </c>
      <c r="T8" s="36">
        <v>42128</v>
      </c>
      <c r="U8" s="36"/>
      <c r="V8" s="40">
        <v>42128</v>
      </c>
      <c r="W8" s="40"/>
      <c r="X8" s="40" t="str">
        <f t="shared" ref="X8:X10" si="39">IF($U8="","","ne pas renseigner")</f>
        <v/>
      </c>
      <c r="Y8" s="1"/>
      <c r="Z8" s="1"/>
      <c r="AA8" s="39">
        <v>2599</v>
      </c>
      <c r="AB8" s="1"/>
      <c r="AC8" s="1"/>
      <c r="AD8" s="1"/>
      <c r="AE8" s="1"/>
      <c r="AF8" s="36"/>
      <c r="AG8" s="36"/>
      <c r="AH8" s="46">
        <v>42128</v>
      </c>
      <c r="AI8" s="71">
        <v>56</v>
      </c>
      <c r="AJ8" s="44">
        <v>42144</v>
      </c>
      <c r="AK8" s="45">
        <v>2200</v>
      </c>
      <c r="AL8" s="15">
        <f t="shared" si="31"/>
        <v>150</v>
      </c>
      <c r="AM8" s="32" t="str">
        <f t="shared" ca="1" si="32"/>
        <v/>
      </c>
      <c r="AN8" s="7">
        <v>2599</v>
      </c>
      <c r="AO8" s="7">
        <v>2200</v>
      </c>
      <c r="AP8" s="2">
        <f t="shared" ref="AP8:AP11" si="40">IF(AO8=2200,0.125,0.25)</f>
        <v>0.125</v>
      </c>
      <c r="AQ8" s="8">
        <f t="shared" ref="AQ8:AQ11" si="41">IF(AP8=0.125,150,300)</f>
        <v>150</v>
      </c>
      <c r="AR8" s="8">
        <f t="shared" si="35"/>
        <v>324.875</v>
      </c>
      <c r="AS8" s="7">
        <f t="shared" ref="AS8:AS10" si="42">MIN(AQ8:AR8)</f>
        <v>150</v>
      </c>
    </row>
    <row r="9" spans="1:46" x14ac:dyDescent="0.25">
      <c r="A9" s="1" t="s">
        <v>40</v>
      </c>
      <c r="B9" s="1" t="s">
        <v>43</v>
      </c>
      <c r="C9" s="63">
        <f t="shared" si="37"/>
        <v>6</v>
      </c>
      <c r="D9" s="12"/>
      <c r="E9" s="1"/>
      <c r="F9" s="1"/>
      <c r="G9" s="1"/>
      <c r="H9" s="3"/>
      <c r="I9" s="9"/>
      <c r="J9" s="9"/>
      <c r="K9" s="36">
        <v>42214</v>
      </c>
      <c r="L9" s="36">
        <v>42214</v>
      </c>
      <c r="M9" s="36">
        <v>42214</v>
      </c>
      <c r="N9" s="36">
        <v>42214</v>
      </c>
      <c r="O9" s="36">
        <v>42214</v>
      </c>
      <c r="P9" s="36">
        <v>42214</v>
      </c>
      <c r="Q9" s="36"/>
      <c r="R9" s="36">
        <v>42214</v>
      </c>
      <c r="S9" s="36">
        <v>42214</v>
      </c>
      <c r="T9" s="36">
        <v>42214</v>
      </c>
      <c r="U9" s="36">
        <v>42214</v>
      </c>
      <c r="V9" s="41"/>
      <c r="W9" s="41"/>
      <c r="X9" s="41"/>
      <c r="Y9" s="1"/>
      <c r="Z9" s="1"/>
      <c r="AA9" s="39">
        <v>589</v>
      </c>
      <c r="AB9" s="1"/>
      <c r="AC9" s="1"/>
      <c r="AD9" s="1"/>
      <c r="AE9" s="1"/>
      <c r="AF9" s="36"/>
      <c r="AG9" s="36"/>
      <c r="AH9" s="36">
        <v>42220</v>
      </c>
      <c r="AI9" s="68">
        <v>482</v>
      </c>
      <c r="AJ9" s="44">
        <v>42260</v>
      </c>
      <c r="AK9" s="45">
        <v>1200</v>
      </c>
      <c r="AL9" s="15">
        <f t="shared" ref="AL9:AL11" si="43">AS9</f>
        <v>147.25</v>
      </c>
      <c r="AM9" s="32" t="str">
        <f t="shared" ref="AM9:AM11" ca="1" si="44">IF(J9="","",TODAY()-J9)</f>
        <v/>
      </c>
      <c r="AN9" s="7">
        <v>589</v>
      </c>
      <c r="AO9" s="7">
        <v>1200</v>
      </c>
      <c r="AP9" s="2">
        <f t="shared" si="40"/>
        <v>0.25</v>
      </c>
      <c r="AQ9" s="8">
        <f t="shared" si="41"/>
        <v>300</v>
      </c>
      <c r="AR9" s="8">
        <f t="shared" ref="AR9:AR11" si="45">AP9*AN9</f>
        <v>147.25</v>
      </c>
      <c r="AS9" s="7">
        <f t="shared" si="42"/>
        <v>147.25</v>
      </c>
      <c r="AT9" s="5"/>
    </row>
    <row r="10" spans="1:46" x14ac:dyDescent="0.25">
      <c r="A10" s="1" t="s">
        <v>49</v>
      </c>
      <c r="B10" s="1" t="s">
        <v>37</v>
      </c>
      <c r="C10" s="63">
        <f t="shared" si="37"/>
        <v>7</v>
      </c>
      <c r="D10" s="12"/>
      <c r="E10" s="1"/>
      <c r="F10" s="1"/>
      <c r="G10" s="1"/>
      <c r="H10" s="3"/>
      <c r="I10" s="9"/>
      <c r="J10" s="9"/>
      <c r="K10" s="36">
        <v>42658</v>
      </c>
      <c r="L10" s="36">
        <v>42658</v>
      </c>
      <c r="M10" s="36">
        <v>42658</v>
      </c>
      <c r="N10" s="36">
        <v>42658</v>
      </c>
      <c r="O10" s="36">
        <v>42658</v>
      </c>
      <c r="P10" s="36">
        <v>42658</v>
      </c>
      <c r="Q10" s="36"/>
      <c r="R10" s="36">
        <v>42658</v>
      </c>
      <c r="S10" s="36">
        <v>42658</v>
      </c>
      <c r="T10" s="36">
        <v>42658</v>
      </c>
      <c r="U10" s="36"/>
      <c r="V10" s="36">
        <v>42658</v>
      </c>
      <c r="W10" s="36">
        <v>42658</v>
      </c>
      <c r="X10" s="41" t="str">
        <f t="shared" si="39"/>
        <v/>
      </c>
      <c r="Y10" s="1"/>
      <c r="Z10" s="1"/>
      <c r="AA10" s="39">
        <v>759</v>
      </c>
      <c r="AB10" s="1"/>
      <c r="AC10" s="1"/>
      <c r="AD10" s="1"/>
      <c r="AE10" s="1"/>
      <c r="AF10" s="36"/>
      <c r="AG10" s="36"/>
      <c r="AH10" s="36">
        <v>42658</v>
      </c>
      <c r="AI10" s="68"/>
      <c r="AJ10" s="44">
        <v>42666</v>
      </c>
      <c r="AK10" s="45">
        <v>2200</v>
      </c>
      <c r="AL10" s="15">
        <f t="shared" si="43"/>
        <v>94.875</v>
      </c>
      <c r="AM10" s="32" t="str">
        <f t="shared" ca="1" si="44"/>
        <v/>
      </c>
      <c r="AN10" s="7">
        <v>759</v>
      </c>
      <c r="AO10" s="7">
        <v>2200</v>
      </c>
      <c r="AP10" s="2">
        <f t="shared" si="40"/>
        <v>0.125</v>
      </c>
      <c r="AQ10" s="8">
        <f t="shared" si="41"/>
        <v>150</v>
      </c>
      <c r="AR10" s="8">
        <f t="shared" si="45"/>
        <v>94.875</v>
      </c>
      <c r="AS10" s="11">
        <f t="shared" si="42"/>
        <v>94.875</v>
      </c>
    </row>
    <row r="11" spans="1:46" x14ac:dyDescent="0.25">
      <c r="A11" s="47" t="s">
        <v>44</v>
      </c>
      <c r="B11" s="47" t="s">
        <v>50</v>
      </c>
      <c r="C11" s="48"/>
      <c r="D11" s="47"/>
      <c r="E11" s="47"/>
      <c r="F11" s="47"/>
      <c r="G11" s="47"/>
      <c r="H11" s="49"/>
      <c r="I11" s="50"/>
      <c r="J11" s="50"/>
      <c r="K11" s="51">
        <v>42756</v>
      </c>
      <c r="L11" s="51">
        <v>42774</v>
      </c>
      <c r="M11" s="51">
        <v>42774</v>
      </c>
      <c r="N11" s="51">
        <v>42756</v>
      </c>
      <c r="O11" s="51">
        <v>42756</v>
      </c>
      <c r="P11" s="51">
        <v>42756</v>
      </c>
      <c r="Q11" s="51">
        <v>42756</v>
      </c>
      <c r="R11" s="51"/>
      <c r="S11" s="51">
        <v>42756</v>
      </c>
      <c r="T11" s="51">
        <v>42756</v>
      </c>
      <c r="U11" s="51"/>
      <c r="V11" s="51">
        <v>42756</v>
      </c>
      <c r="W11" s="52"/>
      <c r="X11" s="53"/>
      <c r="Y11" s="54"/>
      <c r="Z11" s="47"/>
      <c r="AA11" s="55">
        <v>1200</v>
      </c>
      <c r="AB11" s="47"/>
      <c r="AC11" s="47"/>
      <c r="AD11" s="47"/>
      <c r="AE11" s="47"/>
      <c r="AF11" s="51">
        <v>42769</v>
      </c>
      <c r="AG11" s="51"/>
      <c r="AH11" s="51">
        <v>42774</v>
      </c>
      <c r="AI11" s="72"/>
      <c r="AJ11" s="56">
        <v>42847</v>
      </c>
      <c r="AK11" s="57">
        <v>1200</v>
      </c>
      <c r="AL11" s="58"/>
      <c r="AM11" s="59"/>
      <c r="AN11" s="60">
        <v>1200</v>
      </c>
      <c r="AO11" s="60">
        <v>1200</v>
      </c>
      <c r="AP11" s="47"/>
      <c r="AQ11" s="60"/>
      <c r="AR11" s="60"/>
      <c r="AS11" s="61"/>
    </row>
  </sheetData>
  <mergeCells count="6">
    <mergeCell ref="A2:J2"/>
    <mergeCell ref="K2:X2"/>
    <mergeCell ref="AN2:AS2"/>
    <mergeCell ref="AP3:AS3"/>
    <mergeCell ref="Y2:AE2"/>
    <mergeCell ref="AF2:A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219075</xdr:colOff>
                    <xdr:row>1</xdr:row>
                    <xdr:rowOff>0</xdr:rowOff>
                  </from>
                  <to>
                    <xdr:col>2</xdr:col>
                    <xdr:colOff>619125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Suivisub">
                <anchor moveWithCells="1" sizeWithCells="1">
                  <from>
                    <xdr:col>6</xdr:col>
                    <xdr:colOff>200025</xdr:colOff>
                    <xdr:row>1</xdr:row>
                    <xdr:rowOff>9525</xdr:rowOff>
                  </from>
                  <to>
                    <xdr:col>8</xdr:col>
                    <xdr:colOff>600075</xdr:colOff>
                    <xdr:row>2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Stéphan BARNABE</cp:lastModifiedBy>
  <cp:lastPrinted>2017-08-02T14:15:36Z</cp:lastPrinted>
  <dcterms:created xsi:type="dcterms:W3CDTF">2014-02-18T09:38:13Z</dcterms:created>
  <dcterms:modified xsi:type="dcterms:W3CDTF">2017-08-04T09:43:23Z</dcterms:modified>
</cp:coreProperties>
</file>