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workbookProtection workbookAlgorithmName="SHA-512" workbookHashValue="4lAU36jwN6h9HWWJ8XIActJQct8V6QopatxwhcVx/mLG+u3ayxBNO8+cgFQt/lWWn0BCYP7JsQueGTq5h+CTBA==" workbookSaltValue="SP8mD+JL683W2LocRfL1xQ==" workbookSpinCount="100000" lockStructure="1"/>
  <bookViews>
    <workbookView xWindow="240" yWindow="105" windowWidth="14805" windowHeight="8010" firstSheet="2" activeTab="2"/>
  </bookViews>
  <sheets>
    <sheet name="Modèle" sheetId="20" r:id="rId1"/>
    <sheet name="Liste_Colis" sheetId="21" r:id="rId2"/>
    <sheet name="Créateur" sheetId="1" r:id="rId3"/>
  </sheets>
  <calcPr calcId="152511"/>
</workbook>
</file>

<file path=xl/calcChain.xml><?xml version="1.0" encoding="utf-8"?>
<calcChain xmlns="http://schemas.openxmlformats.org/spreadsheetml/2006/main">
  <c r="H18" i="21" l="1"/>
  <c r="H19" i="21" l="1"/>
  <c r="H17" i="21"/>
  <c r="H16" i="21"/>
  <c r="H15" i="21"/>
  <c r="H14" i="21"/>
  <c r="H13" i="21"/>
  <c r="H12" i="21"/>
  <c r="H11" i="21"/>
  <c r="H10" i="21"/>
  <c r="H9" i="21"/>
  <c r="H3" i="21" l="1"/>
  <c r="H8" i="21"/>
  <c r="H7" i="21"/>
  <c r="H6" i="21"/>
  <c r="H4" i="21" l="1"/>
  <c r="F10" i="20" l="1"/>
</calcChain>
</file>

<file path=xl/sharedStrings.xml><?xml version="1.0" encoding="utf-8"?>
<sst xmlns="http://schemas.openxmlformats.org/spreadsheetml/2006/main" count="207" uniqueCount="92">
  <si>
    <t>Nombre de secteurs :</t>
  </si>
  <si>
    <t>Créateur</t>
  </si>
  <si>
    <t>A noter</t>
  </si>
  <si>
    <t>Ecrivez le nombre de secteurs dont vous avez besoin, puis cliquez sur le bouton de création des secteurs. (Max 10)</t>
  </si>
  <si>
    <t>Nom</t>
  </si>
  <si>
    <t>Masse volumique</t>
  </si>
  <si>
    <t>HA</t>
  </si>
  <si>
    <t>MA-VL</t>
  </si>
  <si>
    <t>MA-VC</t>
  </si>
  <si>
    <t>FMA</t>
  </si>
  <si>
    <t>TFA</t>
  </si>
  <si>
    <t>Conv</t>
  </si>
  <si>
    <t>Déchet n°</t>
  </si>
  <si>
    <t>Checksum</t>
  </si>
  <si>
    <t>kg/m3</t>
  </si>
  <si>
    <t>Métallique</t>
  </si>
  <si>
    <t>Non métallique</t>
  </si>
  <si>
    <t>Inerte</t>
  </si>
  <si>
    <t>Si conventionel</t>
  </si>
  <si>
    <t>Si radioactif</t>
  </si>
  <si>
    <t>DIB</t>
  </si>
  <si>
    <t>DID</t>
  </si>
  <si>
    <t>Compactable</t>
  </si>
  <si>
    <t>Déchet</t>
  </si>
  <si>
    <t>Masse</t>
  </si>
  <si>
    <t>kg</t>
  </si>
  <si>
    <t>Volume</t>
  </si>
  <si>
    <t>m3</t>
  </si>
  <si>
    <t>Catégorie</t>
  </si>
  <si>
    <t>Déchet 1</t>
  </si>
  <si>
    <t>Colis</t>
  </si>
  <si>
    <t>Nb colis</t>
  </si>
  <si>
    <t>Catégories</t>
  </si>
  <si>
    <t>Coût</t>
  </si>
  <si>
    <t>Zone réservée pour sauvegarde de variables temporaires</t>
  </si>
  <si>
    <r>
      <rPr>
        <sz val="11"/>
        <color theme="1"/>
        <rFont val="Calibri"/>
        <family val="2"/>
      </rPr>
      <t>≤</t>
    </r>
    <r>
      <rPr>
        <sz val="11"/>
        <color theme="1"/>
        <rFont val="Calibri"/>
        <family val="2"/>
        <scheme val="minor"/>
      </rPr>
      <t>10</t>
    </r>
  </si>
  <si>
    <t>Nom colis</t>
  </si>
  <si>
    <t>Caractéristique déchet</t>
  </si>
  <si>
    <t>NON</t>
  </si>
  <si>
    <t>Catégorie déchet</t>
  </si>
  <si>
    <t>Autre</t>
  </si>
  <si>
    <t>Coût / colis</t>
  </si>
  <si>
    <t>Casier demi-hauteur parois pleine 0,7m3</t>
  </si>
  <si>
    <t>Caisse recyclable 2m3</t>
  </si>
  <si>
    <t>Caisson injectable 5m3</t>
  </si>
  <si>
    <t>Fût 200 L TFA</t>
  </si>
  <si>
    <t>Caisson 5m3</t>
  </si>
  <si>
    <t>Caisson 5m3 pré-bétonné 400mm</t>
  </si>
  <si>
    <t>Fût 200L Jaune</t>
  </si>
  <si>
    <t>Masse utile (kg)</t>
  </si>
  <si>
    <t>Volume utile (m3)</t>
  </si>
  <si>
    <t>GRVS 1 m3 déchets technologiques</t>
  </si>
  <si>
    <t>GRVS 1 m3 déchets inertes</t>
  </si>
  <si>
    <t>Laisser vide</t>
  </si>
  <si>
    <t>TOUS</t>
  </si>
  <si>
    <t xml:space="preserve">estimé à partir de 0,23€/kg </t>
  </si>
  <si>
    <t>Test-1</t>
  </si>
  <si>
    <t>Test-2</t>
  </si>
  <si>
    <t>OUI</t>
  </si>
  <si>
    <t>Non Métallique</t>
  </si>
  <si>
    <t>Pièce unitaire conventionnelle (DIB)</t>
  </si>
  <si>
    <t>Taux de foisonnements</t>
  </si>
  <si>
    <t>Non inerte</t>
  </si>
  <si>
    <t>Efface tous les secteurs crée existant !</t>
  </si>
  <si>
    <t>Casier 1,35m3 parois pleines</t>
  </si>
  <si>
    <t>Casier 2,77m3 parois pleines</t>
  </si>
  <si>
    <t>Casier parois grillagées 2,77m3 (Métallique)</t>
  </si>
  <si>
    <t>Casier parois grillagées 2,77m3 (Non métallique)</t>
  </si>
  <si>
    <t>Casier parois grillagées 1,35m3 (Métallique)</t>
  </si>
  <si>
    <t>Casier parois grillagées 1,35m3 (Non métallique)</t>
  </si>
  <si>
    <t>Test-3</t>
  </si>
  <si>
    <t xml:space="preserve">Benne 6m3 </t>
  </si>
  <si>
    <t>NT  2016-005 Ind 0 - DO 2016-077 - Coûts gestion des déchets CADARACHE</t>
  </si>
  <si>
    <t>REX SOM et Coût_des_filières_déchets DPAD/SECAD/NT/2009/152</t>
  </si>
  <si>
    <t>A utiliser à la fin de la selection des colis, pour permettre d'identifier les colis ne correspondant pas sur les critères de la catégorie de déchet et de compactibilité.</t>
  </si>
  <si>
    <r>
      <t xml:space="preserve">Rend visible les modèles et la liste des colis.
</t>
    </r>
    <r>
      <rPr>
        <sz val="11"/>
        <color rgb="FFFF0000"/>
        <rFont val="Calibri"/>
        <family val="2"/>
        <scheme val="minor"/>
      </rPr>
      <t xml:space="preserve">Attention ne surtout pas modifier les dimensions et ordres des modèles ! 
</t>
    </r>
    <r>
      <rPr>
        <sz val="11"/>
        <rFont val="Calibri"/>
        <family val="2"/>
        <scheme val="minor"/>
      </rPr>
      <t>La mise en forme peut être modifiée avec prudence.</t>
    </r>
  </si>
  <si>
    <r>
      <t xml:space="preserve">Pensez à verifier que le colis dont vous avez besoin ne se trouve pas déjà dans la liste des colis. 
</t>
    </r>
    <r>
      <rPr>
        <sz val="11"/>
        <color rgb="FFFF0000"/>
        <rFont val="Calibri"/>
        <family val="2"/>
        <scheme val="minor"/>
      </rPr>
      <t>N'utilisez pas plusieurs fois le même nom de colis ! (Ajoutez entre parenthèse ce qui les distingues)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La liste doit être complète avant de créer un secteur !</t>
    </r>
  </si>
  <si>
    <t>Ce dernier point doit être optimisé dans des versions ultérieures</t>
  </si>
  <si>
    <r>
      <t xml:space="preserve">Il est souvent possible de repousser la mise en place de certaines données, mais autant que possible il faut limiter ces cas à quand aucune valeur n'est disponible, et </t>
    </r>
    <r>
      <rPr>
        <sz val="11"/>
        <color rgb="FFC00000"/>
        <rFont val="Calibri"/>
        <family val="2"/>
        <scheme val="minor"/>
      </rPr>
      <t>a minima rentrez les noms que ça soit déchets, colis, secteurs</t>
    </r>
    <r>
      <rPr>
        <sz val="11"/>
        <color theme="1"/>
        <rFont val="Calibri"/>
        <family val="2"/>
        <scheme val="minor"/>
      </rPr>
      <t>. De plus celà vous permettra de vous retrouver quand vous voudrez modifier les hypothèses !</t>
    </r>
  </si>
  <si>
    <t>MdP : Ortec2017</t>
  </si>
  <si>
    <t>estimé à partir de 1031€/m3 colis</t>
  </si>
  <si>
    <t>Consignes</t>
  </si>
  <si>
    <t>Actuellement pour compenser ce problème il est prudent de créer des colis vides pouvant être édité depuis liste colis après sans avoir à repartir de zéro.</t>
  </si>
  <si>
    <t>Vert : Colis valide; Rouge colis non valide; Noir colis non vérifié ou inexistant</t>
  </si>
  <si>
    <t>Version 1.6.5</t>
  </si>
  <si>
    <t>1/</t>
  </si>
  <si>
    <t>1/ Créer les colis nécessaires, il est inutile d'avoir mis toutes les valeurs pour lancer la création.
2/ Rentrer les valeurs demandées concernant chaque déchet.
3/ Dans le premier tableau selectionner les colis dans la liste de proposition à chaque fois que cela est utile.
4/ Vérifier avec le bouton conformité des colis aux critères (compact, métal, inerte, ...)</t>
  </si>
  <si>
    <t>4/</t>
  </si>
  <si>
    <t>2/</t>
  </si>
  <si>
    <t>3/</t>
  </si>
  <si>
    <t>Pièce unitaire TFA (Métallique)</t>
  </si>
  <si>
    <t>Pièce unitaire TFA (Non métallique)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</si>
</sst>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 Narrow"/>
      <family val="2"/>
    </font>
    <font>
      <sz val="10"/>
      <name val="Arial Narrow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</fills>
  <borders count="5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auto="1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/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 diagonalUp="1" diagonalDown="1">
      <left/>
      <right/>
      <top/>
      <bottom/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 diagonalUp="1" diagonalDown="1">
      <left/>
      <right style="thin">
        <color indexed="64"/>
      </right>
      <top/>
      <bottom/>
      <diagonal style="thin">
        <color indexed="64"/>
      </diagonal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119">
    <xf numFmtId="0" fontId="0" fillId="0" borderId="0" xfId="0"/>
    <xf numFmtId="0" fontId="0" fillId="0" borderId="0" xfId="0" applyAlignment="1"/>
    <xf numFmtId="0" fontId="0" fillId="5" borderId="1" xfId="0" applyFill="1" applyBorder="1" applyAlignment="1">
      <alignment horizontal="center"/>
    </xf>
    <xf numFmtId="0" fontId="2" fillId="0" borderId="3" xfId="0" applyFont="1" applyBorder="1"/>
    <xf numFmtId="0" fontId="2" fillId="0" borderId="15" xfId="0" applyFont="1" applyBorder="1"/>
    <xf numFmtId="0" fontId="2" fillId="0" borderId="16" xfId="0" applyFont="1" applyBorder="1"/>
    <xf numFmtId="0" fontId="2" fillId="2" borderId="10" xfId="0" applyFont="1" applyFill="1" applyBorder="1"/>
    <xf numFmtId="0" fontId="2" fillId="2" borderId="20" xfId="0" applyFont="1" applyFill="1" applyBorder="1"/>
    <xf numFmtId="0" fontId="2" fillId="2" borderId="21" xfId="0" applyFont="1" applyFill="1" applyBorder="1"/>
    <xf numFmtId="0" fontId="2" fillId="2" borderId="22" xfId="0" applyFont="1" applyFill="1" applyBorder="1"/>
    <xf numFmtId="0" fontId="2" fillId="0" borderId="1" xfId="0" applyFont="1" applyBorder="1"/>
    <xf numFmtId="0" fontId="2" fillId="2" borderId="1" xfId="0" applyFont="1" applyFill="1" applyBorder="1"/>
    <xf numFmtId="0" fontId="2" fillId="0" borderId="25" xfId="0" applyFont="1" applyBorder="1"/>
    <xf numFmtId="0" fontId="2" fillId="0" borderId="26" xfId="0" applyFont="1" applyBorder="1"/>
    <xf numFmtId="0" fontId="2" fillId="2" borderId="26" xfId="0" applyFont="1" applyFill="1" applyBorder="1"/>
    <xf numFmtId="0" fontId="2" fillId="0" borderId="27" xfId="0" applyFont="1" applyBorder="1"/>
    <xf numFmtId="0" fontId="2" fillId="2" borderId="28" xfId="0" applyFont="1" applyFill="1" applyBorder="1"/>
    <xf numFmtId="10" fontId="2" fillId="0" borderId="23" xfId="0" applyNumberFormat="1" applyFont="1" applyBorder="1"/>
    <xf numFmtId="10" fontId="2" fillId="0" borderId="1" xfId="0" applyNumberFormat="1" applyFont="1" applyBorder="1"/>
    <xf numFmtId="10" fontId="2" fillId="0" borderId="26" xfId="0" applyNumberFormat="1" applyFont="1" applyBorder="1"/>
    <xf numFmtId="0" fontId="0" fillId="0" borderId="0" xfId="0" applyAlignment="1">
      <alignment vertical="top" wrapText="1"/>
    </xf>
    <xf numFmtId="0" fontId="3" fillId="0" borderId="15" xfId="0" applyFont="1" applyBorder="1"/>
    <xf numFmtId="0" fontId="3" fillId="0" borderId="11" xfId="0" applyFont="1" applyBorder="1"/>
    <xf numFmtId="0" fontId="0" fillId="0" borderId="1" xfId="0" applyFill="1" applyBorder="1"/>
    <xf numFmtId="0" fontId="0" fillId="0" borderId="32" xfId="0" applyFill="1" applyBorder="1"/>
    <xf numFmtId="0" fontId="0" fillId="0" borderId="0" xfId="0" applyFill="1"/>
    <xf numFmtId="0" fontId="0" fillId="0" borderId="33" xfId="0" applyFill="1" applyBorder="1"/>
    <xf numFmtId="0" fontId="0" fillId="0" borderId="34" xfId="0" applyFill="1" applyBorder="1"/>
    <xf numFmtId="0" fontId="0" fillId="0" borderId="0" xfId="0" applyBorder="1"/>
    <xf numFmtId="0" fontId="0" fillId="0" borderId="1" xfId="0" applyFill="1" applyBorder="1" applyAlignment="1">
      <alignment horizontal="left"/>
    </xf>
    <xf numFmtId="0" fontId="0" fillId="0" borderId="7" xfId="0" applyFill="1" applyBorder="1"/>
    <xf numFmtId="0" fontId="0" fillId="6" borderId="41" xfId="0" applyFill="1" applyBorder="1"/>
    <xf numFmtId="0" fontId="0" fillId="6" borderId="9" xfId="0" applyFill="1" applyBorder="1" applyAlignment="1">
      <alignment horizontal="center"/>
    </xf>
    <xf numFmtId="0" fontId="0" fillId="6" borderId="9" xfId="0" applyFill="1" applyBorder="1"/>
    <xf numFmtId="0" fontId="0" fillId="6" borderId="39" xfId="0" applyFill="1" applyBorder="1"/>
    <xf numFmtId="0" fontId="0" fillId="6" borderId="35" xfId="0" applyFill="1" applyBorder="1"/>
    <xf numFmtId="0" fontId="0" fillId="6" borderId="37" xfId="0" applyFill="1" applyBorder="1"/>
    <xf numFmtId="0" fontId="0" fillId="6" borderId="35" xfId="0" applyFill="1" applyBorder="1" applyAlignment="1">
      <alignment horizontal="center"/>
    </xf>
    <xf numFmtId="0" fontId="0" fillId="6" borderId="38" xfId="0" applyFill="1" applyBorder="1"/>
    <xf numFmtId="44" fontId="0" fillId="0" borderId="1" xfId="1" applyFont="1" applyFill="1" applyBorder="1"/>
    <xf numFmtId="44" fontId="0" fillId="0" borderId="33" xfId="1" applyFont="1" applyFill="1" applyBorder="1"/>
    <xf numFmtId="0" fontId="0" fillId="5" borderId="10" xfId="0" applyFill="1" applyBorder="1"/>
    <xf numFmtId="0" fontId="0" fillId="5" borderId="43" xfId="0" applyFill="1" applyBorder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/>
    <xf numFmtId="0" fontId="0" fillId="2" borderId="36" xfId="0" applyFill="1" applyBorder="1"/>
    <xf numFmtId="0" fontId="0" fillId="7" borderId="36" xfId="0" applyFill="1" applyBorder="1"/>
    <xf numFmtId="0" fontId="0" fillId="9" borderId="46" xfId="0" applyFill="1" applyBorder="1"/>
    <xf numFmtId="0" fontId="0" fillId="9" borderId="8" xfId="0" applyFill="1" applyBorder="1"/>
    <xf numFmtId="0" fontId="0" fillId="9" borderId="50" xfId="0" applyFill="1" applyBorder="1"/>
    <xf numFmtId="0" fontId="0" fillId="2" borderId="1" xfId="0" applyFill="1" applyBorder="1"/>
    <xf numFmtId="0" fontId="0" fillId="8" borderId="1" xfId="0" applyFill="1" applyBorder="1"/>
    <xf numFmtId="0" fontId="0" fillId="2" borderId="48" xfId="0" applyFill="1" applyBorder="1"/>
    <xf numFmtId="0" fontId="0" fillId="2" borderId="33" xfId="0" applyFill="1" applyBorder="1"/>
    <xf numFmtId="0" fontId="0" fillId="8" borderId="33" xfId="0" applyFill="1" applyBorder="1"/>
    <xf numFmtId="0" fontId="0" fillId="7" borderId="34" xfId="0" applyFill="1" applyBorder="1"/>
    <xf numFmtId="0" fontId="0" fillId="7" borderId="1" xfId="0" applyFill="1" applyBorder="1"/>
    <xf numFmtId="0" fontId="0" fillId="9" borderId="0" xfId="0" applyFill="1"/>
    <xf numFmtId="0" fontId="7" fillId="4" borderId="1" xfId="0" applyFont="1" applyFill="1" applyBorder="1"/>
    <xf numFmtId="44" fontId="0" fillId="7" borderId="36" xfId="1" applyFont="1" applyFill="1" applyBorder="1"/>
    <xf numFmtId="0" fontId="0" fillId="0" borderId="0" xfId="0" applyNumberFormat="1"/>
    <xf numFmtId="10" fontId="2" fillId="4" borderId="3" xfId="0" applyNumberFormat="1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6" borderId="2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42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0" borderId="4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4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</cellXfs>
  <cellStyles count="2">
    <cellStyle name="Monétaire" xfId="1" builtinId="4"/>
    <cellStyle name="Normal" xfId="0" builtinId="0"/>
  </cellStyles>
  <dxfs count="29"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1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/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right style="thin">
          <color auto="1"/>
        </right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</border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</border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</border>
    </dxf>
    <dxf>
      <fill>
        <patternFill patternType="solid">
          <fgColor indexed="64"/>
          <bgColor theme="0" tint="-0.499984740745262"/>
        </patternFill>
      </fill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92D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 patternType="solid">
          <fgColor indexed="64"/>
          <bgColor theme="0" tint="-0.499984740745262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</xdr:row>
          <xdr:rowOff>0</xdr:rowOff>
        </xdr:from>
        <xdr:to>
          <xdr:col>7</xdr:col>
          <xdr:colOff>561975</xdr:colOff>
          <xdr:row>7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des secteurs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22</xdr:row>
          <xdr:rowOff>9525</xdr:rowOff>
        </xdr:from>
        <xdr:to>
          <xdr:col>1</xdr:col>
          <xdr:colOff>1600200</xdr:colOff>
          <xdr:row>23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Support Visible/Invisible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26</xdr:row>
          <xdr:rowOff>9525</xdr:rowOff>
        </xdr:from>
        <xdr:to>
          <xdr:col>1</xdr:col>
          <xdr:colOff>1609725</xdr:colOff>
          <xdr:row>27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 des secteurs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29</xdr:row>
          <xdr:rowOff>9525</xdr:rowOff>
        </xdr:from>
        <xdr:to>
          <xdr:col>1</xdr:col>
          <xdr:colOff>1609725</xdr:colOff>
          <xdr:row>31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nouveau colis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35</xdr:row>
          <xdr:rowOff>0</xdr:rowOff>
        </xdr:from>
        <xdr:to>
          <xdr:col>1</xdr:col>
          <xdr:colOff>1609725</xdr:colOff>
          <xdr:row>37</xdr:row>
          <xdr:rowOff>19050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Vérification de validité des colis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H22:M29" totalsRowShown="0" headerRowDxfId="28" headerRowBorderDxfId="27" tableBorderDxfId="26" totalsRowBorderDxfId="25">
  <autoFilter ref="H22:M29"/>
  <tableColumns count="6">
    <tableColumn id="1" name="Déchet" dataDxfId="24"/>
    <tableColumn id="2" name="Catégorie" dataDxfId="23"/>
    <tableColumn id="3" name="Masse" dataDxfId="22"/>
    <tableColumn id="4" name="Volume" dataDxfId="21"/>
    <tableColumn id="5" name="Colis" dataDxfId="20"/>
    <tableColumn id="6" name="Nb colis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O32:R42" totalsRowShown="0" headerRowDxfId="18">
  <autoFilter ref="O32:R42"/>
  <tableColumns count="4">
    <tableColumn id="1" name="Catégories" dataDxfId="17"/>
    <tableColumn id="2" name="Colis" dataDxfId="16"/>
    <tableColumn id="3" name="Nb colis" dataDxfId="15"/>
    <tableColumn id="4" name="Coût" dataDxfId="14" dataCellStyle="Monétair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_Colis" displayName="Table_Colis" ref="A1:I30" totalsRowShown="0" headerRowDxfId="13" dataDxfId="12" tableBorderDxfId="11">
  <autoFilter ref="A1:I30"/>
  <tableColumns count="9">
    <tableColumn id="1" name="Catégorie" dataDxfId="10"/>
    <tableColumn id="2" name="Nom colis" dataDxfId="9"/>
    <tableColumn id="3" name="Masse utile (kg)" dataDxfId="8"/>
    <tableColumn id="4" name="Volume utile (m3)" dataDxfId="7"/>
    <tableColumn id="5" name="Caractéristique déchet" dataDxfId="6"/>
    <tableColumn id="6" name="Catégorie déchet" dataDxfId="5"/>
    <tableColumn id="7" name="Compactable" dataDxfId="4"/>
    <tableColumn id="8" name="Coût / colis" dataDxfId="3"/>
    <tableColumn id="9" name="Autr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5:R42"/>
  <sheetViews>
    <sheetView topLeftCell="A13" workbookViewId="0">
      <selection activeCell="I15" sqref="I15"/>
    </sheetView>
  </sheetViews>
  <sheetFormatPr baseColWidth="10" defaultRowHeight="15" x14ac:dyDescent="0.25"/>
  <cols>
    <col min="3" max="3" width="11.42578125" customWidth="1"/>
    <col min="8" max="12" width="11.5703125" customWidth="1"/>
    <col min="15" max="19" width="11.5703125" customWidth="1"/>
  </cols>
  <sheetData>
    <row r="5" spans="2:6" ht="15.75" thickBot="1" x14ac:dyDescent="0.3"/>
    <row r="6" spans="2:6" ht="15.75" thickBot="1" x14ac:dyDescent="0.3">
      <c r="B6" s="6" t="s">
        <v>12</v>
      </c>
      <c r="C6" s="71" t="s">
        <v>4</v>
      </c>
      <c r="D6" s="71"/>
      <c r="E6" s="71"/>
      <c r="F6" s="72"/>
    </row>
    <row r="7" spans="2:6" ht="15.75" thickBot="1" x14ac:dyDescent="0.3">
      <c r="B7" s="73"/>
      <c r="C7" s="76" t="s">
        <v>5</v>
      </c>
      <c r="D7" s="77"/>
      <c r="E7" s="21"/>
      <c r="F7" s="5" t="s">
        <v>14</v>
      </c>
    </row>
    <row r="8" spans="2:6" ht="15.75" thickBot="1" x14ac:dyDescent="0.3">
      <c r="B8" s="74"/>
      <c r="C8" s="76" t="s">
        <v>24</v>
      </c>
      <c r="D8" s="77"/>
      <c r="E8" s="22"/>
      <c r="F8" s="3" t="s">
        <v>25</v>
      </c>
    </row>
    <row r="9" spans="2:6" ht="15.75" thickBot="1" x14ac:dyDescent="0.3">
      <c r="B9" s="74"/>
      <c r="C9" s="76" t="s">
        <v>26</v>
      </c>
      <c r="D9" s="77"/>
      <c r="E9" s="22"/>
      <c r="F9" s="3" t="s">
        <v>27</v>
      </c>
    </row>
    <row r="10" spans="2:6" x14ac:dyDescent="0.25">
      <c r="B10" s="74"/>
      <c r="C10" s="7" t="s">
        <v>6</v>
      </c>
      <c r="D10" s="17">
        <v>0</v>
      </c>
      <c r="E10" s="78" t="s">
        <v>13</v>
      </c>
      <c r="F10" s="64">
        <f>D10+D11+D12+D13+D14+D15</f>
        <v>0</v>
      </c>
    </row>
    <row r="11" spans="2:6" x14ac:dyDescent="0.25">
      <c r="B11" s="74"/>
      <c r="C11" s="8" t="s">
        <v>7</v>
      </c>
      <c r="D11" s="18">
        <v>0</v>
      </c>
      <c r="E11" s="79"/>
      <c r="F11" s="65"/>
    </row>
    <row r="12" spans="2:6" x14ac:dyDescent="0.25">
      <c r="B12" s="74"/>
      <c r="C12" s="8" t="s">
        <v>8</v>
      </c>
      <c r="D12" s="18">
        <v>0</v>
      </c>
      <c r="E12" s="79"/>
      <c r="F12" s="65"/>
    </row>
    <row r="13" spans="2:6" x14ac:dyDescent="0.25">
      <c r="B13" s="74"/>
      <c r="C13" s="8" t="s">
        <v>9</v>
      </c>
      <c r="D13" s="18">
        <v>0</v>
      </c>
      <c r="E13" s="79"/>
      <c r="F13" s="65"/>
    </row>
    <row r="14" spans="2:6" x14ac:dyDescent="0.25">
      <c r="B14" s="74"/>
      <c r="C14" s="8" t="s">
        <v>10</v>
      </c>
      <c r="D14" s="18">
        <v>0</v>
      </c>
      <c r="E14" s="79"/>
      <c r="F14" s="65"/>
    </row>
    <row r="15" spans="2:6" ht="15.75" thickBot="1" x14ac:dyDescent="0.3">
      <c r="B15" s="74"/>
      <c r="C15" s="9" t="s">
        <v>11</v>
      </c>
      <c r="D15" s="19">
        <v>0</v>
      </c>
      <c r="E15" s="80"/>
      <c r="F15" s="66"/>
    </row>
    <row r="16" spans="2:6" x14ac:dyDescent="0.25">
      <c r="B16" s="74"/>
      <c r="C16" s="67" t="s">
        <v>19</v>
      </c>
      <c r="D16" s="68"/>
      <c r="E16" s="69" t="s">
        <v>18</v>
      </c>
      <c r="F16" s="70"/>
    </row>
    <row r="17" spans="2:18" x14ac:dyDescent="0.25">
      <c r="B17" s="74"/>
      <c r="C17" s="8" t="s">
        <v>15</v>
      </c>
      <c r="D17" s="10" t="s">
        <v>38</v>
      </c>
      <c r="E17" s="11" t="s">
        <v>20</v>
      </c>
      <c r="F17" s="12" t="s">
        <v>38</v>
      </c>
    </row>
    <row r="18" spans="2:18" x14ac:dyDescent="0.25">
      <c r="B18" s="74"/>
      <c r="C18" s="8" t="s">
        <v>16</v>
      </c>
      <c r="D18" s="10" t="s">
        <v>38</v>
      </c>
      <c r="E18" s="11" t="s">
        <v>21</v>
      </c>
      <c r="F18" s="12" t="s">
        <v>38</v>
      </c>
    </row>
    <row r="19" spans="2:18" ht="15.75" thickBot="1" x14ac:dyDescent="0.3">
      <c r="B19" s="74"/>
      <c r="C19" s="9" t="s">
        <v>17</v>
      </c>
      <c r="D19" s="13" t="s">
        <v>38</v>
      </c>
      <c r="E19" s="14" t="s">
        <v>17</v>
      </c>
      <c r="F19" s="15" t="s">
        <v>38</v>
      </c>
      <c r="L19" s="117" t="s">
        <v>89</v>
      </c>
    </row>
    <row r="20" spans="2:18" ht="15.75" thickBot="1" x14ac:dyDescent="0.3">
      <c r="B20" s="75"/>
      <c r="C20" s="16" t="s">
        <v>22</v>
      </c>
      <c r="D20" s="4" t="s">
        <v>38</v>
      </c>
      <c r="E20" s="81"/>
      <c r="F20" s="72"/>
      <c r="L20" s="117"/>
    </row>
    <row r="22" spans="2:18" x14ac:dyDescent="0.25">
      <c r="H22" s="50" t="s">
        <v>23</v>
      </c>
      <c r="I22" s="51" t="s">
        <v>28</v>
      </c>
      <c r="J22" s="51" t="s">
        <v>24</v>
      </c>
      <c r="K22" s="51" t="s">
        <v>26</v>
      </c>
      <c r="L22" s="51" t="s">
        <v>30</v>
      </c>
      <c r="M22" s="52" t="s">
        <v>31</v>
      </c>
    </row>
    <row r="23" spans="2:18" x14ac:dyDescent="0.25">
      <c r="H23" s="53" t="s">
        <v>29</v>
      </c>
      <c r="I23" s="53" t="s">
        <v>6</v>
      </c>
      <c r="J23" s="53"/>
      <c r="K23" s="53"/>
      <c r="L23" s="54"/>
      <c r="M23" s="59"/>
    </row>
    <row r="24" spans="2:18" x14ac:dyDescent="0.25">
      <c r="H24" s="53" t="s">
        <v>29</v>
      </c>
      <c r="I24" s="53" t="s">
        <v>7</v>
      </c>
      <c r="J24" s="53"/>
      <c r="K24" s="53"/>
      <c r="L24" s="54"/>
      <c r="M24" s="59"/>
    </row>
    <row r="25" spans="2:18" x14ac:dyDescent="0.25">
      <c r="H25" s="53" t="s">
        <v>29</v>
      </c>
      <c r="I25" s="53" t="s">
        <v>8</v>
      </c>
      <c r="J25" s="53"/>
      <c r="K25" s="53"/>
      <c r="L25" s="54"/>
      <c r="M25" s="59"/>
    </row>
    <row r="26" spans="2:18" x14ac:dyDescent="0.25">
      <c r="H26" s="53" t="s">
        <v>29</v>
      </c>
      <c r="I26" s="53" t="s">
        <v>9</v>
      </c>
      <c r="J26" s="53"/>
      <c r="K26" s="53"/>
      <c r="L26" s="54"/>
      <c r="M26" s="59"/>
    </row>
    <row r="27" spans="2:18" x14ac:dyDescent="0.25">
      <c r="H27" s="53" t="s">
        <v>29</v>
      </c>
      <c r="I27" s="53" t="s">
        <v>10</v>
      </c>
      <c r="J27" s="53"/>
      <c r="K27" s="53"/>
      <c r="L27" s="54"/>
      <c r="M27" s="59"/>
    </row>
    <row r="28" spans="2:18" x14ac:dyDescent="0.25">
      <c r="H28" s="53" t="s">
        <v>29</v>
      </c>
      <c r="I28" s="53" t="s">
        <v>11</v>
      </c>
      <c r="J28" s="53"/>
      <c r="K28" s="53"/>
      <c r="L28" s="54"/>
      <c r="M28" s="59"/>
    </row>
    <row r="29" spans="2:18" x14ac:dyDescent="0.25">
      <c r="H29" s="55"/>
      <c r="I29" s="56"/>
      <c r="J29" s="56"/>
      <c r="K29" s="56"/>
      <c r="L29" s="57"/>
      <c r="M29" s="58"/>
    </row>
    <row r="32" spans="2:18" x14ac:dyDescent="0.25">
      <c r="O32" s="60" t="s">
        <v>32</v>
      </c>
      <c r="P32" s="60" t="s">
        <v>30</v>
      </c>
      <c r="Q32" s="60" t="s">
        <v>31</v>
      </c>
      <c r="R32" s="60" t="s">
        <v>33</v>
      </c>
    </row>
    <row r="33" spans="15:18" x14ac:dyDescent="0.25">
      <c r="O33" s="48"/>
      <c r="P33" s="48"/>
      <c r="Q33" s="49"/>
      <c r="R33" s="62"/>
    </row>
    <row r="34" spans="15:18" x14ac:dyDescent="0.25">
      <c r="O34" s="48"/>
      <c r="P34" s="48"/>
      <c r="Q34" s="49"/>
      <c r="R34" s="62"/>
    </row>
    <row r="35" spans="15:18" x14ac:dyDescent="0.25">
      <c r="O35" s="48"/>
      <c r="P35" s="48"/>
      <c r="Q35" s="49"/>
      <c r="R35" s="62"/>
    </row>
    <row r="36" spans="15:18" x14ac:dyDescent="0.25">
      <c r="O36" s="48"/>
      <c r="P36" s="48"/>
      <c r="Q36" s="49"/>
      <c r="R36" s="62"/>
    </row>
    <row r="37" spans="15:18" x14ac:dyDescent="0.25">
      <c r="O37" s="48"/>
      <c r="P37" s="48"/>
      <c r="Q37" s="49"/>
      <c r="R37" s="62"/>
    </row>
    <row r="38" spans="15:18" x14ac:dyDescent="0.25">
      <c r="O38" s="48"/>
      <c r="P38" s="48"/>
      <c r="Q38" s="49"/>
      <c r="R38" s="62"/>
    </row>
    <row r="39" spans="15:18" x14ac:dyDescent="0.25">
      <c r="O39" s="48"/>
      <c r="P39" s="48"/>
      <c r="Q39" s="49"/>
      <c r="R39" s="62"/>
    </row>
    <row r="40" spans="15:18" x14ac:dyDescent="0.25">
      <c r="O40" s="48"/>
      <c r="P40" s="48"/>
      <c r="Q40" s="49"/>
      <c r="R40" s="62"/>
    </row>
    <row r="41" spans="15:18" x14ac:dyDescent="0.25">
      <c r="O41" s="48"/>
      <c r="P41" s="48"/>
      <c r="Q41" s="49"/>
      <c r="R41" s="62"/>
    </row>
    <row r="42" spans="15:18" x14ac:dyDescent="0.25">
      <c r="O42" s="48"/>
      <c r="P42" s="48"/>
      <c r="Q42" s="49"/>
      <c r="R42" s="62"/>
    </row>
  </sheetData>
  <mergeCells count="11">
    <mergeCell ref="L19:L20"/>
    <mergeCell ref="F10:F15"/>
    <mergeCell ref="C16:D16"/>
    <mergeCell ref="E16:F16"/>
    <mergeCell ref="C6:F6"/>
    <mergeCell ref="B7:B20"/>
    <mergeCell ref="C8:D8"/>
    <mergeCell ref="C9:D9"/>
    <mergeCell ref="C7:D7"/>
    <mergeCell ref="E10:E15"/>
    <mergeCell ref="E20:F20"/>
  </mergeCells>
  <conditionalFormatting sqref="F10:F15">
    <cfRule type="cellIs" dxfId="1" priority="1" operator="equal">
      <formula>1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0"/>
  <sheetViews>
    <sheetView zoomScale="70" zoomScaleNormal="70" workbookViewId="0">
      <selection activeCell="A24" sqref="A24:XFD24"/>
    </sheetView>
  </sheetViews>
  <sheetFormatPr baseColWidth="10" defaultRowHeight="15" x14ac:dyDescent="0.25"/>
  <cols>
    <col min="1" max="1" width="11.85546875" bestFit="1" customWidth="1"/>
    <col min="2" max="2" width="43.28515625" bestFit="1" customWidth="1"/>
    <col min="3" max="3" width="17.42578125" bestFit="1" customWidth="1"/>
    <col min="4" max="4" width="19.5703125" bestFit="1" customWidth="1"/>
    <col min="5" max="5" width="23.5703125" bestFit="1" customWidth="1"/>
    <col min="6" max="6" width="18.5703125" bestFit="1" customWidth="1"/>
    <col min="7" max="7" width="14.85546875" bestFit="1" customWidth="1"/>
    <col min="8" max="8" width="18" customWidth="1"/>
    <col min="9" max="9" width="30.5703125" bestFit="1" customWidth="1"/>
  </cols>
  <sheetData>
    <row r="1" spans="1:17" x14ac:dyDescent="0.25">
      <c r="A1" t="s">
        <v>28</v>
      </c>
      <c r="B1" s="23" t="s">
        <v>36</v>
      </c>
      <c r="C1" s="23" t="s">
        <v>49</v>
      </c>
      <c r="D1" s="23" t="s">
        <v>50</v>
      </c>
      <c r="E1" s="23" t="s">
        <v>37</v>
      </c>
      <c r="F1" s="23" t="s">
        <v>39</v>
      </c>
      <c r="G1" s="23" t="s">
        <v>22</v>
      </c>
      <c r="H1" s="23" t="s">
        <v>41</v>
      </c>
      <c r="I1" s="24" t="s">
        <v>40</v>
      </c>
    </row>
    <row r="2" spans="1:17" x14ac:dyDescent="0.25">
      <c r="A2" s="31" t="s">
        <v>11</v>
      </c>
      <c r="B2" s="32" t="s">
        <v>53</v>
      </c>
      <c r="C2" s="33"/>
      <c r="D2" s="33"/>
      <c r="E2" s="33"/>
      <c r="F2" s="33"/>
      <c r="G2" s="33"/>
      <c r="H2" s="33"/>
      <c r="I2" s="34"/>
      <c r="K2" s="45"/>
      <c r="L2" s="45"/>
      <c r="M2" s="45"/>
      <c r="N2" s="45"/>
      <c r="O2" s="45"/>
      <c r="P2" s="45"/>
      <c r="Q2" s="45"/>
    </row>
    <row r="3" spans="1:17" x14ac:dyDescent="0.25">
      <c r="A3" s="25" t="s">
        <v>11</v>
      </c>
      <c r="B3" s="23" t="s">
        <v>71</v>
      </c>
      <c r="C3" s="23">
        <v>4700</v>
      </c>
      <c r="D3" s="23">
        <v>6</v>
      </c>
      <c r="E3" s="33"/>
      <c r="F3" s="23" t="s">
        <v>54</v>
      </c>
      <c r="G3" s="23" t="s">
        <v>54</v>
      </c>
      <c r="H3" s="39">
        <f>0.23*4700</f>
        <v>1081</v>
      </c>
      <c r="I3" s="24" t="s">
        <v>55</v>
      </c>
      <c r="J3" s="82" t="s">
        <v>73</v>
      </c>
      <c r="K3" s="82"/>
      <c r="L3" s="82"/>
      <c r="M3" s="82"/>
      <c r="N3" s="45"/>
      <c r="O3" s="45"/>
      <c r="P3" s="45"/>
      <c r="Q3" s="45"/>
    </row>
    <row r="4" spans="1:17" x14ac:dyDescent="0.25">
      <c r="A4" s="25" t="s">
        <v>11</v>
      </c>
      <c r="B4" s="23" t="s">
        <v>60</v>
      </c>
      <c r="C4" s="23">
        <v>5000</v>
      </c>
      <c r="D4" s="23">
        <v>38</v>
      </c>
      <c r="E4" s="33"/>
      <c r="F4" s="23" t="s">
        <v>20</v>
      </c>
      <c r="G4" s="23" t="s">
        <v>38</v>
      </c>
      <c r="H4" s="39">
        <f>5000*0.23</f>
        <v>1150</v>
      </c>
      <c r="I4" s="24" t="s">
        <v>55</v>
      </c>
      <c r="J4" s="82"/>
      <c r="K4" s="82"/>
      <c r="L4" s="82"/>
      <c r="M4" s="82"/>
      <c r="N4" s="45"/>
      <c r="O4" s="45"/>
      <c r="P4" s="45"/>
      <c r="Q4" s="45"/>
    </row>
    <row r="5" spans="1:17" x14ac:dyDescent="0.25">
      <c r="A5" s="31" t="s">
        <v>10</v>
      </c>
      <c r="B5" s="32" t="s">
        <v>53</v>
      </c>
      <c r="C5" s="33"/>
      <c r="D5" s="33"/>
      <c r="E5" s="33"/>
      <c r="F5" s="33"/>
      <c r="G5" s="33"/>
      <c r="H5" s="33"/>
      <c r="I5" s="34"/>
    </row>
    <row r="6" spans="1:17" x14ac:dyDescent="0.25">
      <c r="A6" s="25" t="s">
        <v>10</v>
      </c>
      <c r="B6" s="23" t="s">
        <v>65</v>
      </c>
      <c r="C6" s="23">
        <v>4700</v>
      </c>
      <c r="D6" s="23">
        <v>2.6</v>
      </c>
      <c r="E6" s="33"/>
      <c r="F6" s="23" t="s">
        <v>54</v>
      </c>
      <c r="G6" s="23" t="s">
        <v>38</v>
      </c>
      <c r="H6" s="39">
        <f>2.77*1031</f>
        <v>2855.87</v>
      </c>
      <c r="I6" s="24" t="s">
        <v>80</v>
      </c>
      <c r="J6" s="82" t="s">
        <v>72</v>
      </c>
      <c r="K6" s="82"/>
      <c r="L6" s="82"/>
      <c r="M6" s="82"/>
    </row>
    <row r="7" spans="1:17" x14ac:dyDescent="0.25">
      <c r="A7" s="25" t="s">
        <v>10</v>
      </c>
      <c r="B7" s="23" t="s">
        <v>64</v>
      </c>
      <c r="C7" s="23">
        <v>4865</v>
      </c>
      <c r="D7" s="23">
        <v>1.3</v>
      </c>
      <c r="E7" s="33"/>
      <c r="F7" s="23" t="s">
        <v>54</v>
      </c>
      <c r="G7" s="26" t="s">
        <v>38</v>
      </c>
      <c r="H7" s="39">
        <f>1.35*1031</f>
        <v>1391.8500000000001</v>
      </c>
      <c r="I7" s="24" t="s">
        <v>80</v>
      </c>
      <c r="J7" s="82"/>
      <c r="K7" s="82"/>
      <c r="L7" s="82"/>
      <c r="M7" s="82"/>
    </row>
    <row r="8" spans="1:17" x14ac:dyDescent="0.25">
      <c r="A8" s="25" t="s">
        <v>10</v>
      </c>
      <c r="B8" s="23" t="s">
        <v>42</v>
      </c>
      <c r="C8" s="23">
        <v>4874</v>
      </c>
      <c r="D8" s="23">
        <v>0.6</v>
      </c>
      <c r="E8" s="33"/>
      <c r="F8" s="23" t="s">
        <v>54</v>
      </c>
      <c r="G8" s="26" t="s">
        <v>38</v>
      </c>
      <c r="H8" s="39">
        <f>0.7*1031</f>
        <v>721.69999999999993</v>
      </c>
      <c r="I8" s="24" t="s">
        <v>80</v>
      </c>
      <c r="J8" s="82"/>
      <c r="K8" s="82"/>
      <c r="L8" s="82"/>
      <c r="M8" s="82"/>
    </row>
    <row r="9" spans="1:17" x14ac:dyDescent="0.25">
      <c r="A9" s="25" t="s">
        <v>10</v>
      </c>
      <c r="B9" s="23" t="s">
        <v>66</v>
      </c>
      <c r="C9" s="23">
        <v>2820</v>
      </c>
      <c r="D9" s="23">
        <v>2.5</v>
      </c>
      <c r="E9" s="33"/>
      <c r="F9" s="23" t="s">
        <v>15</v>
      </c>
      <c r="G9" s="26" t="s">
        <v>38</v>
      </c>
      <c r="H9" s="39">
        <f>2.77*1031</f>
        <v>2855.87</v>
      </c>
      <c r="I9" s="24" t="s">
        <v>80</v>
      </c>
      <c r="J9" s="82"/>
      <c r="K9" s="82"/>
      <c r="L9" s="82"/>
      <c r="M9" s="82"/>
    </row>
    <row r="10" spans="1:17" x14ac:dyDescent="0.25">
      <c r="A10" s="25" t="s">
        <v>10</v>
      </c>
      <c r="B10" s="23" t="s">
        <v>67</v>
      </c>
      <c r="C10" s="23">
        <v>2820</v>
      </c>
      <c r="D10" s="23">
        <v>2.5</v>
      </c>
      <c r="E10" s="33"/>
      <c r="F10" s="23" t="s">
        <v>59</v>
      </c>
      <c r="G10" s="23" t="s">
        <v>38</v>
      </c>
      <c r="H10" s="39">
        <f>2.77*1031</f>
        <v>2855.87</v>
      </c>
      <c r="I10" s="24" t="s">
        <v>80</v>
      </c>
      <c r="J10" s="82"/>
      <c r="K10" s="82"/>
      <c r="L10" s="82"/>
      <c r="M10" s="82"/>
    </row>
    <row r="11" spans="1:17" x14ac:dyDescent="0.25">
      <c r="A11" s="25" t="s">
        <v>10</v>
      </c>
      <c r="B11" s="23" t="s">
        <v>68</v>
      </c>
      <c r="C11" s="23">
        <v>1418</v>
      </c>
      <c r="D11" s="23">
        <v>1.2</v>
      </c>
      <c r="E11" s="33"/>
      <c r="F11" s="23" t="s">
        <v>15</v>
      </c>
      <c r="G11" s="26" t="s">
        <v>38</v>
      </c>
      <c r="H11" s="39">
        <f>1.35*1031</f>
        <v>1391.8500000000001</v>
      </c>
      <c r="I11" s="24" t="s">
        <v>80</v>
      </c>
      <c r="J11" s="82"/>
      <c r="K11" s="82"/>
      <c r="L11" s="82"/>
      <c r="M11" s="82"/>
    </row>
    <row r="12" spans="1:17" x14ac:dyDescent="0.25">
      <c r="A12" s="25" t="s">
        <v>10</v>
      </c>
      <c r="B12" s="23" t="s">
        <v>69</v>
      </c>
      <c r="C12" s="23">
        <v>1418</v>
      </c>
      <c r="D12" s="23">
        <v>1.2</v>
      </c>
      <c r="E12" s="33"/>
      <c r="F12" s="23" t="s">
        <v>59</v>
      </c>
      <c r="G12" s="23" t="s">
        <v>38</v>
      </c>
      <c r="H12" s="39">
        <f>1.35*1031</f>
        <v>1391.8500000000001</v>
      </c>
      <c r="I12" s="24" t="s">
        <v>80</v>
      </c>
      <c r="J12" s="82"/>
      <c r="K12" s="82"/>
      <c r="L12" s="82"/>
      <c r="M12" s="82"/>
    </row>
    <row r="13" spans="1:17" x14ac:dyDescent="0.25">
      <c r="A13" s="25" t="s">
        <v>10</v>
      </c>
      <c r="B13" s="23" t="s">
        <v>43</v>
      </c>
      <c r="C13" s="23">
        <v>3000</v>
      </c>
      <c r="D13" s="23">
        <v>2</v>
      </c>
      <c r="E13" s="33"/>
      <c r="F13" s="23" t="s">
        <v>15</v>
      </c>
      <c r="G13" s="26" t="s">
        <v>58</v>
      </c>
      <c r="H13" s="39">
        <f>2*1031</f>
        <v>2062</v>
      </c>
      <c r="I13" s="24" t="s">
        <v>80</v>
      </c>
      <c r="J13" s="82"/>
      <c r="K13" s="82"/>
      <c r="L13" s="82"/>
      <c r="M13" s="82"/>
    </row>
    <row r="14" spans="1:17" x14ac:dyDescent="0.25">
      <c r="A14" s="25" t="s">
        <v>10</v>
      </c>
      <c r="B14" s="23" t="s">
        <v>44</v>
      </c>
      <c r="C14" s="23">
        <v>7025</v>
      </c>
      <c r="D14" s="23">
        <v>5</v>
      </c>
      <c r="E14" s="33"/>
      <c r="F14" s="23" t="s">
        <v>15</v>
      </c>
      <c r="G14" s="26" t="s">
        <v>38</v>
      </c>
      <c r="H14" s="39">
        <f>5*1031</f>
        <v>5155</v>
      </c>
      <c r="I14" s="24" t="s">
        <v>80</v>
      </c>
      <c r="J14" s="82"/>
      <c r="K14" s="82"/>
      <c r="L14" s="82"/>
      <c r="M14" s="82"/>
    </row>
    <row r="15" spans="1:17" x14ac:dyDescent="0.25">
      <c r="A15" s="25" t="s">
        <v>10</v>
      </c>
      <c r="B15" s="23" t="s">
        <v>45</v>
      </c>
      <c r="C15" s="23">
        <v>250</v>
      </c>
      <c r="D15" s="23">
        <v>0.2</v>
      </c>
      <c r="E15" s="33"/>
      <c r="F15" s="23" t="s">
        <v>15</v>
      </c>
      <c r="G15" s="26" t="s">
        <v>58</v>
      </c>
      <c r="H15" s="39">
        <f>0.2*1031</f>
        <v>206.20000000000002</v>
      </c>
      <c r="I15" s="24" t="s">
        <v>80</v>
      </c>
      <c r="J15" s="82"/>
      <c r="K15" s="82"/>
      <c r="L15" s="82"/>
      <c r="M15" s="82"/>
    </row>
    <row r="16" spans="1:17" x14ac:dyDescent="0.25">
      <c r="A16" s="25" t="s">
        <v>10</v>
      </c>
      <c r="B16" s="23" t="s">
        <v>51</v>
      </c>
      <c r="C16" s="23">
        <v>1995</v>
      </c>
      <c r="D16" s="23">
        <v>1</v>
      </c>
      <c r="E16" s="33"/>
      <c r="F16" s="23" t="s">
        <v>59</v>
      </c>
      <c r="G16" s="26" t="s">
        <v>38</v>
      </c>
      <c r="H16" s="39">
        <f>1*1031</f>
        <v>1031</v>
      </c>
      <c r="I16" s="24" t="s">
        <v>80</v>
      </c>
      <c r="J16" s="82"/>
      <c r="K16" s="82"/>
      <c r="L16" s="82"/>
      <c r="M16" s="82"/>
    </row>
    <row r="17" spans="1:13" x14ac:dyDescent="0.25">
      <c r="A17" s="25" t="s">
        <v>10</v>
      </c>
      <c r="B17" s="23" t="s">
        <v>52</v>
      </c>
      <c r="C17" s="23">
        <v>1995</v>
      </c>
      <c r="D17" s="23">
        <v>1</v>
      </c>
      <c r="E17" s="33"/>
      <c r="F17" s="23" t="s">
        <v>17</v>
      </c>
      <c r="G17" s="26" t="s">
        <v>38</v>
      </c>
      <c r="H17" s="39">
        <f>1*1031</f>
        <v>1031</v>
      </c>
      <c r="I17" s="24" t="s">
        <v>80</v>
      </c>
      <c r="J17" s="82"/>
      <c r="K17" s="82"/>
      <c r="L17" s="82"/>
      <c r="M17" s="82"/>
    </row>
    <row r="18" spans="1:13" x14ac:dyDescent="0.25">
      <c r="A18" s="25" t="s">
        <v>10</v>
      </c>
      <c r="B18" s="23" t="s">
        <v>90</v>
      </c>
      <c r="C18" s="23">
        <v>5000</v>
      </c>
      <c r="D18" s="23">
        <v>38</v>
      </c>
      <c r="E18" s="33"/>
      <c r="F18" s="23" t="s">
        <v>15</v>
      </c>
      <c r="G18" s="23" t="s">
        <v>38</v>
      </c>
      <c r="H18" s="39">
        <f>38*1031</f>
        <v>39178</v>
      </c>
      <c r="I18" s="24" t="s">
        <v>80</v>
      </c>
      <c r="J18" s="82"/>
      <c r="K18" s="82"/>
      <c r="L18" s="82"/>
      <c r="M18" s="82"/>
    </row>
    <row r="19" spans="1:13" x14ac:dyDescent="0.25">
      <c r="A19" s="25" t="s">
        <v>10</v>
      </c>
      <c r="B19" s="23" t="s">
        <v>91</v>
      </c>
      <c r="C19" s="23">
        <v>5000</v>
      </c>
      <c r="D19" s="23">
        <v>38</v>
      </c>
      <c r="E19" s="33"/>
      <c r="F19" s="23" t="s">
        <v>59</v>
      </c>
      <c r="G19" s="26" t="s">
        <v>38</v>
      </c>
      <c r="H19" s="39">
        <f>38*1031</f>
        <v>39178</v>
      </c>
      <c r="I19" s="24" t="s">
        <v>80</v>
      </c>
      <c r="J19" s="82"/>
      <c r="K19" s="82"/>
      <c r="L19" s="82"/>
      <c r="M19" s="82"/>
    </row>
    <row r="20" spans="1:13" x14ac:dyDescent="0.25">
      <c r="A20" s="31" t="s">
        <v>9</v>
      </c>
      <c r="B20" s="32" t="s">
        <v>53</v>
      </c>
      <c r="C20" s="33"/>
      <c r="D20" s="33"/>
      <c r="E20" s="33"/>
      <c r="F20" s="33"/>
      <c r="G20" s="33"/>
      <c r="H20" s="33"/>
      <c r="I20" s="34"/>
    </row>
    <row r="21" spans="1:13" x14ac:dyDescent="0.25">
      <c r="A21" s="25" t="s">
        <v>9</v>
      </c>
      <c r="B21" s="23" t="s">
        <v>46</v>
      </c>
      <c r="C21" s="23">
        <v>7025</v>
      </c>
      <c r="D21" s="23">
        <v>2.9</v>
      </c>
      <c r="E21" s="33"/>
      <c r="F21" s="23" t="s">
        <v>54</v>
      </c>
      <c r="G21" s="26" t="s">
        <v>38</v>
      </c>
      <c r="H21" s="39">
        <v>22805</v>
      </c>
      <c r="I21" s="24"/>
      <c r="J21" s="82" t="s">
        <v>72</v>
      </c>
      <c r="K21" s="82"/>
      <c r="L21" s="82"/>
      <c r="M21" s="82"/>
    </row>
    <row r="22" spans="1:13" x14ac:dyDescent="0.25">
      <c r="A22" s="25" t="s">
        <v>9</v>
      </c>
      <c r="B22" s="23" t="s">
        <v>47</v>
      </c>
      <c r="C22" s="23">
        <v>620</v>
      </c>
      <c r="D22" s="23">
        <v>0.6</v>
      </c>
      <c r="E22" s="33"/>
      <c r="F22" s="23" t="s">
        <v>54</v>
      </c>
      <c r="G22" s="26" t="s">
        <v>38</v>
      </c>
      <c r="H22" s="39">
        <v>22805</v>
      </c>
      <c r="I22" s="24"/>
      <c r="J22" s="82"/>
      <c r="K22" s="82"/>
      <c r="L22" s="82"/>
      <c r="M22" s="82"/>
    </row>
    <row r="23" spans="1:13" x14ac:dyDescent="0.25">
      <c r="A23" s="25" t="s">
        <v>9</v>
      </c>
      <c r="B23" s="23" t="s">
        <v>48</v>
      </c>
      <c r="C23" s="23">
        <v>150</v>
      </c>
      <c r="D23" s="23">
        <v>0.14000000000000001</v>
      </c>
      <c r="E23" s="33"/>
      <c r="F23" s="23" t="s">
        <v>54</v>
      </c>
      <c r="G23" s="26" t="s">
        <v>58</v>
      </c>
      <c r="H23" s="39">
        <v>1890</v>
      </c>
      <c r="I23" s="24"/>
      <c r="J23" s="82"/>
      <c r="K23" s="82"/>
      <c r="L23" s="82"/>
      <c r="M23" s="82"/>
    </row>
    <row r="24" spans="1:13" x14ac:dyDescent="0.25">
      <c r="A24" s="31" t="s">
        <v>8</v>
      </c>
      <c r="B24" s="32" t="s">
        <v>53</v>
      </c>
      <c r="C24" s="33"/>
      <c r="D24" s="33"/>
      <c r="E24" s="33"/>
      <c r="F24" s="33"/>
      <c r="G24" s="33"/>
      <c r="H24" s="33"/>
      <c r="I24" s="34"/>
    </row>
    <row r="25" spans="1:13" x14ac:dyDescent="0.25">
      <c r="A25" s="25" t="s">
        <v>8</v>
      </c>
      <c r="B25" s="29" t="s">
        <v>56</v>
      </c>
      <c r="C25" s="23">
        <v>100</v>
      </c>
      <c r="D25" s="23">
        <v>1</v>
      </c>
      <c r="E25" s="33"/>
      <c r="F25" s="23" t="s">
        <v>15</v>
      </c>
      <c r="G25" s="26" t="s">
        <v>38</v>
      </c>
      <c r="H25" s="39">
        <v>10000</v>
      </c>
      <c r="I25" s="24"/>
    </row>
    <row r="26" spans="1:13" x14ac:dyDescent="0.25">
      <c r="A26" s="31" t="s">
        <v>7</v>
      </c>
      <c r="B26" s="32" t="s">
        <v>53</v>
      </c>
      <c r="C26" s="33"/>
      <c r="D26" s="33"/>
      <c r="E26" s="33"/>
      <c r="F26" s="33"/>
      <c r="G26" s="33"/>
      <c r="H26" s="33"/>
      <c r="I26" s="34"/>
    </row>
    <row r="27" spans="1:13" x14ac:dyDescent="0.25">
      <c r="A27" s="25" t="s">
        <v>7</v>
      </c>
      <c r="B27" s="29" t="s">
        <v>57</v>
      </c>
      <c r="C27" s="23">
        <v>100</v>
      </c>
      <c r="D27" s="23">
        <v>1</v>
      </c>
      <c r="E27" s="33"/>
      <c r="F27" s="23" t="s">
        <v>59</v>
      </c>
      <c r="G27" s="23" t="s">
        <v>58</v>
      </c>
      <c r="H27" s="39">
        <v>10000</v>
      </c>
      <c r="I27" s="24"/>
    </row>
    <row r="28" spans="1:13" x14ac:dyDescent="0.25">
      <c r="A28" s="31" t="s">
        <v>6</v>
      </c>
      <c r="B28" s="32" t="s">
        <v>53</v>
      </c>
      <c r="C28" s="33"/>
      <c r="D28" s="33"/>
      <c r="E28" s="33"/>
      <c r="F28" s="33"/>
      <c r="G28" s="33"/>
      <c r="H28" s="33"/>
      <c r="I28" s="34"/>
    </row>
    <row r="29" spans="1:13" x14ac:dyDescent="0.25">
      <c r="A29" s="30" t="s">
        <v>6</v>
      </c>
      <c r="B29" s="23" t="s">
        <v>70</v>
      </c>
      <c r="C29" s="26">
        <v>100</v>
      </c>
      <c r="D29" s="26">
        <v>1</v>
      </c>
      <c r="E29" s="35"/>
      <c r="F29" s="23" t="s">
        <v>17</v>
      </c>
      <c r="G29" s="26" t="s">
        <v>38</v>
      </c>
      <c r="H29" s="40">
        <v>10000</v>
      </c>
      <c r="I29" s="27"/>
    </row>
    <row r="30" spans="1:13" x14ac:dyDescent="0.25">
      <c r="A30" s="36"/>
      <c r="B30" s="37" t="s">
        <v>53</v>
      </c>
      <c r="C30" s="35"/>
      <c r="D30" s="35"/>
      <c r="E30" s="35"/>
      <c r="F30" s="35"/>
      <c r="G30" s="35"/>
      <c r="H30" s="35"/>
      <c r="I30" s="38"/>
    </row>
  </sheetData>
  <mergeCells count="3">
    <mergeCell ref="J6:M19"/>
    <mergeCell ref="J3:M4"/>
    <mergeCell ref="J21:M23"/>
  </mergeCells>
  <dataValidations count="3">
    <dataValidation type="list" allowBlank="1" showInputMessage="1" showErrorMessage="1" sqref="F2:F30">
      <formula1>"Métallique,Non Métallique,Inerte,DID,DIB,TOUS"</formula1>
    </dataValidation>
    <dataValidation type="list" allowBlank="1" showInputMessage="1" showErrorMessage="1" sqref="G2:G30">
      <formula1>"OUI,NON,TOUS"</formula1>
    </dataValidation>
    <dataValidation type="list" allowBlank="1" showInputMessage="1" showErrorMessage="1" sqref="A2:A30">
      <formula1>"Conv,TFA,FMA,MA-VC,MA-VL,HA"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3"/>
  <sheetViews>
    <sheetView tabSelected="1" topLeftCell="A10" workbookViewId="0">
      <selection activeCell="B17" sqref="B17:H21"/>
    </sheetView>
  </sheetViews>
  <sheetFormatPr baseColWidth="10" defaultColWidth="8.5703125" defaultRowHeight="15" x14ac:dyDescent="0.25"/>
  <cols>
    <col min="1" max="1" width="10" bestFit="1" customWidth="1"/>
    <col min="2" max="2" width="24.28515625" customWidth="1"/>
    <col min="3" max="3" width="17.5703125" customWidth="1"/>
  </cols>
  <sheetData>
    <row r="1" spans="1:15" ht="15.75" thickBot="1" x14ac:dyDescent="0.3">
      <c r="A1" t="s">
        <v>1</v>
      </c>
      <c r="B1" t="s">
        <v>84</v>
      </c>
      <c r="C1" t="s">
        <v>79</v>
      </c>
      <c r="J1" s="92" t="s">
        <v>34</v>
      </c>
      <c r="K1" s="92"/>
      <c r="L1" s="92"/>
      <c r="M1" s="92"/>
      <c r="N1" s="92"/>
      <c r="O1" s="92"/>
    </row>
    <row r="2" spans="1:15" ht="15" customHeight="1" thickBot="1" x14ac:dyDescent="0.3">
      <c r="B2" s="93" t="s">
        <v>3</v>
      </c>
      <c r="C2" s="94"/>
      <c r="D2" s="1"/>
      <c r="E2" s="83" t="s">
        <v>61</v>
      </c>
      <c r="F2" s="84"/>
      <c r="G2" s="85"/>
      <c r="J2" s="61"/>
      <c r="K2" s="61"/>
      <c r="L2" s="61"/>
      <c r="M2" s="61"/>
      <c r="N2" s="61"/>
      <c r="O2" s="61"/>
    </row>
    <row r="3" spans="1:15" ht="15.75" thickBot="1" x14ac:dyDescent="0.3">
      <c r="B3" s="95"/>
      <c r="C3" s="96"/>
      <c r="D3" s="1"/>
      <c r="E3" s="86" t="s">
        <v>17</v>
      </c>
      <c r="F3" s="87"/>
      <c r="G3" s="88"/>
      <c r="H3" s="41">
        <v>1.5</v>
      </c>
      <c r="J3" s="61"/>
      <c r="K3" s="61"/>
      <c r="L3" s="61"/>
      <c r="M3" s="61"/>
      <c r="N3" s="61"/>
      <c r="O3" s="61"/>
    </row>
    <row r="4" spans="1:15" ht="15.75" thickBot="1" x14ac:dyDescent="0.3">
      <c r="B4" s="97"/>
      <c r="C4" s="98"/>
      <c r="E4" s="89" t="s">
        <v>62</v>
      </c>
      <c r="F4" s="90"/>
      <c r="G4" s="91"/>
      <c r="H4" s="42">
        <v>2.5</v>
      </c>
      <c r="J4" s="61"/>
      <c r="K4" s="61"/>
      <c r="L4" s="61"/>
      <c r="M4" s="61"/>
      <c r="N4" s="61"/>
      <c r="O4" s="61"/>
    </row>
    <row r="5" spans="1:15" x14ac:dyDescent="0.25">
      <c r="B5" s="110" t="s">
        <v>0</v>
      </c>
      <c r="C5" s="112"/>
      <c r="J5" s="61"/>
      <c r="K5" s="61"/>
      <c r="L5" s="61"/>
      <c r="M5" s="61"/>
      <c r="N5" s="61"/>
      <c r="O5" s="61"/>
    </row>
    <row r="6" spans="1:15" x14ac:dyDescent="0.25">
      <c r="B6" s="110"/>
      <c r="C6" s="113"/>
      <c r="E6" s="117" t="s">
        <v>88</v>
      </c>
      <c r="J6" s="61"/>
      <c r="K6" s="61"/>
      <c r="L6" s="61"/>
      <c r="M6" s="61"/>
      <c r="N6" s="61"/>
      <c r="O6" s="61"/>
    </row>
    <row r="7" spans="1:15" x14ac:dyDescent="0.25">
      <c r="B7" s="110"/>
      <c r="C7" s="2">
        <v>1</v>
      </c>
      <c r="D7" t="s">
        <v>35</v>
      </c>
      <c r="E7" s="117"/>
      <c r="H7" s="28"/>
      <c r="J7" s="61"/>
      <c r="K7" s="61"/>
      <c r="L7" s="61"/>
      <c r="M7" s="61"/>
      <c r="N7" s="61"/>
      <c r="O7" s="61"/>
    </row>
    <row r="8" spans="1:15" x14ac:dyDescent="0.25">
      <c r="B8" s="110"/>
      <c r="C8" s="113"/>
      <c r="E8" s="117"/>
      <c r="J8" s="61"/>
      <c r="K8" s="61"/>
      <c r="L8" s="61"/>
      <c r="M8" s="61"/>
      <c r="N8" s="61"/>
      <c r="O8" s="61"/>
    </row>
    <row r="9" spans="1:15" x14ac:dyDescent="0.25">
      <c r="B9" s="111"/>
      <c r="C9" s="113"/>
      <c r="J9" s="61"/>
      <c r="K9" s="61"/>
      <c r="L9" s="61"/>
      <c r="M9" s="61"/>
      <c r="N9" s="61"/>
      <c r="O9" s="61"/>
    </row>
    <row r="10" spans="1:15" x14ac:dyDescent="0.25">
      <c r="J10" s="61"/>
      <c r="K10" s="61"/>
      <c r="L10" s="61"/>
      <c r="M10" s="61"/>
      <c r="N10" s="61"/>
      <c r="O10" s="61"/>
    </row>
    <row r="11" spans="1:15" x14ac:dyDescent="0.25">
      <c r="J11" s="61"/>
      <c r="K11" s="61"/>
      <c r="L11" s="61"/>
      <c r="M11" s="61"/>
      <c r="N11" s="61"/>
      <c r="O11" s="61"/>
    </row>
    <row r="12" spans="1:15" x14ac:dyDescent="0.25">
      <c r="E12" s="118"/>
      <c r="J12" s="61"/>
      <c r="K12" s="61"/>
      <c r="L12" s="61"/>
      <c r="M12" s="61"/>
      <c r="N12" s="61"/>
      <c r="O12" s="61"/>
    </row>
    <row r="13" spans="1:15" ht="15" customHeight="1" x14ac:dyDescent="0.25">
      <c r="A13" t="s">
        <v>2</v>
      </c>
      <c r="B13" s="115" t="s">
        <v>78</v>
      </c>
      <c r="C13" s="115"/>
      <c r="D13" s="115"/>
      <c r="E13" s="115"/>
      <c r="F13" s="115"/>
      <c r="G13" s="115"/>
      <c r="H13" s="115"/>
      <c r="J13" s="61"/>
      <c r="K13" s="61"/>
      <c r="L13" s="61"/>
      <c r="M13" s="61"/>
      <c r="N13" s="61"/>
      <c r="O13" s="61"/>
    </row>
    <row r="14" spans="1:15" x14ac:dyDescent="0.25">
      <c r="B14" s="115"/>
      <c r="C14" s="115"/>
      <c r="D14" s="115"/>
      <c r="E14" s="115"/>
      <c r="F14" s="115"/>
      <c r="G14" s="115"/>
      <c r="H14" s="115"/>
      <c r="J14" s="61"/>
      <c r="K14" s="61"/>
      <c r="L14" s="61"/>
      <c r="M14" s="61"/>
      <c r="N14" s="61"/>
      <c r="O14" s="61"/>
    </row>
    <row r="15" spans="1:15" x14ac:dyDescent="0.25">
      <c r="B15" s="115"/>
      <c r="C15" s="115"/>
      <c r="D15" s="115"/>
      <c r="E15" s="115"/>
      <c r="F15" s="115"/>
      <c r="G15" s="115"/>
      <c r="H15" s="115"/>
      <c r="J15" s="61"/>
      <c r="K15" s="61"/>
      <c r="L15" s="61"/>
      <c r="M15" s="61"/>
      <c r="N15" s="61"/>
      <c r="O15" s="61"/>
    </row>
    <row r="16" spans="1:15" x14ac:dyDescent="0.25">
      <c r="B16" s="115"/>
      <c r="C16" s="115"/>
      <c r="D16" s="115"/>
      <c r="E16" s="115"/>
      <c r="F16" s="115"/>
      <c r="G16" s="115"/>
      <c r="H16" s="115"/>
      <c r="J16" s="61"/>
      <c r="K16" s="61"/>
      <c r="L16" s="61"/>
      <c r="M16" s="61"/>
      <c r="N16" s="61"/>
      <c r="O16" s="61"/>
    </row>
    <row r="17" spans="1:15" x14ac:dyDescent="0.25">
      <c r="A17" t="s">
        <v>81</v>
      </c>
      <c r="B17" s="116" t="s">
        <v>86</v>
      </c>
      <c r="C17" s="116"/>
      <c r="D17" s="116"/>
      <c r="E17" s="116"/>
      <c r="F17" s="116"/>
      <c r="G17" s="116"/>
      <c r="H17" s="116"/>
      <c r="J17" s="61"/>
      <c r="K17" s="61"/>
      <c r="L17" s="61"/>
      <c r="M17" s="61"/>
      <c r="N17" s="61"/>
      <c r="O17" s="61"/>
    </row>
    <row r="18" spans="1:15" x14ac:dyDescent="0.25">
      <c r="B18" s="116"/>
      <c r="C18" s="116"/>
      <c r="D18" s="116"/>
      <c r="E18" s="116"/>
      <c r="F18" s="116"/>
      <c r="G18" s="116"/>
      <c r="H18" s="116"/>
      <c r="J18" s="61"/>
      <c r="K18" s="61"/>
      <c r="L18" s="61"/>
      <c r="M18" s="61"/>
      <c r="N18" s="61"/>
      <c r="O18" s="61"/>
    </row>
    <row r="19" spans="1:15" x14ac:dyDescent="0.25">
      <c r="B19" s="116"/>
      <c r="C19" s="116"/>
      <c r="D19" s="116"/>
      <c r="E19" s="116"/>
      <c r="F19" s="116"/>
      <c r="G19" s="116"/>
      <c r="H19" s="116"/>
      <c r="J19" s="61"/>
      <c r="K19" s="61"/>
      <c r="L19" s="61"/>
      <c r="M19" s="61"/>
      <c r="N19" s="61"/>
      <c r="O19" s="61"/>
    </row>
    <row r="20" spans="1:15" x14ac:dyDescent="0.25">
      <c r="B20" s="116"/>
      <c r="C20" s="116"/>
      <c r="D20" s="116"/>
      <c r="E20" s="116"/>
      <c r="F20" s="116"/>
      <c r="G20" s="116"/>
      <c r="H20" s="116"/>
      <c r="J20" s="61"/>
      <c r="K20" s="61"/>
      <c r="L20" s="61"/>
      <c r="M20" s="61"/>
      <c r="N20" s="61"/>
      <c r="O20" s="61"/>
    </row>
    <row r="21" spans="1:15" x14ac:dyDescent="0.25">
      <c r="B21" s="116"/>
      <c r="C21" s="116"/>
      <c r="D21" s="116"/>
      <c r="E21" s="116"/>
      <c r="F21" s="116"/>
      <c r="G21" s="116"/>
      <c r="H21" s="116"/>
      <c r="J21" s="61"/>
      <c r="K21" s="61"/>
      <c r="L21" s="61"/>
      <c r="M21" s="61"/>
      <c r="N21" s="61"/>
      <c r="O21" s="61"/>
    </row>
    <row r="22" spans="1:15" x14ac:dyDescent="0.25">
      <c r="B22" s="20"/>
      <c r="J22" s="61"/>
      <c r="K22" s="61"/>
      <c r="L22" s="61"/>
      <c r="M22" s="61"/>
      <c r="N22" s="61"/>
      <c r="O22" s="61"/>
    </row>
    <row r="23" spans="1:15" ht="15" customHeight="1" x14ac:dyDescent="0.25">
      <c r="B23" s="20"/>
      <c r="C23" s="101" t="s">
        <v>75</v>
      </c>
      <c r="D23" s="102"/>
      <c r="E23" s="102"/>
      <c r="F23" s="102"/>
      <c r="G23" s="102"/>
      <c r="H23" s="102"/>
      <c r="I23" s="103"/>
      <c r="J23" s="61"/>
      <c r="K23" s="61"/>
      <c r="L23" s="61"/>
      <c r="M23" s="61"/>
      <c r="N23" s="61"/>
      <c r="O23" s="61"/>
    </row>
    <row r="24" spans="1:15" x14ac:dyDescent="0.25">
      <c r="B24" s="20"/>
      <c r="C24" s="104"/>
      <c r="D24" s="105"/>
      <c r="E24" s="105"/>
      <c r="F24" s="105"/>
      <c r="G24" s="105"/>
      <c r="H24" s="105"/>
      <c r="I24" s="106"/>
      <c r="J24" s="61"/>
      <c r="K24" s="61"/>
      <c r="L24" s="61"/>
      <c r="M24" s="61"/>
      <c r="N24" s="61"/>
      <c r="O24" s="61"/>
    </row>
    <row r="25" spans="1:15" x14ac:dyDescent="0.25">
      <c r="B25" s="20"/>
      <c r="C25" s="107"/>
      <c r="D25" s="108"/>
      <c r="E25" s="108"/>
      <c r="F25" s="108"/>
      <c r="G25" s="108"/>
      <c r="H25" s="108"/>
      <c r="I25" s="109"/>
      <c r="J25" s="61"/>
      <c r="K25" s="61"/>
      <c r="L25" s="61"/>
      <c r="M25" s="61"/>
      <c r="N25" s="61"/>
      <c r="O25" s="61"/>
    </row>
    <row r="26" spans="1:15" ht="15" customHeight="1" x14ac:dyDescent="0.25">
      <c r="B26" s="20"/>
      <c r="C26" s="45"/>
      <c r="D26" s="45"/>
      <c r="E26" s="45"/>
      <c r="F26" s="45"/>
      <c r="G26" s="45"/>
      <c r="J26" s="61"/>
      <c r="K26" s="61"/>
      <c r="L26" s="61"/>
      <c r="M26" s="61"/>
      <c r="N26" s="61"/>
      <c r="O26" s="61"/>
    </row>
    <row r="27" spans="1:15" x14ac:dyDescent="0.25">
      <c r="B27" s="20"/>
      <c r="C27" s="101" t="s">
        <v>63</v>
      </c>
      <c r="D27" s="102"/>
      <c r="E27" s="102"/>
      <c r="F27" s="102"/>
      <c r="G27" s="102"/>
      <c r="H27" s="102"/>
      <c r="I27" s="103"/>
    </row>
    <row r="28" spans="1:15" x14ac:dyDescent="0.25">
      <c r="C28" s="107"/>
      <c r="D28" s="108"/>
      <c r="E28" s="108"/>
      <c r="F28" s="108"/>
      <c r="G28" s="108"/>
      <c r="H28" s="108"/>
      <c r="I28" s="109"/>
    </row>
    <row r="29" spans="1:15" ht="15" customHeight="1" x14ac:dyDescent="0.25">
      <c r="C29" s="45"/>
      <c r="D29" s="45"/>
      <c r="E29" s="45"/>
      <c r="F29" s="45"/>
      <c r="G29" s="45"/>
      <c r="K29" s="44"/>
      <c r="L29" s="44"/>
      <c r="M29" s="44"/>
      <c r="N29" s="43"/>
    </row>
    <row r="30" spans="1:15" ht="15" customHeight="1" x14ac:dyDescent="0.25">
      <c r="A30" s="117" t="s">
        <v>85</v>
      </c>
      <c r="C30" s="101" t="s">
        <v>76</v>
      </c>
      <c r="D30" s="102"/>
      <c r="E30" s="102"/>
      <c r="F30" s="102"/>
      <c r="G30" s="102"/>
      <c r="H30" s="102"/>
      <c r="I30" s="103"/>
      <c r="K30" s="44"/>
      <c r="L30" s="44"/>
      <c r="M30" s="44"/>
      <c r="N30" s="43"/>
    </row>
    <row r="31" spans="1:15" x14ac:dyDescent="0.25">
      <c r="A31" s="117"/>
      <c r="C31" s="104"/>
      <c r="D31" s="105"/>
      <c r="E31" s="105"/>
      <c r="F31" s="105"/>
      <c r="G31" s="105"/>
      <c r="H31" s="105"/>
      <c r="I31" s="106"/>
      <c r="K31" s="44"/>
      <c r="L31" s="44"/>
      <c r="M31" s="44"/>
      <c r="N31" s="43"/>
    </row>
    <row r="32" spans="1:15" x14ac:dyDescent="0.25">
      <c r="C32" s="104"/>
      <c r="D32" s="105"/>
      <c r="E32" s="105"/>
      <c r="F32" s="105"/>
      <c r="G32" s="105"/>
      <c r="H32" s="105"/>
      <c r="I32" s="106"/>
    </row>
    <row r="33" spans="1:19" x14ac:dyDescent="0.25">
      <c r="C33" s="104"/>
      <c r="D33" s="105"/>
      <c r="E33" s="105"/>
      <c r="F33" s="105"/>
      <c r="G33" s="105"/>
      <c r="H33" s="105"/>
      <c r="I33" s="106"/>
    </row>
    <row r="34" spans="1:19" x14ac:dyDescent="0.25">
      <c r="C34" s="107"/>
      <c r="D34" s="108"/>
      <c r="E34" s="108"/>
      <c r="F34" s="108"/>
      <c r="G34" s="108"/>
      <c r="H34" s="108"/>
      <c r="I34" s="109"/>
      <c r="J34" s="99" t="s">
        <v>77</v>
      </c>
      <c r="K34" s="100"/>
      <c r="L34" s="100"/>
      <c r="M34" s="100"/>
      <c r="N34" s="100"/>
      <c r="O34" s="100"/>
      <c r="P34" s="100"/>
      <c r="Q34" s="47"/>
      <c r="R34" s="47"/>
    </row>
    <row r="35" spans="1:19" ht="15" customHeight="1" x14ac:dyDescent="0.25">
      <c r="C35" s="46"/>
      <c r="D35" s="46"/>
      <c r="E35" s="46"/>
      <c r="F35" s="46"/>
      <c r="G35" s="46"/>
      <c r="H35" s="46"/>
      <c r="I35" s="46"/>
      <c r="L35" s="114" t="s">
        <v>82</v>
      </c>
      <c r="M35" s="114"/>
      <c r="N35" s="114"/>
      <c r="O35" s="114"/>
      <c r="P35" s="114"/>
      <c r="Q35" s="114"/>
      <c r="R35" s="114"/>
      <c r="S35" s="114"/>
    </row>
    <row r="36" spans="1:19" x14ac:dyDescent="0.25">
      <c r="A36" s="117" t="s">
        <v>87</v>
      </c>
      <c r="C36" s="101" t="s">
        <v>74</v>
      </c>
      <c r="D36" s="102"/>
      <c r="E36" s="102"/>
      <c r="F36" s="102"/>
      <c r="G36" s="102"/>
      <c r="H36" s="102"/>
      <c r="I36" s="103"/>
      <c r="L36" s="114"/>
      <c r="M36" s="114"/>
      <c r="N36" s="114"/>
      <c r="O36" s="114"/>
      <c r="P36" s="114"/>
      <c r="Q36" s="114"/>
      <c r="R36" s="114"/>
      <c r="S36" s="114"/>
    </row>
    <row r="37" spans="1:19" x14ac:dyDescent="0.25">
      <c r="A37" s="117"/>
      <c r="C37" s="104"/>
      <c r="D37" s="105"/>
      <c r="E37" s="105"/>
      <c r="F37" s="105"/>
      <c r="G37" s="105"/>
      <c r="H37" s="105"/>
      <c r="I37" s="106"/>
    </row>
    <row r="38" spans="1:19" x14ac:dyDescent="0.25">
      <c r="C38" s="104"/>
      <c r="D38" s="105"/>
      <c r="E38" s="105"/>
      <c r="F38" s="105"/>
      <c r="G38" s="105"/>
      <c r="H38" s="105"/>
      <c r="I38" s="106"/>
    </row>
    <row r="39" spans="1:19" x14ac:dyDescent="0.25">
      <c r="C39" s="107"/>
      <c r="D39" s="108"/>
      <c r="E39" s="108"/>
      <c r="F39" s="108"/>
      <c r="G39" s="108"/>
      <c r="H39" s="108"/>
      <c r="I39" s="109"/>
      <c r="J39" s="99" t="s">
        <v>83</v>
      </c>
      <c r="K39" s="100"/>
      <c r="L39" s="100"/>
      <c r="M39" s="100"/>
      <c r="N39" s="100"/>
      <c r="O39" s="100"/>
      <c r="P39" s="100"/>
      <c r="Q39" s="100"/>
      <c r="R39" s="100"/>
      <c r="S39" s="100"/>
    </row>
    <row r="43" spans="1:19" x14ac:dyDescent="0.25">
      <c r="C43" s="63"/>
      <c r="D43" s="63"/>
    </row>
  </sheetData>
  <mergeCells count="20">
    <mergeCell ref="A30:A31"/>
    <mergeCell ref="A36:A37"/>
    <mergeCell ref="E6:E8"/>
    <mergeCell ref="J34:P34"/>
    <mergeCell ref="C36:I39"/>
    <mergeCell ref="B5:B9"/>
    <mergeCell ref="C5:C6"/>
    <mergeCell ref="C8:C9"/>
    <mergeCell ref="C23:I25"/>
    <mergeCell ref="C27:I28"/>
    <mergeCell ref="C30:I34"/>
    <mergeCell ref="L35:S36"/>
    <mergeCell ref="B13:H16"/>
    <mergeCell ref="B17:H21"/>
    <mergeCell ref="J39:S39"/>
    <mergeCell ref="E2:G2"/>
    <mergeCell ref="E3:G3"/>
    <mergeCell ref="E4:G4"/>
    <mergeCell ref="J1:O1"/>
    <mergeCell ref="B2:C4"/>
  </mergeCells>
  <conditionalFormatting sqref="C7">
    <cfRule type="cellIs" dxfId="0" priority="1" operator="greaterThan">
      <formula>10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réation">
                <anchor moveWithCells="1" sizeWithCells="1">
                  <from>
                    <xdr:col>5</xdr:col>
                    <xdr:colOff>9525</xdr:colOff>
                    <xdr:row>5</xdr:row>
                    <xdr:rowOff>0</xdr:rowOff>
                  </from>
                  <to>
                    <xdr:col>7</xdr:col>
                    <xdr:colOff>561975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Togglemodele">
                <anchor moveWithCells="1" sizeWithCells="1">
                  <from>
                    <xdr:col>1</xdr:col>
                    <xdr:colOff>9525</xdr:colOff>
                    <xdr:row>22</xdr:row>
                    <xdr:rowOff>9525</xdr:rowOff>
                  </from>
                  <to>
                    <xdr:col>1</xdr:col>
                    <xdr:colOff>1600200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Reset">
                <anchor moveWithCells="1" sizeWithCells="1">
                  <from>
                    <xdr:col>1</xdr:col>
                    <xdr:colOff>9525</xdr:colOff>
                    <xdr:row>26</xdr:row>
                    <xdr:rowOff>9525</xdr:rowOff>
                  </from>
                  <to>
                    <xdr:col>1</xdr:col>
                    <xdr:colOff>1609725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Colisage">
                <anchor moveWithCells="1" sizeWithCells="1">
                  <from>
                    <xdr:col>1</xdr:col>
                    <xdr:colOff>28575</xdr:colOff>
                    <xdr:row>29</xdr:row>
                    <xdr:rowOff>9525</xdr:rowOff>
                  </from>
                  <to>
                    <xdr:col>1</xdr:col>
                    <xdr:colOff>1609725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Vérif">
                <anchor moveWithCells="1" sizeWithCells="1">
                  <from>
                    <xdr:col>1</xdr:col>
                    <xdr:colOff>19050</xdr:colOff>
                    <xdr:row>35</xdr:row>
                    <xdr:rowOff>0</xdr:rowOff>
                  </from>
                  <to>
                    <xdr:col>1</xdr:col>
                    <xdr:colOff>1609725</xdr:colOff>
                    <xdr:row>37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Modèle</vt:lpstr>
      <vt:lpstr>Liste_Colis</vt:lpstr>
      <vt:lpstr>Créateur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2017-09-14T15:20:01Z</dcterms:modified>
</cp:coreProperties>
</file>