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Default Extension="png" ContentType="image/png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/>
  <bookViews>
    <workbookView xWindow="240" yWindow="105" windowWidth="14805" windowHeight="8010"/>
  </bookViews>
  <sheets>
    <sheet name="Paramètres" sheetId="1" r:id="rId1"/>
    <sheet name="Fiche Synthèse" sheetId="2" r:id="rId2"/>
    <sheet name="Formules test" sheetId="6" r:id="rId3"/>
  </sheets>
  <definedNames>
    <definedName name="_xlnm._FilterDatabase" localSheetId="2" hidden="1">'Formules test'!$E$9:$F$13</definedName>
    <definedName name="_xlnm.Criteria" localSheetId="2">'Formules test'!$B$3:$B$5</definedName>
    <definedName name="_xlnm.Extract" localSheetId="2">'Formules test'!$E$20:$F$20</definedName>
    <definedName name="_xlnm.Print_Titles" localSheetId="1">'Fiche Synthèse'!$27:$27</definedName>
  </definedNames>
  <calcPr calcId="125725"/>
</workbook>
</file>

<file path=xl/calcChain.xml><?xml version="1.0" encoding="utf-8"?>
<calcChain xmlns="http://schemas.openxmlformats.org/spreadsheetml/2006/main">
  <c r="F10" i="6"/>
  <c r="F11"/>
  <c r="F12"/>
  <c r="F13"/>
  <c r="E5"/>
  <c r="E4"/>
  <c r="E3"/>
  <c r="L44" i="2" l="1"/>
  <c r="M44"/>
  <c r="G44" i="1"/>
  <c r="G45"/>
  <c r="G46"/>
  <c r="G47"/>
  <c r="G42"/>
  <c r="G30"/>
  <c r="G31"/>
  <c r="G32"/>
  <c r="G33"/>
  <c r="G34"/>
  <c r="G35"/>
  <c r="G36"/>
  <c r="G20"/>
  <c r="G21"/>
  <c r="G22"/>
  <c r="G23"/>
  <c r="G24"/>
  <c r="G25"/>
  <c r="G26"/>
  <c r="G27"/>
  <c r="G28"/>
  <c r="G29"/>
  <c r="G19"/>
  <c r="F44" i="2" s="1"/>
  <c r="G9" i="1"/>
  <c r="G10"/>
  <c r="G11"/>
  <c r="G12"/>
  <c r="G13"/>
  <c r="G8"/>
  <c r="D44" i="2" s="1"/>
  <c r="M29" l="1"/>
  <c r="M30"/>
  <c r="M31"/>
  <c r="M32"/>
  <c r="M33"/>
  <c r="M34"/>
  <c r="M35"/>
  <c r="M36"/>
  <c r="M37"/>
  <c r="M38"/>
  <c r="M39"/>
  <c r="M40"/>
  <c r="M41"/>
  <c r="M42"/>
  <c r="M43"/>
  <c r="M28"/>
  <c r="L43"/>
  <c r="L28" l="1"/>
  <c r="L29"/>
  <c r="L30"/>
  <c r="L31"/>
  <c r="L32"/>
  <c r="L33"/>
  <c r="L34"/>
  <c r="L35"/>
  <c r="L36"/>
  <c r="L37"/>
  <c r="L38"/>
  <c r="L39"/>
  <c r="L40"/>
  <c r="L41"/>
  <c r="L42"/>
  <c r="G43" i="1"/>
  <c r="G7"/>
  <c r="H43" i="2" l="1"/>
  <c r="H44"/>
  <c r="I44" s="1"/>
  <c r="D43"/>
  <c r="F43"/>
  <c r="D29"/>
  <c r="H38"/>
  <c r="F29"/>
  <c r="F42"/>
  <c r="F40"/>
  <c r="F38"/>
  <c r="F36"/>
  <c r="F34"/>
  <c r="F32"/>
  <c r="F30"/>
  <c r="F28"/>
  <c r="F41"/>
  <c r="F39"/>
  <c r="F37"/>
  <c r="F35"/>
  <c r="F33"/>
  <c r="F31"/>
  <c r="D42"/>
  <c r="D40"/>
  <c r="D38"/>
  <c r="D36"/>
  <c r="D34"/>
  <c r="D32"/>
  <c r="D30"/>
  <c r="D28"/>
  <c r="D41"/>
  <c r="D39"/>
  <c r="D37"/>
  <c r="D35"/>
  <c r="D33"/>
  <c r="D31"/>
  <c r="H32"/>
  <c r="H29"/>
  <c r="I29" s="1"/>
  <c r="H31"/>
  <c r="H35"/>
  <c r="I35" s="1"/>
  <c r="H42"/>
  <c r="H37"/>
  <c r="H40"/>
  <c r="H41"/>
  <c r="H39"/>
  <c r="H33"/>
  <c r="H30"/>
  <c r="I30" s="1"/>
  <c r="H28"/>
  <c r="H36"/>
  <c r="H34"/>
  <c r="I38"/>
  <c r="I42" l="1"/>
  <c r="I43"/>
  <c r="I28"/>
  <c r="I37"/>
  <c r="I39"/>
  <c r="I32"/>
  <c r="I40"/>
  <c r="I41"/>
  <c r="I34"/>
  <c r="I33"/>
  <c r="I36"/>
  <c r="I31"/>
</calcChain>
</file>

<file path=xl/sharedStrings.xml><?xml version="1.0" encoding="utf-8"?>
<sst xmlns="http://schemas.openxmlformats.org/spreadsheetml/2006/main" count="151" uniqueCount="73">
  <si>
    <t>1 -</t>
  </si>
  <si>
    <t>2 -</t>
  </si>
  <si>
    <t>Création d'un contrat</t>
  </si>
  <si>
    <t>Renouvellement</t>
  </si>
  <si>
    <t>Code</t>
  </si>
  <si>
    <t>Concept</t>
  </si>
  <si>
    <t>Vrai/Faux</t>
  </si>
  <si>
    <t>3 -</t>
  </si>
  <si>
    <t>Gestion</t>
  </si>
  <si>
    <t xml:space="preserve">Gestion Satellite </t>
  </si>
  <si>
    <t>Transfert SARL</t>
  </si>
  <si>
    <t>SAT</t>
  </si>
  <si>
    <t>TRANS</t>
  </si>
  <si>
    <t>D</t>
  </si>
  <si>
    <t>Gestion Provisoire</t>
  </si>
  <si>
    <t>Condition Contrat</t>
  </si>
  <si>
    <t>Condition Concept</t>
  </si>
  <si>
    <t>Condition Gestion</t>
  </si>
  <si>
    <t>Affichage</t>
  </si>
  <si>
    <t>Contrat</t>
  </si>
  <si>
    <t>Date limite de déblocage du contrat YNC1 :</t>
  </si>
  <si>
    <t>(J-3 ouvrés au plus tard)</t>
  </si>
  <si>
    <t>Geste à effectuer à …</t>
  </si>
  <si>
    <t>Référence
documentaire</t>
  </si>
  <si>
    <t>CODO</t>
  </si>
  <si>
    <t>Nom du site</t>
  </si>
  <si>
    <t>N° du site</t>
  </si>
  <si>
    <t>Exploitant</t>
  </si>
  <si>
    <t>Donneur d'ordre</t>
  </si>
  <si>
    <t>Prise d'effet</t>
  </si>
  <si>
    <t>N° du Contrat YNC1</t>
  </si>
  <si>
    <t>Chef de Secteur</t>
  </si>
  <si>
    <t>Colonne1</t>
  </si>
  <si>
    <t>Prov</t>
  </si>
  <si>
    <t>Ren</t>
  </si>
  <si>
    <t>Cré</t>
  </si>
  <si>
    <t>Aucune</t>
  </si>
  <si>
    <t>Sat</t>
  </si>
  <si>
    <t>Ok/Nok
Contrat</t>
  </si>
  <si>
    <t>Ok/Nok
Concept</t>
  </si>
  <si>
    <t>Ok/Nok
Gestion</t>
  </si>
  <si>
    <t xml:space="preserve">CONTRAT :  </t>
  </si>
  <si>
    <t xml:space="preserve">CONCEPT :  </t>
  </si>
  <si>
    <t xml:space="preserve">GESTION : </t>
  </si>
  <si>
    <t>Normale</t>
  </si>
  <si>
    <t>Gestion Normale</t>
  </si>
  <si>
    <r>
      <t xml:space="preserve">
Données Fiche client du précédent client</t>
    </r>
    <r>
      <rPr>
        <sz val="10"/>
        <rFont val="Arial"/>
        <family val="2"/>
      </rPr>
      <t xml:space="preserve"> :
</t>
    </r>
    <r>
      <rPr>
        <b/>
        <u/>
        <sz val="10"/>
        <rFont val="Arial"/>
        <family val="2"/>
      </rPr>
      <t>N° Donneur d'Ordre</t>
    </r>
    <r>
      <rPr>
        <sz val="10"/>
        <rFont val="Arial"/>
        <family val="2"/>
      </rPr>
      <t xml:space="preserve"> :
             </t>
    </r>
    <r>
      <rPr>
        <sz val="10"/>
        <rFont val="Wingdings"/>
        <charset val="2"/>
      </rPr>
      <t>r</t>
    </r>
    <r>
      <rPr>
        <sz val="10"/>
        <rFont val="Arial"/>
        <family val="2"/>
      </rPr>
      <t xml:space="preserve"> PUSH                  </t>
    </r>
    <r>
      <rPr>
        <sz val="10"/>
        <rFont val="Wingdings"/>
        <charset val="2"/>
      </rPr>
      <t>r</t>
    </r>
    <r>
      <rPr>
        <sz val="10"/>
        <rFont val="Arial"/>
        <family val="2"/>
      </rPr>
      <t xml:space="preserve"> PULL
CODE DIVISION :……………………………………..</t>
    </r>
  </si>
  <si>
    <r>
      <rPr>
        <b/>
        <sz val="11"/>
        <color indexed="12"/>
        <rFont val="Arial"/>
        <family val="2"/>
      </rPr>
      <t>:</t>
    </r>
    <r>
      <rPr>
        <sz val="11"/>
        <color indexed="12"/>
        <rFont val="Arial"/>
        <family val="2"/>
      </rPr>
      <t xml:space="preserve"> ………………………………………………………………………………………………………………………………………………….</t>
    </r>
  </si>
  <si>
    <t>Concept 1</t>
  </si>
  <si>
    <t>Concept 2</t>
  </si>
  <si>
    <t>Concept 3</t>
  </si>
  <si>
    <t>Concept 4</t>
  </si>
  <si>
    <t>Concept 5</t>
  </si>
  <si>
    <t>Concept 6</t>
  </si>
  <si>
    <t>Concept 7</t>
  </si>
  <si>
    <t>Concept 8</t>
  </si>
  <si>
    <t>Concept 9</t>
  </si>
  <si>
    <t>Concept 10</t>
  </si>
  <si>
    <t>Concept 11</t>
  </si>
  <si>
    <t>Actions (Formule pour tester les conditions, sinon description de l'action)</t>
  </si>
  <si>
    <r>
      <t xml:space="preserve">
Données Fiche Site/Onglet Produits vendus</t>
    </r>
    <r>
      <rPr>
        <sz val="10"/>
        <rFont val="Arial"/>
        <family val="2"/>
      </rPr>
      <t xml:space="preserve"> :
</t>
    </r>
    <r>
      <rPr>
        <sz val="10"/>
        <rFont val="Wingdings"/>
        <charset val="2"/>
      </rPr>
      <t xml:space="preserve">r </t>
    </r>
    <r>
      <rPr>
        <sz val="10"/>
        <rFont val="Arial"/>
        <family val="2"/>
      </rPr>
      <t xml:space="preserve">***   r ***   r ***   r ***   r ***   
</t>
    </r>
    <r>
      <rPr>
        <sz val="10"/>
        <rFont val="Wingdings"/>
        <charset val="2"/>
      </rPr>
      <t xml:space="preserve">r </t>
    </r>
    <r>
      <rPr>
        <sz val="10"/>
        <rFont val="Arial"/>
        <family val="2"/>
      </rPr>
      <t xml:space="preserve">*** r ***   r ***   r ***   r ***   </t>
    </r>
    <r>
      <rPr>
        <b/>
        <u/>
        <sz val="10"/>
        <rFont val="Arial"/>
        <family val="2"/>
      </rPr>
      <t xml:space="preserve">
</t>
    </r>
    <r>
      <rPr>
        <b/>
        <sz val="10"/>
        <rFont val="Wingdings"/>
        <charset val="2"/>
      </rPr>
      <t xml:space="preserve">q </t>
    </r>
    <r>
      <rPr>
        <b/>
        <sz val="10"/>
        <rFont val="Arial"/>
        <family val="2"/>
      </rPr>
      <t xml:space="preserve">*** r ***   r ***   r ***   r ***   </t>
    </r>
  </si>
  <si>
    <t xml:space="preserve">Fiche de synthèse Contrat ******** + </t>
  </si>
  <si>
    <t>Affich</t>
  </si>
  <si>
    <t>Créa</t>
  </si>
  <si>
    <t>Création</t>
  </si>
  <si>
    <t>Provisoire</t>
  </si>
  <si>
    <t>Condition</t>
  </si>
  <si>
    <t>Action</t>
  </si>
  <si>
    <t>Norm</t>
  </si>
  <si>
    <t>Renou</t>
  </si>
  <si>
    <t>Test 1</t>
  </si>
  <si>
    <t>Créa, Ren</t>
  </si>
  <si>
    <t>SI(NB.SI(E10;CONCATENER("*";TEXTE($E$3;);"*"));"Ok";"Nok")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</si>
</sst>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color indexed="12"/>
      <name val="Arial"/>
      <family val="2"/>
    </font>
    <font>
      <sz val="10"/>
      <name val="Wingdings"/>
      <charset val="2"/>
    </font>
    <font>
      <b/>
      <sz val="10"/>
      <name val="Wingdings"/>
      <charset val="2"/>
    </font>
    <font>
      <b/>
      <sz val="10"/>
      <color indexed="10"/>
      <name val="Arial"/>
      <family val="2"/>
    </font>
    <font>
      <b/>
      <sz val="14"/>
      <color theme="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2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Arial"/>
      <family val="2"/>
    </font>
    <font>
      <sz val="11"/>
      <color indexed="12"/>
      <name val="Arial"/>
      <family val="2"/>
    </font>
    <font>
      <b/>
      <sz val="11"/>
      <color indexed="12"/>
      <name val="Arial"/>
      <family val="2"/>
    </font>
    <font>
      <sz val="11"/>
      <name val="Arial"/>
      <family val="2"/>
    </font>
    <font>
      <i/>
      <sz val="11"/>
      <color theme="0" tint="-0.499984740745262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gradientFill degree="90">
        <stop position="0">
          <color rgb="FF5C9FD2"/>
        </stop>
        <stop position="1">
          <color theme="7"/>
        </stop>
      </gradient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auto="1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medium">
        <color theme="1" tint="0.34998626667073579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 vertical="center"/>
    </xf>
    <xf numFmtId="0" fontId="2" fillId="0" borderId="0" xfId="0" applyFont="1" applyAlignment="1">
      <alignment horizontal="right"/>
    </xf>
    <xf numFmtId="0" fontId="0" fillId="2" borderId="0" xfId="0" applyFill="1" applyBorder="1"/>
    <xf numFmtId="0" fontId="1" fillId="2" borderId="0" xfId="0" applyFont="1" applyFill="1" applyBorder="1" applyAlignment="1">
      <alignment horizontal="right"/>
    </xf>
    <xf numFmtId="0" fontId="0" fillId="0" borderId="0" xfId="0" applyBorder="1"/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NumberFormat="1" applyBorder="1"/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 wrapText="1"/>
    </xf>
    <xf numFmtId="0" fontId="16" fillId="0" borderId="0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Border="1"/>
    <xf numFmtId="0" fontId="18" fillId="0" borderId="0" xfId="0" applyNumberFormat="1" applyFont="1" applyFill="1" applyBorder="1"/>
    <xf numFmtId="0" fontId="0" fillId="4" borderId="0" xfId="0" applyFill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Font="1" applyFill="1" applyBorder="1"/>
    <xf numFmtId="0" fontId="21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0" fillId="0" borderId="0" xfId="0" applyFont="1"/>
    <xf numFmtId="14" fontId="23" fillId="0" borderId="0" xfId="0" applyNumberFormat="1" applyFont="1" applyAlignment="1">
      <alignment vertical="center"/>
    </xf>
    <xf numFmtId="0" fontId="0" fillId="2" borderId="0" xfId="0" applyFill="1" applyAlignment="1">
      <alignment horizontal="left" vertical="center"/>
    </xf>
    <xf numFmtId="0" fontId="24" fillId="0" borderId="0" xfId="0" applyNumberFormat="1" applyFont="1" applyFill="1" applyBorder="1"/>
    <xf numFmtId="0" fontId="24" fillId="0" borderId="0" xfId="0" applyNumberFormat="1" applyFont="1" applyBorder="1"/>
    <xf numFmtId="0" fontId="25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/>
    </xf>
    <xf numFmtId="0" fontId="14" fillId="2" borderId="7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13" fillId="0" borderId="6" xfId="0" applyFont="1" applyBorder="1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26" fillId="0" borderId="0" xfId="0" applyFont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2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b/>
      </font>
      <numFmt numFmtId="30" formatCode="@"/>
      <alignment horizontal="center" vertical="bottom" textRotation="0" wrapText="0" indent="0" relativeIndent="255" justifyLastLine="0" shrinkToFit="0" mergeCell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</dxf>
    <dxf>
      <font>
        <b/>
      </font>
      <numFmt numFmtId="0" formatCode="General"/>
      <alignment horizontal="center" vertical="bottom" textRotation="0" wrapText="0" indent="0" relativeIndent="255" justifyLastLine="0" shrinkToFit="0" mergeCell="0" readingOrder="0"/>
    </dxf>
    <dxf>
      <font>
        <i/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relativeIndent="255" justifyLastLine="0" shrinkToFit="0" mergeCell="0" readingOrder="0"/>
    </dxf>
    <dxf>
      <alignment horizontal="righ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right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D08100"/>
      <color rgb="FFDE8900"/>
      <color rgb="FF5C9FD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361950</xdr:rowOff>
    </xdr:from>
    <xdr:to>
      <xdr:col>4</xdr:col>
      <xdr:colOff>1390650</xdr:colOff>
      <xdr:row>0</xdr:row>
      <xdr:rowOff>666749</xdr:rowOff>
    </xdr:to>
    <xdr:sp macro="" textlink="">
      <xdr:nvSpPr>
        <xdr:cNvPr id="3" name="Arrondir un rectangle avec un coin du même côté 2"/>
        <xdr:cNvSpPr/>
      </xdr:nvSpPr>
      <xdr:spPr>
        <a:xfrm>
          <a:off x="2181225" y="361950"/>
          <a:ext cx="1390650" cy="304799"/>
        </a:xfrm>
        <a:prstGeom prst="round2SameRect">
          <a:avLst>
            <a:gd name="adj1" fmla="val 50000"/>
            <a:gd name="adj2" fmla="val 0"/>
          </a:avLst>
        </a:prstGeom>
        <a:solidFill>
          <a:schemeClr val="tx2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 cap="small" baseline="0"/>
            <a:t>Paramètres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381000</xdr:colOff>
      <xdr:row>1</xdr:row>
      <xdr:rowOff>0</xdr:rowOff>
    </xdr:to>
    <xdr:pic>
      <xdr:nvPicPr>
        <xdr:cNvPr id="7" name="Image 6" descr="logotype blanc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0"/>
          <a:ext cx="1000125" cy="66675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1</xdr:col>
      <xdr:colOff>76200</xdr:colOff>
      <xdr:row>40</xdr:row>
      <xdr:rowOff>19050</xdr:rowOff>
    </xdr:from>
    <xdr:to>
      <xdr:col>2</xdr:col>
      <xdr:colOff>509672</xdr:colOff>
      <xdr:row>43</xdr:row>
      <xdr:rowOff>142875</xdr:rowOff>
    </xdr:to>
    <xdr:grpSp>
      <xdr:nvGrpSpPr>
        <xdr:cNvPr id="19" name="Groupe 18"/>
        <xdr:cNvGrpSpPr>
          <a:grpSpLocks noChangeAspect="1"/>
        </xdr:cNvGrpSpPr>
      </xdr:nvGrpSpPr>
      <xdr:grpSpPr>
        <a:xfrm>
          <a:off x="171450" y="8115300"/>
          <a:ext cx="1052597" cy="695325"/>
          <a:chOff x="2483768" y="2722024"/>
          <a:chExt cx="2543180" cy="1679084"/>
        </a:xfrm>
      </xdr:grpSpPr>
      <xdr:cxnSp macro="">
        <xdr:nvCxnSpPr>
          <xdr:cNvPr id="20" name="Connecteur droit 19"/>
          <xdr:cNvCxnSpPr/>
        </xdr:nvCxnSpPr>
        <xdr:spPr>
          <a:xfrm>
            <a:off x="3059832" y="3573016"/>
            <a:ext cx="1224136" cy="504056"/>
          </a:xfrm>
          <a:prstGeom prst="line">
            <a:avLst/>
          </a:prstGeom>
          <a:ln>
            <a:solidFill>
              <a:schemeClr val="accent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3059832" y="3046060"/>
            <a:ext cx="1656184" cy="526956"/>
          </a:xfrm>
          <a:prstGeom prst="line">
            <a:avLst/>
          </a:prstGeom>
          <a:ln>
            <a:solidFill>
              <a:schemeClr val="accent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" name="Ellipse 21"/>
          <xdr:cNvSpPr/>
        </xdr:nvSpPr>
        <xdr:spPr>
          <a:xfrm>
            <a:off x="2483768" y="2996952"/>
            <a:ext cx="1080120" cy="1080120"/>
          </a:xfrm>
          <a:prstGeom prst="ellipse">
            <a:avLst/>
          </a:prstGeom>
          <a:solidFill>
            <a:schemeClr val="accent1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Ellipse 22"/>
          <xdr:cNvSpPr/>
        </xdr:nvSpPr>
        <xdr:spPr>
          <a:xfrm>
            <a:off x="3959932" y="3753036"/>
            <a:ext cx="648072" cy="648072"/>
          </a:xfrm>
          <a:prstGeom prst="ellipse">
            <a:avLst/>
          </a:prstGeom>
          <a:solidFill>
            <a:schemeClr val="accent2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4" name="Ellipse 23"/>
          <xdr:cNvSpPr/>
        </xdr:nvSpPr>
        <xdr:spPr>
          <a:xfrm>
            <a:off x="4378876" y="2722024"/>
            <a:ext cx="648072" cy="648072"/>
          </a:xfrm>
          <a:prstGeom prst="ellipse">
            <a:avLst/>
          </a:prstGeom>
          <a:solidFill>
            <a:schemeClr val="accent4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 editAs="oneCell">
    <xdr:from>
      <xdr:col>1</xdr:col>
      <xdr:colOff>193431</xdr:colOff>
      <xdr:row>17</xdr:row>
      <xdr:rowOff>21248</xdr:rowOff>
    </xdr:from>
    <xdr:to>
      <xdr:col>2</xdr:col>
      <xdr:colOff>485775</xdr:colOff>
      <xdr:row>21</xdr:row>
      <xdr:rowOff>133350</xdr:rowOff>
    </xdr:to>
    <xdr:grpSp>
      <xdr:nvGrpSpPr>
        <xdr:cNvPr id="37" name="Groupe 36"/>
        <xdr:cNvGrpSpPr>
          <a:grpSpLocks noChangeAspect="1"/>
        </xdr:cNvGrpSpPr>
      </xdr:nvGrpSpPr>
      <xdr:grpSpPr>
        <a:xfrm>
          <a:off x="288681" y="3735998"/>
          <a:ext cx="911469" cy="874102"/>
          <a:chOff x="2383522" y="2752690"/>
          <a:chExt cx="1756430" cy="1684422"/>
        </a:xfrm>
      </xdr:grpSpPr>
      <xdr:sp macro="" textlink="">
        <xdr:nvSpPr>
          <xdr:cNvPr id="38" name="Rectangle à coins arrondis 37"/>
          <xdr:cNvSpPr/>
        </xdr:nvSpPr>
        <xdr:spPr>
          <a:xfrm>
            <a:off x="2699792" y="3573016"/>
            <a:ext cx="720080" cy="864096"/>
          </a:xfrm>
          <a:prstGeom prst="roundRect">
            <a:avLst/>
          </a:prstGeom>
          <a:solidFill>
            <a:schemeClr val="accent2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9" name="Rectangle à coins arrondis 38"/>
          <xdr:cNvSpPr/>
        </xdr:nvSpPr>
        <xdr:spPr>
          <a:xfrm>
            <a:off x="3419872" y="2996952"/>
            <a:ext cx="720080" cy="864096"/>
          </a:xfrm>
          <a:prstGeom prst="roundRect">
            <a:avLst/>
          </a:prstGeom>
          <a:solidFill>
            <a:schemeClr val="accent4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40" name="Ellipse 39"/>
          <xdr:cNvSpPr/>
        </xdr:nvSpPr>
        <xdr:spPr>
          <a:xfrm>
            <a:off x="2383522" y="2752690"/>
            <a:ext cx="1352622" cy="1352622"/>
          </a:xfrm>
          <a:prstGeom prst="ellipse">
            <a:avLst/>
          </a:prstGeom>
          <a:solidFill>
            <a:schemeClr val="accent1"/>
          </a:solidFill>
          <a:ln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 editAs="oneCell">
    <xdr:from>
      <xdr:col>1</xdr:col>
      <xdr:colOff>320460</xdr:colOff>
      <xdr:row>5</xdr:row>
      <xdr:rowOff>76200</xdr:rowOff>
    </xdr:from>
    <xdr:to>
      <xdr:col>2</xdr:col>
      <xdr:colOff>400051</xdr:colOff>
      <xdr:row>10</xdr:row>
      <xdr:rowOff>71806</xdr:rowOff>
    </xdr:to>
    <xdr:grpSp>
      <xdr:nvGrpSpPr>
        <xdr:cNvPr id="86" name="Groupe 85"/>
        <xdr:cNvGrpSpPr/>
      </xdr:nvGrpSpPr>
      <xdr:grpSpPr>
        <a:xfrm>
          <a:off x="415710" y="1504950"/>
          <a:ext cx="698716" cy="948106"/>
          <a:chOff x="415710" y="1504950"/>
          <a:chExt cx="701223" cy="948106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1116" name="Rogner un rectangle à un seul coin 11"/>
          <xdr:cNvSpPr>
            <a:spLocks noChangeAspect="1"/>
          </xdr:cNvSpPr>
        </xdr:nvSpPr>
        <xdr:spPr bwMode="auto">
          <a:xfrm rot="20815700">
            <a:off x="415710" y="1504950"/>
            <a:ext cx="674863" cy="948106"/>
          </a:xfrm>
          <a:custGeom>
            <a:avLst/>
            <a:gdLst>
              <a:gd name="T0" fmla="*/ 0 w 360000"/>
              <a:gd name="T1" fmla="*/ 0 h 508235"/>
              <a:gd name="T2" fmla="*/ 299999 w 360000"/>
              <a:gd name="T3" fmla="*/ 0 h 508235"/>
              <a:gd name="T4" fmla="*/ 360000 w 360000"/>
              <a:gd name="T5" fmla="*/ 60001 h 508235"/>
              <a:gd name="T6" fmla="*/ 360000 w 360000"/>
              <a:gd name="T7" fmla="*/ 508235 h 508235"/>
              <a:gd name="T8" fmla="*/ 0 w 360000"/>
              <a:gd name="T9" fmla="*/ 508235 h 508235"/>
              <a:gd name="T10" fmla="*/ 0 w 360000"/>
              <a:gd name="T11" fmla="*/ 0 h 50823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360000" h="508235">
                <a:moveTo>
                  <a:pt x="0" y="0"/>
                </a:moveTo>
                <a:lnTo>
                  <a:pt x="299999" y="0"/>
                </a:lnTo>
                <a:lnTo>
                  <a:pt x="360000" y="60001"/>
                </a:lnTo>
                <a:lnTo>
                  <a:pt x="360000" y="508235"/>
                </a:lnTo>
                <a:lnTo>
                  <a:pt x="0" y="508235"/>
                </a:lnTo>
                <a:lnTo>
                  <a:pt x="0" y="0"/>
                </a:lnTo>
                <a:close/>
              </a:path>
            </a:pathLst>
          </a:custGeom>
          <a:solidFill>
            <a:schemeClr val="accent4"/>
          </a:solidFill>
          <a:ln w="6350">
            <a:solidFill>
              <a:schemeClr val="bg1"/>
            </a:solidFill>
            <a:miter lim="800000"/>
            <a:headEnd/>
            <a:tailEnd/>
          </a:ln>
          <a:effectLst>
            <a:outerShdw dist="12700" dir="7799876" algn="tl" rotWithShape="0">
              <a:srgbClr val="000000">
                <a:alpha val="39999"/>
              </a:srgbClr>
            </a:outerShdw>
          </a:effectLst>
        </xdr:spPr>
      </xdr:sp>
      <xdr:sp macro="" textlink="">
        <xdr:nvSpPr>
          <xdr:cNvPr id="1117" name="Rogner un rectangle à un seul coin 10"/>
          <xdr:cNvSpPr>
            <a:spLocks noChangeAspect="1"/>
          </xdr:cNvSpPr>
        </xdr:nvSpPr>
        <xdr:spPr bwMode="auto">
          <a:xfrm rot="21277249">
            <a:off x="415710" y="1504950"/>
            <a:ext cx="674863" cy="948106"/>
          </a:xfrm>
          <a:custGeom>
            <a:avLst/>
            <a:gdLst>
              <a:gd name="T0" fmla="*/ 0 w 360000"/>
              <a:gd name="T1" fmla="*/ 0 h 508235"/>
              <a:gd name="T2" fmla="*/ 299999 w 360000"/>
              <a:gd name="T3" fmla="*/ 0 h 508235"/>
              <a:gd name="T4" fmla="*/ 360000 w 360000"/>
              <a:gd name="T5" fmla="*/ 60001 h 508235"/>
              <a:gd name="T6" fmla="*/ 360000 w 360000"/>
              <a:gd name="T7" fmla="*/ 508235 h 508235"/>
              <a:gd name="T8" fmla="*/ 0 w 360000"/>
              <a:gd name="T9" fmla="*/ 508235 h 508235"/>
              <a:gd name="T10" fmla="*/ 0 w 360000"/>
              <a:gd name="T11" fmla="*/ 0 h 508235"/>
              <a:gd name="T12" fmla="*/ 0 60000 65536"/>
              <a:gd name="T13" fmla="*/ 0 60000 65536"/>
              <a:gd name="T14" fmla="*/ 0 60000 65536"/>
              <a:gd name="T15" fmla="*/ 0 60000 65536"/>
              <a:gd name="T16" fmla="*/ 0 60000 65536"/>
              <a:gd name="T17" fmla="*/ 0 60000 65536"/>
            </a:gdLst>
            <a:ahLst/>
            <a:cxnLst>
              <a:cxn ang="T12">
                <a:pos x="T0" y="T1"/>
              </a:cxn>
              <a:cxn ang="T13">
                <a:pos x="T2" y="T3"/>
              </a:cxn>
              <a:cxn ang="T14">
                <a:pos x="T4" y="T5"/>
              </a:cxn>
              <a:cxn ang="T15">
                <a:pos x="T6" y="T7"/>
              </a:cxn>
              <a:cxn ang="T16">
                <a:pos x="T8" y="T9"/>
              </a:cxn>
              <a:cxn ang="T17">
                <a:pos x="T10" y="T11"/>
              </a:cxn>
            </a:cxnLst>
            <a:rect l="0" t="0" r="r" b="b"/>
            <a:pathLst>
              <a:path w="360000" h="508235">
                <a:moveTo>
                  <a:pt x="0" y="0"/>
                </a:moveTo>
                <a:lnTo>
                  <a:pt x="299999" y="0"/>
                </a:lnTo>
                <a:lnTo>
                  <a:pt x="360000" y="60001"/>
                </a:lnTo>
                <a:lnTo>
                  <a:pt x="360000" y="508235"/>
                </a:lnTo>
                <a:lnTo>
                  <a:pt x="0" y="508235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6350">
            <a:solidFill>
              <a:schemeClr val="bg1"/>
            </a:solidFill>
            <a:miter lim="800000"/>
            <a:headEnd/>
            <a:tailEnd/>
          </a:ln>
          <a:effectLst>
            <a:outerShdw dist="12700" dir="7799876" algn="tl" rotWithShape="0">
              <a:srgbClr val="000000">
                <a:alpha val="39999"/>
              </a:srgbClr>
            </a:outerShdw>
          </a:effectLst>
        </xdr:spPr>
      </xdr:sp>
      <xdr:grpSp>
        <xdr:nvGrpSpPr>
          <xdr:cNvPr id="85" name="Groupe 84"/>
          <xdr:cNvGrpSpPr/>
        </xdr:nvGrpSpPr>
        <xdr:grpSpPr>
          <a:xfrm>
            <a:off x="442070" y="1504950"/>
            <a:ext cx="674863" cy="948106"/>
            <a:chOff x="442070" y="1504950"/>
            <a:chExt cx="674863" cy="948106"/>
          </a:xfrm>
        </xdr:grpSpPr>
        <xdr:grpSp>
          <xdr:nvGrpSpPr>
            <xdr:cNvPr id="82" name="Groupe 81"/>
            <xdr:cNvGrpSpPr/>
          </xdr:nvGrpSpPr>
          <xdr:grpSpPr>
            <a:xfrm>
              <a:off x="442070" y="1504950"/>
              <a:ext cx="674863" cy="948106"/>
              <a:chOff x="443771" y="1506428"/>
              <a:chExt cx="690551" cy="973358"/>
            </a:xfrm>
          </xdr:grpSpPr>
          <xdr:sp macro="" textlink="">
            <xdr:nvSpPr>
              <xdr:cNvPr id="1118" name="Rogner un rectangle à un seul coin 9"/>
              <xdr:cNvSpPr>
                <a:spLocks noChangeAspect="1"/>
              </xdr:cNvSpPr>
            </xdr:nvSpPr>
            <xdr:spPr bwMode="auto">
              <a:xfrm>
                <a:off x="443771" y="1506428"/>
                <a:ext cx="690551" cy="973358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1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  <xdr:txBody>
              <a:bodyPr lIns="36000" tIns="0" rIns="36000" bIns="0"/>
              <a:lstStyle/>
              <a:p>
                <a:endParaRPr lang="fr-FR" sz="300" b="1">
                  <a:solidFill>
                    <a:schemeClr val="bg1"/>
                  </a:solidFill>
                </a:endParaRPr>
              </a:p>
            </xdr:txBody>
          </xdr:sp>
          <xdr:cxnSp macro="">
            <xdr:nvCxnSpPr>
              <xdr:cNvPr id="62" name="Connecteur droit 61"/>
              <xdr:cNvCxnSpPr/>
            </xdr:nvCxnSpPr>
            <xdr:spPr>
              <a:xfrm>
                <a:off x="515216" y="1619250"/>
                <a:ext cx="207818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4" name="Connecteur droit 63"/>
              <xdr:cNvCxnSpPr/>
            </xdr:nvCxnSpPr>
            <xdr:spPr>
              <a:xfrm>
                <a:off x="515216" y="1679863"/>
                <a:ext cx="13854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6" name="Connecteur droit 65"/>
              <xdr:cNvCxnSpPr/>
            </xdr:nvCxnSpPr>
            <xdr:spPr>
              <a:xfrm>
                <a:off x="515216" y="1805420"/>
                <a:ext cx="203489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8" name="Connecteur droit 67"/>
              <xdr:cNvCxnSpPr/>
            </xdr:nvCxnSpPr>
            <xdr:spPr>
              <a:xfrm>
                <a:off x="922192" y="1805420"/>
                <a:ext cx="15153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1" name="Connecteur droit 70"/>
              <xdr:cNvCxnSpPr/>
            </xdr:nvCxnSpPr>
            <xdr:spPr>
              <a:xfrm>
                <a:off x="636442" y="1900672"/>
                <a:ext cx="437285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3" name="Connecteur droit 72"/>
              <xdr:cNvCxnSpPr/>
            </xdr:nvCxnSpPr>
            <xdr:spPr>
              <a:xfrm>
                <a:off x="515216" y="1973409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5" name="Connecteur droit 74"/>
              <xdr:cNvCxnSpPr/>
            </xdr:nvCxnSpPr>
            <xdr:spPr>
              <a:xfrm>
                <a:off x="515216" y="2046146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6" name="Connecteur droit 75"/>
              <xdr:cNvCxnSpPr/>
            </xdr:nvCxnSpPr>
            <xdr:spPr>
              <a:xfrm>
                <a:off x="515216" y="2118883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7" name="Connecteur droit 76"/>
              <xdr:cNvCxnSpPr/>
            </xdr:nvCxnSpPr>
            <xdr:spPr>
              <a:xfrm>
                <a:off x="515216" y="2191620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8" name="Connecteur droit 77"/>
              <xdr:cNvCxnSpPr/>
            </xdr:nvCxnSpPr>
            <xdr:spPr>
              <a:xfrm>
                <a:off x="515216" y="2264355"/>
                <a:ext cx="55851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9" name="Connecteur droit 78"/>
              <xdr:cNvCxnSpPr/>
            </xdr:nvCxnSpPr>
            <xdr:spPr>
              <a:xfrm>
                <a:off x="878898" y="2368262"/>
                <a:ext cx="194829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pic>
          <xdr:nvPicPr>
            <xdr:cNvPr id="84" name="Image 83" descr="logotype blanc.png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tretch>
              <a:fillRect/>
            </a:stretch>
          </xdr:blipFill>
          <xdr:spPr>
            <a:xfrm>
              <a:off x="864270" y="1536572"/>
              <a:ext cx="198520" cy="200267"/>
            </a:xfrm>
            <a:prstGeom prst="rect">
              <a:avLst/>
            </a:prstGeom>
            <a:ln>
              <a:noFill/>
            </a:ln>
          </xdr:spPr>
        </xdr:pic>
      </xdr:grpSp>
    </xdr:grpSp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866775</xdr:colOff>
      <xdr:row>14</xdr:row>
      <xdr:rowOff>172571</xdr:rowOff>
    </xdr:to>
    <xdr:grpSp>
      <xdr:nvGrpSpPr>
        <xdr:cNvPr id="261" name="Groupe 260"/>
        <xdr:cNvGrpSpPr/>
      </xdr:nvGrpSpPr>
      <xdr:grpSpPr>
        <a:xfrm>
          <a:off x="6153150" y="1428750"/>
          <a:ext cx="3343275" cy="1887071"/>
          <a:chOff x="6161314" y="3856683"/>
          <a:chExt cx="3343275" cy="1887071"/>
        </a:xfrm>
      </xdr:grpSpPr>
      <xdr:sp macro="[0]!FiltreOK" textlink="">
        <xdr:nvSpPr>
          <xdr:cNvPr id="171" name="Arrondir un rectangle avec un coin diagonal 170"/>
          <xdr:cNvSpPr/>
        </xdr:nvSpPr>
        <xdr:spPr>
          <a:xfrm>
            <a:off x="6161314" y="3856683"/>
            <a:ext cx="3343275" cy="619125"/>
          </a:xfrm>
          <a:prstGeom prst="round2DiagRect">
            <a:avLst>
              <a:gd name="adj1" fmla="val 50000"/>
              <a:gd name="adj2" fmla="val 0"/>
            </a:avLst>
          </a:prstGeom>
          <a:solidFill>
            <a:schemeClr val="tx2"/>
          </a:solidFill>
          <a:ln>
            <a:noFill/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000" b="1" cap="small"/>
              <a:t>Afficher</a:t>
            </a:r>
            <a:r>
              <a:rPr lang="fr-FR" sz="2000" b="1" cap="small" baseline="0"/>
              <a:t> la fiche de synthèse</a:t>
            </a:r>
            <a:endParaRPr lang="fr-FR" sz="2000" b="1" cap="small"/>
          </a:p>
        </xdr:txBody>
      </xdr:sp>
      <xdr:grpSp>
        <xdr:nvGrpSpPr>
          <xdr:cNvPr id="260" name="Groupe 259"/>
          <xdr:cNvGrpSpPr/>
        </xdr:nvGrpSpPr>
        <xdr:grpSpPr>
          <a:xfrm>
            <a:off x="6793369" y="4634932"/>
            <a:ext cx="2079165" cy="1108822"/>
            <a:chOff x="6794101" y="4558732"/>
            <a:chExt cx="2079165" cy="1108822"/>
          </a:xfrm>
        </xdr:grpSpPr>
        <xdr:grpSp>
          <xdr:nvGrpSpPr>
            <xdr:cNvPr id="173" name="Groupe 172"/>
            <xdr:cNvGrpSpPr>
              <a:grpSpLocks noChangeAspect="1"/>
            </xdr:cNvGrpSpPr>
          </xdr:nvGrpSpPr>
          <xdr:grpSpPr>
            <a:xfrm>
              <a:off x="6912230" y="4972229"/>
              <a:ext cx="1056716" cy="695325"/>
              <a:chOff x="2483768" y="2722024"/>
              <a:chExt cx="2543180" cy="1679084"/>
            </a:xfrm>
          </xdr:grpSpPr>
          <xdr:cxnSp macro="[0]!FiltreOK">
            <xdr:nvCxnSpPr>
              <xdr:cNvPr id="228" name="Connecteur droit 227"/>
              <xdr:cNvCxnSpPr/>
            </xdr:nvCxnSpPr>
            <xdr:spPr>
              <a:xfrm>
                <a:off x="3059832" y="3573016"/>
                <a:ext cx="1224136" cy="504056"/>
              </a:xfrm>
              <a:prstGeom prst="line">
                <a:avLst/>
              </a:prstGeom>
              <a:ln>
                <a:solidFill>
                  <a:schemeClr val="accent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229" name="Connecteur droit 228"/>
              <xdr:cNvCxnSpPr/>
            </xdr:nvCxnSpPr>
            <xdr:spPr>
              <a:xfrm flipV="1">
                <a:off x="3059832" y="3046060"/>
                <a:ext cx="1656184" cy="526956"/>
              </a:xfrm>
              <a:prstGeom prst="line">
                <a:avLst/>
              </a:prstGeom>
              <a:ln>
                <a:solidFill>
                  <a:schemeClr val="accent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sp macro="[0]!FiltreOK" textlink="">
            <xdr:nvSpPr>
              <xdr:cNvPr id="230" name="Ellipse 229"/>
              <xdr:cNvSpPr/>
            </xdr:nvSpPr>
            <xdr:spPr>
              <a:xfrm>
                <a:off x="2483768" y="2996952"/>
                <a:ext cx="1080120" cy="1080120"/>
              </a:xfrm>
              <a:prstGeom prst="ellipse">
                <a:avLst/>
              </a:prstGeom>
              <a:solidFill>
                <a:schemeClr val="accent1"/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31" name="Ellipse 230"/>
              <xdr:cNvSpPr/>
            </xdr:nvSpPr>
            <xdr:spPr>
              <a:xfrm>
                <a:off x="3959932" y="3753036"/>
                <a:ext cx="648072" cy="648072"/>
              </a:xfrm>
              <a:prstGeom prst="ellipse">
                <a:avLst/>
              </a:prstGeom>
              <a:solidFill>
                <a:schemeClr val="accent2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32" name="Ellipse 231"/>
              <xdr:cNvSpPr/>
            </xdr:nvSpPr>
            <xdr:spPr>
              <a:xfrm>
                <a:off x="4378876" y="2722024"/>
                <a:ext cx="648072" cy="648072"/>
              </a:xfrm>
              <a:prstGeom prst="ellipse">
                <a:avLst/>
              </a:prstGeom>
              <a:solidFill>
                <a:schemeClr val="accent4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</xdr:grpSp>
        <xdr:grpSp>
          <xdr:nvGrpSpPr>
            <xdr:cNvPr id="246" name="Groupe 245"/>
            <xdr:cNvGrpSpPr/>
          </xdr:nvGrpSpPr>
          <xdr:grpSpPr>
            <a:xfrm>
              <a:off x="7667575" y="5001239"/>
              <a:ext cx="777129" cy="151288"/>
              <a:chOff x="7446051" y="6082485"/>
              <a:chExt cx="777129" cy="151288"/>
            </a:xfrm>
            <a:solidFill>
              <a:schemeClr val="tx1">
                <a:lumMod val="50000"/>
                <a:lumOff val="50000"/>
              </a:schemeClr>
            </a:solidFill>
            <a:effectLst>
              <a:outerShdw blurRad="12700" dist="12700" dir="9000000" algn="ctr" rotWithShape="0">
                <a:srgbClr val="000000">
                  <a:alpha val="43137"/>
                </a:srgbClr>
              </a:outerShdw>
            </a:effectLst>
          </xdr:grpSpPr>
          <xdr:sp macro="[0]!FiltreOK" textlink="">
            <xdr:nvSpPr>
              <xdr:cNvPr id="234" name="Chevron 233"/>
              <xdr:cNvSpPr/>
            </xdr:nvSpPr>
            <xdr:spPr>
              <a:xfrm>
                <a:off x="7978203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5" name="Chevron 234"/>
              <xdr:cNvSpPr/>
            </xdr:nvSpPr>
            <xdr:spPr>
              <a:xfrm>
                <a:off x="8044722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6" name="Chevron 235"/>
              <xdr:cNvSpPr/>
            </xdr:nvSpPr>
            <xdr:spPr>
              <a:xfrm>
                <a:off x="8111241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7" name="Chevron 236"/>
              <xdr:cNvSpPr/>
            </xdr:nvSpPr>
            <xdr:spPr>
              <a:xfrm>
                <a:off x="8177758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8" name="Chevron 237"/>
              <xdr:cNvSpPr/>
            </xdr:nvSpPr>
            <xdr:spPr>
              <a:xfrm>
                <a:off x="7712127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39" name="Chevron 238"/>
              <xdr:cNvSpPr/>
            </xdr:nvSpPr>
            <xdr:spPr>
              <a:xfrm>
                <a:off x="7778646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0" name="Chevron 239"/>
              <xdr:cNvSpPr/>
            </xdr:nvSpPr>
            <xdr:spPr>
              <a:xfrm>
                <a:off x="7845165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1" name="Chevron 240"/>
              <xdr:cNvSpPr/>
            </xdr:nvSpPr>
            <xdr:spPr>
              <a:xfrm>
                <a:off x="7911684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2" name="Chevron 241"/>
              <xdr:cNvSpPr/>
            </xdr:nvSpPr>
            <xdr:spPr>
              <a:xfrm>
                <a:off x="7446051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3" name="Chevron 242"/>
              <xdr:cNvSpPr/>
            </xdr:nvSpPr>
            <xdr:spPr>
              <a:xfrm>
                <a:off x="7512570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4" name="Chevron 243"/>
              <xdr:cNvSpPr/>
            </xdr:nvSpPr>
            <xdr:spPr>
              <a:xfrm>
                <a:off x="7579089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  <xdr:sp macro="[0]!FiltreOK" textlink="">
            <xdr:nvSpPr>
              <xdr:cNvPr id="245" name="Chevron 244"/>
              <xdr:cNvSpPr/>
            </xdr:nvSpPr>
            <xdr:spPr>
              <a:xfrm>
                <a:off x="7645608" y="6082485"/>
                <a:ext cx="45422" cy="151288"/>
              </a:xfrm>
              <a:prstGeom prst="chevron">
                <a:avLst/>
              </a:prstGeom>
              <a:grpFill/>
              <a:ln w="3175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>
                  <a:solidFill>
                    <a:schemeClr val="tx1"/>
                  </a:solidFill>
                </a:endParaRPr>
              </a:p>
            </xdr:txBody>
          </xdr:sp>
        </xdr:grpSp>
        <xdr:grpSp>
          <xdr:nvGrpSpPr>
            <xdr:cNvPr id="174" name="Groupe 173"/>
            <xdr:cNvGrpSpPr/>
          </xdr:nvGrpSpPr>
          <xdr:grpSpPr>
            <a:xfrm>
              <a:off x="7055681" y="4558732"/>
              <a:ext cx="702725" cy="948106"/>
              <a:chOff x="415710" y="1504950"/>
              <a:chExt cx="701223" cy="948106"/>
            </a:xfrm>
          </xdr:grpSpPr>
          <xdr:sp macro="[0]!FiltreOK" textlink="">
            <xdr:nvSpPr>
              <xdr:cNvPr id="211" name="Rogner un rectangle à un seul coin 11"/>
              <xdr:cNvSpPr>
                <a:spLocks noChangeAspect="1"/>
              </xdr:cNvSpPr>
            </xdr:nvSpPr>
            <xdr:spPr bwMode="auto">
              <a:xfrm rot="20815700">
                <a:off x="415710" y="1504950"/>
                <a:ext cx="674863" cy="948106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4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</xdr:sp>
          <xdr:sp macro="[0]!FiltreOK" textlink="">
            <xdr:nvSpPr>
              <xdr:cNvPr id="212" name="Rogner un rectangle à un seul coin 10"/>
              <xdr:cNvSpPr>
                <a:spLocks noChangeAspect="1"/>
              </xdr:cNvSpPr>
            </xdr:nvSpPr>
            <xdr:spPr bwMode="auto">
              <a:xfrm rot="21277249">
                <a:off x="415710" y="1504950"/>
                <a:ext cx="674863" cy="948106"/>
              </a:xfrm>
              <a:custGeom>
                <a:avLst/>
                <a:gdLst>
                  <a:gd name="T0" fmla="*/ 0 w 360000"/>
                  <a:gd name="T1" fmla="*/ 0 h 508235"/>
                  <a:gd name="T2" fmla="*/ 299999 w 360000"/>
                  <a:gd name="T3" fmla="*/ 0 h 508235"/>
                  <a:gd name="T4" fmla="*/ 360000 w 360000"/>
                  <a:gd name="T5" fmla="*/ 60001 h 508235"/>
                  <a:gd name="T6" fmla="*/ 360000 w 360000"/>
                  <a:gd name="T7" fmla="*/ 508235 h 508235"/>
                  <a:gd name="T8" fmla="*/ 0 w 360000"/>
                  <a:gd name="T9" fmla="*/ 508235 h 508235"/>
                  <a:gd name="T10" fmla="*/ 0 w 360000"/>
                  <a:gd name="T11" fmla="*/ 0 h 508235"/>
                  <a:gd name="T12" fmla="*/ 0 60000 65536"/>
                  <a:gd name="T13" fmla="*/ 0 60000 65536"/>
                  <a:gd name="T14" fmla="*/ 0 60000 65536"/>
                  <a:gd name="T15" fmla="*/ 0 60000 65536"/>
                  <a:gd name="T16" fmla="*/ 0 60000 65536"/>
                  <a:gd name="T17" fmla="*/ 0 60000 65536"/>
                </a:gdLst>
                <a:ahLst/>
                <a:cxnLst>
                  <a:cxn ang="T12">
                    <a:pos x="T0" y="T1"/>
                  </a:cxn>
                  <a:cxn ang="T13">
                    <a:pos x="T2" y="T3"/>
                  </a:cxn>
                  <a:cxn ang="T14">
                    <a:pos x="T4" y="T5"/>
                  </a:cxn>
                  <a:cxn ang="T15">
                    <a:pos x="T6" y="T7"/>
                  </a:cxn>
                  <a:cxn ang="T16">
                    <a:pos x="T8" y="T9"/>
                  </a:cxn>
                  <a:cxn ang="T17">
                    <a:pos x="T10" y="T11"/>
                  </a:cxn>
                </a:cxnLst>
                <a:rect l="0" t="0" r="r" b="b"/>
                <a:pathLst>
                  <a:path w="360000" h="508235">
                    <a:moveTo>
                      <a:pt x="0" y="0"/>
                    </a:moveTo>
                    <a:lnTo>
                      <a:pt x="299999" y="0"/>
                    </a:lnTo>
                    <a:lnTo>
                      <a:pt x="360000" y="60001"/>
                    </a:lnTo>
                    <a:lnTo>
                      <a:pt x="360000" y="508235"/>
                    </a:lnTo>
                    <a:lnTo>
                      <a:pt x="0" y="508235"/>
                    </a:lnTo>
                    <a:lnTo>
                      <a:pt x="0" y="0"/>
                    </a:lnTo>
                    <a:close/>
                  </a:path>
                </a:pathLst>
              </a:custGeom>
              <a:solidFill>
                <a:schemeClr val="accent2"/>
              </a:solidFill>
              <a:ln w="6350">
                <a:solidFill>
                  <a:schemeClr val="bg1"/>
                </a:solidFill>
                <a:miter lim="800000"/>
                <a:headEnd/>
                <a:tailEnd/>
              </a:ln>
              <a:effectLst>
                <a:outerShdw dist="12700" dir="7799876" algn="tl" rotWithShape="0">
                  <a:srgbClr val="000000">
                    <a:alpha val="39999"/>
                  </a:srgbClr>
                </a:outerShdw>
              </a:effectLst>
            </xdr:spPr>
          </xdr:sp>
          <xdr:grpSp>
            <xdr:nvGrpSpPr>
              <xdr:cNvPr id="213" name="Groupe 212"/>
              <xdr:cNvGrpSpPr/>
            </xdr:nvGrpSpPr>
            <xdr:grpSpPr>
              <a:xfrm>
                <a:off x="442070" y="1504950"/>
                <a:ext cx="674863" cy="948106"/>
                <a:chOff x="442070" y="1504950"/>
                <a:chExt cx="674863" cy="948106"/>
              </a:xfrm>
            </xdr:grpSpPr>
            <xdr:grpSp>
              <xdr:nvGrpSpPr>
                <xdr:cNvPr id="214" name="Groupe 213"/>
                <xdr:cNvGrpSpPr/>
              </xdr:nvGrpSpPr>
              <xdr:grpSpPr>
                <a:xfrm>
                  <a:off x="442070" y="1504950"/>
                  <a:ext cx="674863" cy="948106"/>
                  <a:chOff x="443771" y="1506428"/>
                  <a:chExt cx="690551" cy="973358"/>
                </a:xfrm>
              </xdr:grpSpPr>
              <xdr:sp macro="[0]!FiltreOK" textlink="">
                <xdr:nvSpPr>
                  <xdr:cNvPr id="216" name="Rogner un rectangle à un seul coin 9"/>
                  <xdr:cNvSpPr>
                    <a:spLocks noChangeAspect="1"/>
                  </xdr:cNvSpPr>
                </xdr:nvSpPr>
                <xdr:spPr bwMode="auto">
                  <a:xfrm>
                    <a:off x="443771" y="1506428"/>
                    <a:ext cx="690551" cy="973358"/>
                  </a:xfrm>
                  <a:custGeom>
                    <a:avLst/>
                    <a:gdLst>
                      <a:gd name="T0" fmla="*/ 0 w 360000"/>
                      <a:gd name="T1" fmla="*/ 0 h 508235"/>
                      <a:gd name="T2" fmla="*/ 299999 w 360000"/>
                      <a:gd name="T3" fmla="*/ 0 h 508235"/>
                      <a:gd name="T4" fmla="*/ 360000 w 360000"/>
                      <a:gd name="T5" fmla="*/ 60001 h 508235"/>
                      <a:gd name="T6" fmla="*/ 360000 w 360000"/>
                      <a:gd name="T7" fmla="*/ 508235 h 508235"/>
                      <a:gd name="T8" fmla="*/ 0 w 360000"/>
                      <a:gd name="T9" fmla="*/ 508235 h 508235"/>
                      <a:gd name="T10" fmla="*/ 0 w 360000"/>
                      <a:gd name="T11" fmla="*/ 0 h 508235"/>
                      <a:gd name="T12" fmla="*/ 0 60000 65536"/>
                      <a:gd name="T13" fmla="*/ 0 60000 65536"/>
                      <a:gd name="T14" fmla="*/ 0 60000 65536"/>
                      <a:gd name="T15" fmla="*/ 0 60000 65536"/>
                      <a:gd name="T16" fmla="*/ 0 60000 65536"/>
                      <a:gd name="T17" fmla="*/ 0 60000 65536"/>
                    </a:gdLst>
                    <a:ahLst/>
                    <a:cxnLst>
                      <a:cxn ang="T12">
                        <a:pos x="T0" y="T1"/>
                      </a:cxn>
                      <a:cxn ang="T13">
                        <a:pos x="T2" y="T3"/>
                      </a:cxn>
                      <a:cxn ang="T14">
                        <a:pos x="T4" y="T5"/>
                      </a:cxn>
                      <a:cxn ang="T15">
                        <a:pos x="T6" y="T7"/>
                      </a:cxn>
                      <a:cxn ang="T16">
                        <a:pos x="T8" y="T9"/>
                      </a:cxn>
                      <a:cxn ang="T17">
                        <a:pos x="T10" y="T11"/>
                      </a:cxn>
                    </a:cxnLst>
                    <a:rect l="0" t="0" r="r" b="b"/>
                    <a:pathLst>
                      <a:path w="360000" h="508235">
                        <a:moveTo>
                          <a:pt x="0" y="0"/>
                        </a:moveTo>
                        <a:lnTo>
                          <a:pt x="299999" y="0"/>
                        </a:lnTo>
                        <a:lnTo>
                          <a:pt x="360000" y="60001"/>
                        </a:lnTo>
                        <a:lnTo>
                          <a:pt x="360000" y="508235"/>
                        </a:lnTo>
                        <a:lnTo>
                          <a:pt x="0" y="508235"/>
                        </a:lnTo>
                        <a:lnTo>
                          <a:pt x="0" y="0"/>
                        </a:lnTo>
                        <a:close/>
                      </a:path>
                    </a:pathLst>
                  </a:custGeom>
                  <a:solidFill>
                    <a:schemeClr val="accent1"/>
                  </a:solidFill>
                  <a:ln w="6350">
                    <a:solidFill>
                      <a:schemeClr val="bg1"/>
                    </a:solidFill>
                    <a:miter lim="800000"/>
                    <a:headEnd/>
                    <a:tailEnd/>
                  </a:ln>
                  <a:effectLst>
                    <a:outerShdw dist="12700" dir="7799876" algn="tl" rotWithShape="0">
                      <a:srgbClr val="000000">
                        <a:alpha val="39999"/>
                      </a:srgbClr>
                    </a:outerShdw>
                  </a:effectLst>
                </xdr:spPr>
                <xdr:txBody>
                  <a:bodyPr lIns="36000" tIns="0" rIns="36000" bIns="0"/>
                  <a:lstStyle/>
                  <a:p>
                    <a:endParaRPr lang="fr-FR" sz="300" b="1">
                      <a:solidFill>
                        <a:schemeClr val="bg1"/>
                      </a:solidFill>
                    </a:endParaRPr>
                  </a:p>
                </xdr:txBody>
              </xdr:sp>
              <xdr:cxnSp macro="[0]!FiltreOK">
                <xdr:nvCxnSpPr>
                  <xdr:cNvPr id="217" name="Connecteur droit 216"/>
                  <xdr:cNvCxnSpPr/>
                </xdr:nvCxnSpPr>
                <xdr:spPr>
                  <a:xfrm>
                    <a:off x="515216" y="1619250"/>
                    <a:ext cx="207818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18" name="Connecteur droit 217"/>
                  <xdr:cNvCxnSpPr/>
                </xdr:nvCxnSpPr>
                <xdr:spPr>
                  <a:xfrm>
                    <a:off x="515216" y="1679863"/>
                    <a:ext cx="13854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19" name="Connecteur droit 218"/>
                  <xdr:cNvCxnSpPr/>
                </xdr:nvCxnSpPr>
                <xdr:spPr>
                  <a:xfrm>
                    <a:off x="515216" y="1805420"/>
                    <a:ext cx="203489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0" name="Connecteur droit 219"/>
                  <xdr:cNvCxnSpPr/>
                </xdr:nvCxnSpPr>
                <xdr:spPr>
                  <a:xfrm>
                    <a:off x="922192" y="1805420"/>
                    <a:ext cx="15153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1" name="Connecteur droit 220"/>
                  <xdr:cNvCxnSpPr/>
                </xdr:nvCxnSpPr>
                <xdr:spPr>
                  <a:xfrm>
                    <a:off x="636442" y="1900672"/>
                    <a:ext cx="437285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2" name="Connecteur droit 221"/>
                  <xdr:cNvCxnSpPr/>
                </xdr:nvCxnSpPr>
                <xdr:spPr>
                  <a:xfrm>
                    <a:off x="515216" y="1973409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3" name="Connecteur droit 222"/>
                  <xdr:cNvCxnSpPr/>
                </xdr:nvCxnSpPr>
                <xdr:spPr>
                  <a:xfrm>
                    <a:off x="515216" y="2046146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4" name="Connecteur droit 223"/>
                  <xdr:cNvCxnSpPr/>
                </xdr:nvCxnSpPr>
                <xdr:spPr>
                  <a:xfrm>
                    <a:off x="515216" y="2118883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5" name="Connecteur droit 224"/>
                  <xdr:cNvCxnSpPr/>
                </xdr:nvCxnSpPr>
                <xdr:spPr>
                  <a:xfrm>
                    <a:off x="515216" y="2191620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6" name="Connecteur droit 225"/>
                  <xdr:cNvCxnSpPr/>
                </xdr:nvCxnSpPr>
                <xdr:spPr>
                  <a:xfrm>
                    <a:off x="515216" y="2264355"/>
                    <a:ext cx="558511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[0]!FiltreOK">
                <xdr:nvCxnSpPr>
                  <xdr:cNvPr id="227" name="Connecteur droit 226"/>
                  <xdr:cNvCxnSpPr/>
                </xdr:nvCxnSpPr>
                <xdr:spPr>
                  <a:xfrm>
                    <a:off x="878898" y="2368262"/>
                    <a:ext cx="194829" cy="0"/>
                  </a:xfrm>
                  <a:prstGeom prst="line">
                    <a:avLst/>
                  </a:prstGeom>
                  <a:ln>
                    <a:solidFill>
                      <a:schemeClr val="bg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pic macro="[0]!FiltreOK">
              <xdr:nvPicPr>
                <xdr:cNvPr id="215" name="Image 214" descr="logotype blanc.png"/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" cstate="print"/>
                <a:stretch>
                  <a:fillRect/>
                </a:stretch>
              </xdr:blipFill>
              <xdr:spPr>
                <a:xfrm>
                  <a:off x="864270" y="1535998"/>
                  <a:ext cx="198520" cy="201416"/>
                </a:xfrm>
                <a:prstGeom prst="rect">
                  <a:avLst/>
                </a:prstGeom>
              </xdr:spPr>
            </xdr:pic>
          </xdr:grpSp>
        </xdr:grpSp>
        <xdr:grpSp>
          <xdr:nvGrpSpPr>
            <xdr:cNvPr id="175" name="Groupe 174"/>
            <xdr:cNvGrpSpPr>
              <a:grpSpLocks noChangeAspect="1"/>
            </xdr:cNvGrpSpPr>
          </xdr:nvGrpSpPr>
          <xdr:grpSpPr>
            <a:xfrm>
              <a:off x="6794101" y="4716694"/>
              <a:ext cx="915544" cy="874102"/>
              <a:chOff x="2383522" y="2752690"/>
              <a:chExt cx="1756430" cy="1684422"/>
            </a:xfrm>
          </xdr:grpSpPr>
          <xdr:sp macro="[0]!FiltreOK" textlink="">
            <xdr:nvSpPr>
              <xdr:cNvPr id="208" name="Rectangle à coins arrondis 207"/>
              <xdr:cNvSpPr/>
            </xdr:nvSpPr>
            <xdr:spPr>
              <a:xfrm>
                <a:off x="2699792" y="3573016"/>
                <a:ext cx="720080" cy="864096"/>
              </a:xfrm>
              <a:prstGeom prst="roundRect">
                <a:avLst/>
              </a:prstGeom>
              <a:solidFill>
                <a:schemeClr val="accent2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09" name="Rectangle à coins arrondis 208"/>
              <xdr:cNvSpPr/>
            </xdr:nvSpPr>
            <xdr:spPr>
              <a:xfrm>
                <a:off x="3419872" y="2996952"/>
                <a:ext cx="720080" cy="864096"/>
              </a:xfrm>
              <a:prstGeom prst="roundRect">
                <a:avLst/>
              </a:prstGeom>
              <a:solidFill>
                <a:schemeClr val="accent4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  <xdr:sp macro="[0]!FiltreOK" textlink="">
            <xdr:nvSpPr>
              <xdr:cNvPr id="210" name="Ellipse 209"/>
              <xdr:cNvSpPr/>
            </xdr:nvSpPr>
            <xdr:spPr>
              <a:xfrm>
                <a:off x="2383522" y="2752690"/>
                <a:ext cx="1352622" cy="1352622"/>
              </a:xfrm>
              <a:prstGeom prst="ellipse">
                <a:avLst/>
              </a:prstGeom>
              <a:solidFill>
                <a:schemeClr val="accent1"/>
              </a:solidFill>
              <a:ln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1"/>
              </a:lnRef>
              <a:fillRef idx="3">
                <a:schemeClr val="accent1"/>
              </a:fillRef>
              <a:effectRef idx="2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>
                <a:defPPr>
                  <a:defRPr lang="fr-FR"/>
                </a:defPPr>
                <a:lvl1pPr marL="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1pPr>
                <a:lvl2pPr marL="457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2pPr>
                <a:lvl3pPr marL="914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3pPr>
                <a:lvl4pPr marL="1371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4pPr>
                <a:lvl5pPr marL="18288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5pPr>
                <a:lvl6pPr marL="22860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6pPr>
                <a:lvl7pPr marL="27432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7pPr>
                <a:lvl8pPr marL="32004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8pPr>
                <a:lvl9pPr marL="3657600" algn="l" defTabSz="457200" rtl="0" eaLnBrk="1" latinLnBrk="0" hangingPunct="1">
                  <a:defRPr sz="1800" kern="120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lvl9pPr>
              </a:lstStyle>
              <a:p>
                <a:pPr algn="ctr"/>
                <a:endParaRPr lang="fr-FR"/>
              </a:p>
            </xdr:txBody>
          </xdr:sp>
        </xdr:grpSp>
        <xdr:grpSp>
          <xdr:nvGrpSpPr>
            <xdr:cNvPr id="177" name="Groupe 176"/>
            <xdr:cNvGrpSpPr/>
          </xdr:nvGrpSpPr>
          <xdr:grpSpPr>
            <a:xfrm>
              <a:off x="8235466" y="4623087"/>
              <a:ext cx="637800" cy="907592"/>
              <a:chOff x="8389271" y="4135787"/>
              <a:chExt cx="640531" cy="907592"/>
            </a:xfrm>
          </xdr:grpSpPr>
          <xdr:sp macro="[0]!FiltreOK" textlink="">
            <xdr:nvSpPr>
              <xdr:cNvPr id="178" name="Rectangle 177"/>
              <xdr:cNvSpPr>
                <a:spLocks noChangeAspect="1"/>
              </xdr:cNvSpPr>
            </xdr:nvSpPr>
            <xdr:spPr>
              <a:xfrm>
                <a:off x="8389271" y="4135787"/>
                <a:ext cx="640531" cy="907592"/>
              </a:xfrm>
              <a:prstGeom prst="rect">
                <a:avLst/>
              </a:prstGeom>
              <a:solidFill>
                <a:schemeClr val="accent1"/>
              </a:solidFill>
              <a:ln w="3175">
                <a:solidFill>
                  <a:schemeClr val="bg1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cxnSp macro="[0]!FiltreOK">
            <xdr:nvCxnSpPr>
              <xdr:cNvPr id="179" name="Connecteur droit 178"/>
              <xdr:cNvCxnSpPr/>
            </xdr:nvCxnSpPr>
            <xdr:spPr>
              <a:xfrm>
                <a:off x="8468147" y="4206800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0" name="Connecteur droit 179"/>
              <xdr:cNvCxnSpPr/>
            </xdr:nvCxnSpPr>
            <xdr:spPr>
              <a:xfrm>
                <a:off x="8468147" y="4241252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1" name="Connecteur droit 180"/>
              <xdr:cNvCxnSpPr/>
            </xdr:nvCxnSpPr>
            <xdr:spPr>
              <a:xfrm>
                <a:off x="8468147" y="4275704"/>
                <a:ext cx="101331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2" name="Connecteur droit 181"/>
              <xdr:cNvCxnSpPr/>
            </xdr:nvCxnSpPr>
            <xdr:spPr>
              <a:xfrm>
                <a:off x="8614062" y="4206800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3" name="Connecteur droit 182"/>
              <xdr:cNvCxnSpPr/>
            </xdr:nvCxnSpPr>
            <xdr:spPr>
              <a:xfrm>
                <a:off x="8614062" y="4241252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[0]!FiltreOK">
            <xdr:nvCxnSpPr>
              <xdr:cNvPr id="184" name="Connecteur droit 183"/>
              <xdr:cNvCxnSpPr/>
            </xdr:nvCxnSpPr>
            <xdr:spPr>
              <a:xfrm>
                <a:off x="8614062" y="4275704"/>
                <a:ext cx="323774" cy="0"/>
              </a:xfrm>
              <a:prstGeom prst="line">
                <a:avLst/>
              </a:prstGeom>
              <a:ln>
                <a:solidFill>
                  <a:schemeClr val="bg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[0]!FiltreOK" textlink="">
            <xdr:nvSpPr>
              <xdr:cNvPr id="185" name="Rectangle 184"/>
              <xdr:cNvSpPr/>
            </xdr:nvSpPr>
            <xdr:spPr>
              <a:xfrm>
                <a:off x="8472201" y="4347150"/>
                <a:ext cx="469688" cy="45719"/>
              </a:xfrm>
              <a:prstGeom prst="rect">
                <a:avLst/>
              </a:prstGeom>
              <a:noFill/>
              <a:ln w="12700" cap="sq">
                <a:solidFill>
                  <a:schemeClr val="bg1"/>
                </a:solidFill>
                <a:miter lim="800000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186" name="Groupe 185"/>
              <xdr:cNvGrpSpPr/>
            </xdr:nvGrpSpPr>
            <xdr:grpSpPr>
              <a:xfrm>
                <a:off x="8472201" y="4462151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202" name="Rectangle 201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203" name="Rectangle 202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7" name="Groupe 186"/>
              <xdr:cNvGrpSpPr/>
            </xdr:nvGrpSpPr>
            <xdr:grpSpPr>
              <a:xfrm>
                <a:off x="8472201" y="4552558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200" name="Rectangle 199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201" name="Rectangle 200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8" name="Groupe 187"/>
              <xdr:cNvGrpSpPr/>
            </xdr:nvGrpSpPr>
            <xdr:grpSpPr>
              <a:xfrm>
                <a:off x="8472201" y="4642965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8" name="Rectangle 197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9" name="Rectangle 198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89" name="Groupe 188"/>
              <xdr:cNvGrpSpPr/>
            </xdr:nvGrpSpPr>
            <xdr:grpSpPr>
              <a:xfrm>
                <a:off x="8472201" y="4733372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6" name="Rectangle 195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7" name="Rectangle 196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90" name="Groupe 189"/>
              <xdr:cNvGrpSpPr/>
            </xdr:nvGrpSpPr>
            <xdr:grpSpPr>
              <a:xfrm>
                <a:off x="8472201" y="4823778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4" name="Rectangle 193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5" name="Rectangle 194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  <xdr:grpSp>
            <xdr:nvGrpSpPr>
              <xdr:cNvPr id="191" name="Groupe 190"/>
              <xdr:cNvGrpSpPr/>
            </xdr:nvGrpSpPr>
            <xdr:grpSpPr>
              <a:xfrm>
                <a:off x="8472201" y="4914185"/>
                <a:ext cx="469688" cy="90475"/>
                <a:chOff x="8472201" y="4462151"/>
                <a:chExt cx="469688" cy="90475"/>
              </a:xfrm>
            </xdr:grpSpPr>
            <xdr:sp macro="[0]!FiltreOK" textlink="">
              <xdr:nvSpPr>
                <xdr:cNvPr id="192" name="Rectangle 191"/>
                <xdr:cNvSpPr/>
              </xdr:nvSpPr>
              <xdr:spPr>
                <a:xfrm>
                  <a:off x="8472201" y="4462151"/>
                  <a:ext cx="469688" cy="90475"/>
                </a:xfrm>
                <a:prstGeom prst="rect">
                  <a:avLst/>
                </a:prstGeom>
                <a:noFill/>
                <a:ln w="12700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  <xdr:sp macro="[0]!FiltreOK" textlink="">
              <xdr:nvSpPr>
                <xdr:cNvPr id="193" name="Rectangle 192"/>
                <xdr:cNvSpPr/>
              </xdr:nvSpPr>
              <xdr:spPr>
                <a:xfrm>
                  <a:off x="8873568" y="4481077"/>
                  <a:ext cx="45719" cy="45719"/>
                </a:xfrm>
                <a:prstGeom prst="rect">
                  <a:avLst/>
                </a:prstGeom>
                <a:noFill/>
                <a:ln w="9525" cap="sq">
                  <a:solidFill>
                    <a:schemeClr val="bg1"/>
                  </a:solidFill>
                  <a:miter lim="800000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</xdr:grp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234805</xdr:colOff>
      <xdr:row>0</xdr:row>
      <xdr:rowOff>0</xdr:rowOff>
    </xdr:from>
    <xdr:to>
      <xdr:col>9</xdr:col>
      <xdr:colOff>755878</xdr:colOff>
      <xdr:row>1</xdr:row>
      <xdr:rowOff>0</xdr:rowOff>
    </xdr:to>
    <xdr:pic>
      <xdr:nvPicPr>
        <xdr:cNvPr id="2" name="Image 1" descr="logotype blanc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85129" y="0"/>
          <a:ext cx="521073" cy="347382"/>
        </a:xfrm>
        <a:prstGeom prst="rect">
          <a:avLst/>
        </a:prstGeom>
      </xdr:spPr>
    </xdr:pic>
    <xdr:clientData/>
  </xdr:twoCellAnchor>
  <xdr:twoCellAnchor>
    <xdr:from>
      <xdr:col>10</xdr:col>
      <xdr:colOff>0</xdr:colOff>
      <xdr:row>0</xdr:row>
      <xdr:rowOff>89647</xdr:rowOff>
    </xdr:from>
    <xdr:to>
      <xdr:col>11</xdr:col>
      <xdr:colOff>2375647</xdr:colOff>
      <xdr:row>1</xdr:row>
      <xdr:rowOff>0</xdr:rowOff>
    </xdr:to>
    <xdr:sp macro="[0]!Afficher" textlink="">
      <xdr:nvSpPr>
        <xdr:cNvPr id="3" name="Arrondir un rectangle avec un coin du même côté 2"/>
        <xdr:cNvSpPr/>
      </xdr:nvSpPr>
      <xdr:spPr>
        <a:xfrm>
          <a:off x="7295029" y="89647"/>
          <a:ext cx="3810000" cy="257735"/>
        </a:xfrm>
        <a:prstGeom prst="round2Same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50800" h="38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b"/>
        <a:lstStyle/>
        <a:p>
          <a:pPr algn="ctr"/>
          <a:r>
            <a:rPr lang="fr-FR" sz="1800" b="1" cap="small" baseline="0">
              <a:solidFill>
                <a:schemeClr val="bg1"/>
              </a:solidFill>
            </a:rPr>
            <a:t>Afficher les conditions</a:t>
          </a:r>
        </a:p>
      </xdr:txBody>
    </xdr:sp>
    <xdr:clientData fPrintsWithSheet="0"/>
  </xdr:twoCellAnchor>
  <xdr:twoCellAnchor>
    <xdr:from>
      <xdr:col>2</xdr:col>
      <xdr:colOff>0</xdr:colOff>
      <xdr:row>0</xdr:row>
      <xdr:rowOff>89647</xdr:rowOff>
    </xdr:from>
    <xdr:to>
      <xdr:col>7</xdr:col>
      <xdr:colOff>201706</xdr:colOff>
      <xdr:row>1</xdr:row>
      <xdr:rowOff>0</xdr:rowOff>
    </xdr:to>
    <xdr:sp macro="[0]!Masquer" textlink="">
      <xdr:nvSpPr>
        <xdr:cNvPr id="4" name="Arrondir un rectangle avec un coin du même côté 3"/>
        <xdr:cNvSpPr/>
      </xdr:nvSpPr>
      <xdr:spPr>
        <a:xfrm>
          <a:off x="705971" y="89647"/>
          <a:ext cx="3810000" cy="257735"/>
        </a:xfrm>
        <a:prstGeom prst="round2SameRect">
          <a:avLst/>
        </a:prstGeom>
        <a:solidFill>
          <a:schemeClr val="accent2"/>
        </a:solidFill>
        <a:ln>
          <a:noFill/>
        </a:ln>
        <a:scene3d>
          <a:camera prst="orthographicFront"/>
          <a:lightRig rig="threePt" dir="t"/>
        </a:scene3d>
        <a:sp3d>
          <a:bevelT w="50800" h="38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b"/>
        <a:lstStyle/>
        <a:p>
          <a:pPr algn="ctr"/>
          <a:r>
            <a:rPr lang="fr-FR" sz="1800" b="1" cap="small" baseline="0">
              <a:solidFill>
                <a:schemeClr val="bg1"/>
              </a:solidFill>
            </a:rPr>
            <a:t>Masquer les conditions</a:t>
          </a:r>
        </a:p>
      </xdr:txBody>
    </xdr:sp>
    <xdr:clientData fPrintsWithSheet="0"/>
  </xdr:twoCellAnchor>
  <xdr:twoCellAnchor>
    <xdr:from>
      <xdr:col>10</xdr:col>
      <xdr:colOff>1367118</xdr:colOff>
      <xdr:row>9</xdr:row>
      <xdr:rowOff>212912</xdr:rowOff>
    </xdr:from>
    <xdr:to>
      <xdr:col>12</xdr:col>
      <xdr:colOff>0</xdr:colOff>
      <xdr:row>12</xdr:row>
      <xdr:rowOff>0</xdr:rowOff>
    </xdr:to>
    <xdr:sp macro="" textlink="">
      <xdr:nvSpPr>
        <xdr:cNvPr id="6" name="Rectangle à coins arrondis 5"/>
        <xdr:cNvSpPr/>
      </xdr:nvSpPr>
      <xdr:spPr>
        <a:xfrm>
          <a:off x="8662147" y="2790265"/>
          <a:ext cx="6264088" cy="39220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2000" b="1">
              <a:solidFill>
                <a:schemeClr val="tx2"/>
              </a:solidFill>
            </a:rPr>
            <a:t>CRP : NF</a:t>
          </a:r>
        </a:p>
      </xdr:txBody>
    </xdr:sp>
    <xdr:clientData/>
  </xdr:twoCellAnchor>
  <xdr:twoCellAnchor>
    <xdr:from>
      <xdr:col>11</xdr:col>
      <xdr:colOff>5815854</xdr:colOff>
      <xdr:row>17</xdr:row>
      <xdr:rowOff>11205</xdr:rowOff>
    </xdr:from>
    <xdr:to>
      <xdr:col>11</xdr:col>
      <xdr:colOff>5972737</xdr:colOff>
      <xdr:row>17</xdr:row>
      <xdr:rowOff>168088</xdr:rowOff>
    </xdr:to>
    <xdr:sp macro="" textlink="">
      <xdr:nvSpPr>
        <xdr:cNvPr id="10" name="Rectangle 9"/>
        <xdr:cNvSpPr/>
      </xdr:nvSpPr>
      <xdr:spPr>
        <a:xfrm>
          <a:off x="14545236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2986368</xdr:colOff>
      <xdr:row>17</xdr:row>
      <xdr:rowOff>11205</xdr:rowOff>
    </xdr:from>
    <xdr:to>
      <xdr:col>11</xdr:col>
      <xdr:colOff>3143251</xdr:colOff>
      <xdr:row>17</xdr:row>
      <xdr:rowOff>168088</xdr:rowOff>
    </xdr:to>
    <xdr:sp macro="" textlink="">
      <xdr:nvSpPr>
        <xdr:cNvPr id="11" name="Rectangle 10"/>
        <xdr:cNvSpPr/>
      </xdr:nvSpPr>
      <xdr:spPr>
        <a:xfrm>
          <a:off x="11715750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156882</xdr:colOff>
      <xdr:row>17</xdr:row>
      <xdr:rowOff>11205</xdr:rowOff>
    </xdr:from>
    <xdr:to>
      <xdr:col>11</xdr:col>
      <xdr:colOff>313765</xdr:colOff>
      <xdr:row>17</xdr:row>
      <xdr:rowOff>168088</xdr:rowOff>
    </xdr:to>
    <xdr:sp macro="" textlink="">
      <xdr:nvSpPr>
        <xdr:cNvPr id="12" name="Rectangle 11"/>
        <xdr:cNvSpPr/>
      </xdr:nvSpPr>
      <xdr:spPr>
        <a:xfrm>
          <a:off x="8886264" y="4146176"/>
          <a:ext cx="156883" cy="15688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  <a:effectLst>
          <a:outerShdw blurRad="25400" dist="254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11</xdr:col>
      <xdr:colOff>5510977</xdr:colOff>
      <xdr:row>0</xdr:row>
      <xdr:rowOff>74120</xdr:rowOff>
    </xdr:from>
    <xdr:to>
      <xdr:col>12</xdr:col>
      <xdr:colOff>435992</xdr:colOff>
      <xdr:row>3</xdr:row>
      <xdr:rowOff>129242</xdr:rowOff>
    </xdr:to>
    <xdr:grpSp>
      <xdr:nvGrpSpPr>
        <xdr:cNvPr id="53" name="Groupe 52"/>
        <xdr:cNvGrpSpPr>
          <a:grpSpLocks noChangeAspect="1"/>
        </xdr:cNvGrpSpPr>
      </xdr:nvGrpSpPr>
      <xdr:grpSpPr>
        <a:xfrm>
          <a:off x="14240359" y="74120"/>
          <a:ext cx="1121868" cy="884357"/>
          <a:chOff x="10880066" y="262379"/>
          <a:chExt cx="1861868" cy="1488065"/>
        </a:xfrm>
      </xdr:grpSpPr>
      <xdr:grpSp>
        <xdr:nvGrpSpPr>
          <xdr:cNvPr id="48" name="Groupe 47"/>
          <xdr:cNvGrpSpPr/>
        </xdr:nvGrpSpPr>
        <xdr:grpSpPr>
          <a:xfrm>
            <a:off x="10880066" y="654170"/>
            <a:ext cx="1861868" cy="941717"/>
            <a:chOff x="10880066" y="654170"/>
            <a:chExt cx="1861868" cy="941717"/>
          </a:xfrm>
        </xdr:grpSpPr>
        <xdr:sp macro="" textlink="">
          <xdr:nvSpPr>
            <xdr:cNvPr id="17" name="Rectangle à coins arrondis 16"/>
            <xdr:cNvSpPr/>
          </xdr:nvSpPr>
          <xdr:spPr>
            <a:xfrm>
              <a:off x="10880066" y="654170"/>
              <a:ext cx="1861868" cy="941717"/>
            </a:xfrm>
            <a:prstGeom prst="round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bIns="216000" rtlCol="0" anchor="ctr"/>
            <a:lstStyle/>
            <a:p>
              <a:pPr algn="ctr"/>
              <a:r>
                <a:rPr lang="fr-FR" sz="1600" b="1" cap="small" baseline="0"/>
                <a:t>Aperçu</a:t>
              </a:r>
            </a:p>
          </xdr:txBody>
        </xdr:sp>
        <xdr:sp macro="" textlink="">
          <xdr:nvSpPr>
            <xdr:cNvPr id="45" name="Ellipse 44"/>
            <xdr:cNvSpPr/>
          </xdr:nvSpPr>
          <xdr:spPr>
            <a:xfrm>
              <a:off x="10998679" y="898585"/>
              <a:ext cx="140179" cy="140179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47" name="Ellipse 46"/>
            <xdr:cNvSpPr/>
          </xdr:nvSpPr>
          <xdr:spPr>
            <a:xfrm>
              <a:off x="12528661" y="810320"/>
              <a:ext cx="82668" cy="82668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  <xdr:sp macro="" textlink="">
          <xdr:nvSpPr>
            <xdr:cNvPr id="54" name="Ellipse 53"/>
            <xdr:cNvSpPr/>
          </xdr:nvSpPr>
          <xdr:spPr>
            <a:xfrm>
              <a:off x="12528661" y="960106"/>
              <a:ext cx="82668" cy="82668"/>
            </a:xfrm>
            <a:prstGeom prst="ellipse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</xdr:grpSp>
      <xdr:grpSp>
        <xdr:nvGrpSpPr>
          <xdr:cNvPr id="52" name="Groupe 51"/>
          <xdr:cNvGrpSpPr/>
        </xdr:nvGrpSpPr>
        <xdr:grpSpPr>
          <a:xfrm>
            <a:off x="11196807" y="262379"/>
            <a:ext cx="1216245" cy="1488065"/>
            <a:chOff x="11196807" y="262379"/>
            <a:chExt cx="1216245" cy="1488065"/>
          </a:xfrm>
        </xdr:grpSpPr>
        <xdr:grpSp>
          <xdr:nvGrpSpPr>
            <xdr:cNvPr id="49" name="Groupe 48"/>
            <xdr:cNvGrpSpPr/>
          </xdr:nvGrpSpPr>
          <xdr:grpSpPr>
            <a:xfrm>
              <a:off x="11196807" y="262379"/>
              <a:ext cx="1216245" cy="542747"/>
              <a:chOff x="11196807" y="262379"/>
              <a:chExt cx="1216245" cy="542747"/>
            </a:xfrm>
          </xdr:grpSpPr>
          <xdr:sp macro="" textlink="">
            <xdr:nvSpPr>
              <xdr:cNvPr id="18" name="Rectangle 17"/>
              <xdr:cNvSpPr/>
            </xdr:nvSpPr>
            <xdr:spPr>
              <a:xfrm>
                <a:off x="11208948" y="269569"/>
                <a:ext cx="1204104" cy="535557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accent1"/>
                </a:solidFill>
              </a:ln>
              <a:effectLst>
                <a:innerShdw blurRad="25400" dist="25400" dir="5400000">
                  <a:prstClr val="black">
                    <a:alpha val="50000"/>
                  </a:prstClr>
                </a:inn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pic>
            <xdr:nvPicPr>
              <xdr:cNvPr id="19" name="Image 18" descr="logotype_black.png"/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/>
              <a:stretch>
                <a:fillRect/>
              </a:stretch>
            </xdr:blipFill>
            <xdr:spPr>
              <a:xfrm>
                <a:off x="11196807" y="262379"/>
                <a:ext cx="304642" cy="312709"/>
              </a:xfrm>
              <a:prstGeom prst="rect">
                <a:avLst/>
              </a:prstGeom>
            </xdr:spPr>
          </xdr:pic>
        </xdr:grpSp>
        <xdr:grpSp>
          <xdr:nvGrpSpPr>
            <xdr:cNvPr id="51" name="Groupe 50"/>
            <xdr:cNvGrpSpPr/>
          </xdr:nvGrpSpPr>
          <xdr:grpSpPr>
            <a:xfrm>
              <a:off x="11208948" y="1157378"/>
              <a:ext cx="1204104" cy="593066"/>
              <a:chOff x="11208948" y="1157378"/>
              <a:chExt cx="1204104" cy="593066"/>
            </a:xfrm>
          </xdr:grpSpPr>
          <xdr:sp macro="" textlink="">
            <xdr:nvSpPr>
              <xdr:cNvPr id="20" name="Rectangle 19"/>
              <xdr:cNvSpPr/>
            </xdr:nvSpPr>
            <xdr:spPr>
              <a:xfrm>
                <a:off x="11208948" y="1157378"/>
                <a:ext cx="1204104" cy="593066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accent1"/>
                </a:solidFill>
              </a:ln>
              <a:effectLst>
                <a:innerShdw blurRad="25400" dist="25400" dir="16200000">
                  <a:prstClr val="black">
                    <a:alpha val="50000"/>
                  </a:prstClr>
                </a:inn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ctr"/>
                <a:endParaRPr lang="fr-FR" sz="1100"/>
              </a:p>
            </xdr:txBody>
          </xdr:sp>
          <xdr:grpSp>
            <xdr:nvGrpSpPr>
              <xdr:cNvPr id="50" name="Groupe 49"/>
              <xdr:cNvGrpSpPr/>
            </xdr:nvGrpSpPr>
            <xdr:grpSpPr>
              <a:xfrm>
                <a:off x="11318575" y="1265208"/>
                <a:ext cx="1077236" cy="468280"/>
                <a:chOff x="11318575" y="1265208"/>
                <a:chExt cx="1077236" cy="468280"/>
              </a:xfrm>
            </xdr:grpSpPr>
            <xdr:cxnSp macro="">
              <xdr:nvCxnSpPr>
                <xdr:cNvPr id="22" name="Connecteur droit 21"/>
                <xdr:cNvCxnSpPr/>
              </xdr:nvCxnSpPr>
              <xdr:spPr>
                <a:xfrm>
                  <a:off x="11318575" y="1265208"/>
                  <a:ext cx="679331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4" name="Connecteur droit 23"/>
                <xdr:cNvCxnSpPr/>
              </xdr:nvCxnSpPr>
              <xdr:spPr>
                <a:xfrm>
                  <a:off x="12044632" y="1265208"/>
                  <a:ext cx="269576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7" name="Connecteur droit 26"/>
                <xdr:cNvCxnSpPr/>
              </xdr:nvCxnSpPr>
              <xdr:spPr>
                <a:xfrm>
                  <a:off x="11591745" y="1376632"/>
                  <a:ext cx="722463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1" name="Connecteur droit 30"/>
                <xdr:cNvCxnSpPr/>
              </xdr:nvCxnSpPr>
              <xdr:spPr>
                <a:xfrm>
                  <a:off x="11318575" y="1376632"/>
                  <a:ext cx="233633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5" name="Connecteur droit 34"/>
                <xdr:cNvCxnSpPr/>
              </xdr:nvCxnSpPr>
              <xdr:spPr>
                <a:xfrm>
                  <a:off x="11318575" y="1488055"/>
                  <a:ext cx="383500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4" name="Forme libre 43"/>
                <xdr:cNvSpPr>
                  <a:spLocks noChangeAspect="1"/>
                </xdr:cNvSpPr>
              </xdr:nvSpPr>
              <xdr:spPr>
                <a:xfrm>
                  <a:off x="11603386" y="1523733"/>
                  <a:ext cx="792425" cy="209755"/>
                </a:xfrm>
                <a:custGeom>
                  <a:avLst/>
                  <a:gdLst>
                    <a:gd name="connsiteX0" fmla="*/ 355240 w 1174750"/>
                    <a:gd name="connsiteY0" fmla="*/ 221651 h 313906"/>
                    <a:gd name="connsiteX1" fmla="*/ 175523 w 1174750"/>
                    <a:gd name="connsiteY1" fmla="*/ 167735 h 313906"/>
                    <a:gd name="connsiteX2" fmla="*/ 315703 w 1174750"/>
                    <a:gd name="connsiteY2" fmla="*/ 95849 h 313906"/>
                    <a:gd name="connsiteX3" fmla="*/ 642788 w 1174750"/>
                    <a:gd name="connsiteY3" fmla="*/ 160547 h 313906"/>
                    <a:gd name="connsiteX4" fmla="*/ 840476 w 1174750"/>
                    <a:gd name="connsiteY4" fmla="*/ 85066 h 313906"/>
                    <a:gd name="connsiteX5" fmla="*/ 711080 w 1174750"/>
                    <a:gd name="connsiteY5" fmla="*/ 56311 h 313906"/>
                    <a:gd name="connsiteX6" fmla="*/ 10184 w 1174750"/>
                    <a:gd name="connsiteY6" fmla="*/ 250405 h 313906"/>
                    <a:gd name="connsiteX7" fmla="*/ 649976 w 1174750"/>
                    <a:gd name="connsiteY7" fmla="*/ 9584 h 313906"/>
                    <a:gd name="connsiteX8" fmla="*/ 168335 w 1174750"/>
                    <a:gd name="connsiteY8" fmla="*/ 297132 h 313906"/>
                    <a:gd name="connsiteX9" fmla="*/ 603250 w 1174750"/>
                    <a:gd name="connsiteY9" fmla="*/ 110226 h 313906"/>
                    <a:gd name="connsiteX10" fmla="*/ 1174750 w 1174750"/>
                    <a:gd name="connsiteY10" fmla="*/ 5990 h 313906"/>
                    <a:gd name="connsiteX0" fmla="*/ 435513 w 1255023"/>
                    <a:gd name="connsiteY0" fmla="*/ 221651 h 320495"/>
                    <a:gd name="connsiteX1" fmla="*/ 255796 w 1255023"/>
                    <a:gd name="connsiteY1" fmla="*/ 167735 h 320495"/>
                    <a:gd name="connsiteX2" fmla="*/ 395976 w 1255023"/>
                    <a:gd name="connsiteY2" fmla="*/ 95849 h 320495"/>
                    <a:gd name="connsiteX3" fmla="*/ 723061 w 1255023"/>
                    <a:gd name="connsiteY3" fmla="*/ 160547 h 320495"/>
                    <a:gd name="connsiteX4" fmla="*/ 920749 w 1255023"/>
                    <a:gd name="connsiteY4" fmla="*/ 85066 h 320495"/>
                    <a:gd name="connsiteX5" fmla="*/ 791353 w 1255023"/>
                    <a:gd name="connsiteY5" fmla="*/ 56311 h 320495"/>
                    <a:gd name="connsiteX6" fmla="*/ 90457 w 1255023"/>
                    <a:gd name="connsiteY6" fmla="*/ 250405 h 320495"/>
                    <a:gd name="connsiteX7" fmla="*/ 248608 w 1255023"/>
                    <a:gd name="connsiteY7" fmla="*/ 297132 h 320495"/>
                    <a:gd name="connsiteX8" fmla="*/ 683523 w 1255023"/>
                    <a:gd name="connsiteY8" fmla="*/ 110226 h 320495"/>
                    <a:gd name="connsiteX9" fmla="*/ 1255023 w 1255023"/>
                    <a:gd name="connsiteY9" fmla="*/ 5990 h 320495"/>
                    <a:gd name="connsiteX0" fmla="*/ 363028 w 1182538"/>
                    <a:gd name="connsiteY0" fmla="*/ 221651 h 259391"/>
                    <a:gd name="connsiteX1" fmla="*/ 183311 w 1182538"/>
                    <a:gd name="connsiteY1" fmla="*/ 167735 h 259391"/>
                    <a:gd name="connsiteX2" fmla="*/ 323491 w 1182538"/>
                    <a:gd name="connsiteY2" fmla="*/ 95849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363028 w 1182538"/>
                    <a:gd name="connsiteY0" fmla="*/ 221651 h 259391"/>
                    <a:gd name="connsiteX1" fmla="*/ 183311 w 1182538"/>
                    <a:gd name="connsiteY1" fmla="*/ 167735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363028 w 1182538"/>
                    <a:gd name="connsiteY0" fmla="*/ 221651 h 259391"/>
                    <a:gd name="connsiteX1" fmla="*/ 223858 w 1182538"/>
                    <a:gd name="connsiteY1" fmla="*/ 10203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23858 w 1182538"/>
                    <a:gd name="connsiteY1" fmla="*/ 10203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9505 w 1182538"/>
                    <a:gd name="connsiteY0" fmla="*/ 193910 h 259391"/>
                    <a:gd name="connsiteX1" fmla="*/ 261510 w 1182538"/>
                    <a:gd name="connsiteY1" fmla="*/ 128314 h 259391"/>
                    <a:gd name="connsiteX2" fmla="*/ 356798 w 1182538"/>
                    <a:gd name="connsiteY2" fmla="*/ 30148 h 259391"/>
                    <a:gd name="connsiteX3" fmla="*/ 650576 w 1182538"/>
                    <a:gd name="connsiteY3" fmla="*/ 160547 h 259391"/>
                    <a:gd name="connsiteX4" fmla="*/ 848264 w 1182538"/>
                    <a:gd name="connsiteY4" fmla="*/ 85066 h 259391"/>
                    <a:gd name="connsiteX5" fmla="*/ 718868 w 1182538"/>
                    <a:gd name="connsiteY5" fmla="*/ 56311 h 259391"/>
                    <a:gd name="connsiteX6" fmla="*/ 17972 w 1182538"/>
                    <a:gd name="connsiteY6" fmla="*/ 250405 h 259391"/>
                    <a:gd name="connsiteX7" fmla="*/ 611038 w 1182538"/>
                    <a:gd name="connsiteY7" fmla="*/ 110226 h 259391"/>
                    <a:gd name="connsiteX8" fmla="*/ 1182538 w 1182538"/>
                    <a:gd name="connsiteY8" fmla="*/ 5990 h 259391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14436 w 1177469"/>
                    <a:gd name="connsiteY0" fmla="*/ 217716 h 291957"/>
                    <a:gd name="connsiteX1" fmla="*/ 477516 w 1177469"/>
                    <a:gd name="connsiteY1" fmla="*/ 213611 h 291957"/>
                    <a:gd name="connsiteX2" fmla="*/ 256441 w 1177469"/>
                    <a:gd name="connsiteY2" fmla="*/ 152120 h 291957"/>
                    <a:gd name="connsiteX3" fmla="*/ 351729 w 1177469"/>
                    <a:gd name="connsiteY3" fmla="*/ 53954 h 291957"/>
                    <a:gd name="connsiteX4" fmla="*/ 645507 w 1177469"/>
                    <a:gd name="connsiteY4" fmla="*/ 184353 h 291957"/>
                    <a:gd name="connsiteX5" fmla="*/ 843195 w 1177469"/>
                    <a:gd name="connsiteY5" fmla="*/ 108872 h 291957"/>
                    <a:gd name="connsiteX6" fmla="*/ 683389 w 1177469"/>
                    <a:gd name="connsiteY6" fmla="*/ 27556 h 291957"/>
                    <a:gd name="connsiteX7" fmla="*/ 12903 w 1177469"/>
                    <a:gd name="connsiteY7" fmla="*/ 274211 h 291957"/>
                    <a:gd name="connsiteX8" fmla="*/ 605969 w 1177469"/>
                    <a:gd name="connsiteY8" fmla="*/ 134032 h 291957"/>
                    <a:gd name="connsiteX9" fmla="*/ 1177469 w 1177469"/>
                    <a:gd name="connsiteY9" fmla="*/ 29796 h 291957"/>
                    <a:gd name="connsiteX0" fmla="*/ 414436 w 1177469"/>
                    <a:gd name="connsiteY0" fmla="*/ 217716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75256 w 1177469"/>
                    <a:gd name="connsiteY0" fmla="*/ 227937 h 291957"/>
                    <a:gd name="connsiteX1" fmla="*/ 256441 w 1177469"/>
                    <a:gd name="connsiteY1" fmla="*/ 152120 h 291957"/>
                    <a:gd name="connsiteX2" fmla="*/ 351729 w 1177469"/>
                    <a:gd name="connsiteY2" fmla="*/ 53954 h 291957"/>
                    <a:gd name="connsiteX3" fmla="*/ 645507 w 1177469"/>
                    <a:gd name="connsiteY3" fmla="*/ 184353 h 291957"/>
                    <a:gd name="connsiteX4" fmla="*/ 843195 w 1177469"/>
                    <a:gd name="connsiteY4" fmla="*/ 108872 h 291957"/>
                    <a:gd name="connsiteX5" fmla="*/ 683389 w 1177469"/>
                    <a:gd name="connsiteY5" fmla="*/ 27556 h 291957"/>
                    <a:gd name="connsiteX6" fmla="*/ 12903 w 1177469"/>
                    <a:gd name="connsiteY6" fmla="*/ 274211 h 291957"/>
                    <a:gd name="connsiteX7" fmla="*/ 605969 w 1177469"/>
                    <a:gd name="connsiteY7" fmla="*/ 134032 h 291957"/>
                    <a:gd name="connsiteX8" fmla="*/ 1177469 w 1177469"/>
                    <a:gd name="connsiteY8" fmla="*/ 29796 h 291957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67292 w 1169505"/>
                    <a:gd name="connsiteY0" fmla="*/ 248377 h 315803"/>
                    <a:gd name="connsiteX1" fmla="*/ 248477 w 1169505"/>
                    <a:gd name="connsiteY1" fmla="*/ 172560 h 315803"/>
                    <a:gd name="connsiteX2" fmla="*/ 343765 w 1169505"/>
                    <a:gd name="connsiteY2" fmla="*/ 74394 h 315803"/>
                    <a:gd name="connsiteX3" fmla="*/ 637543 w 1169505"/>
                    <a:gd name="connsiteY3" fmla="*/ 204793 h 315803"/>
                    <a:gd name="connsiteX4" fmla="*/ 835231 w 1169505"/>
                    <a:gd name="connsiteY4" fmla="*/ 129312 h 315803"/>
                    <a:gd name="connsiteX5" fmla="*/ 627637 w 1169505"/>
                    <a:gd name="connsiteY5" fmla="*/ 27556 h 315803"/>
                    <a:gd name="connsiteX6" fmla="*/ 4939 w 1169505"/>
                    <a:gd name="connsiteY6" fmla="*/ 294651 h 315803"/>
                    <a:gd name="connsiteX7" fmla="*/ 598005 w 1169505"/>
                    <a:gd name="connsiteY7" fmla="*/ 154472 h 315803"/>
                    <a:gd name="connsiteX8" fmla="*/ 1169505 w 1169505"/>
                    <a:gd name="connsiteY8" fmla="*/ 50236 h 315803"/>
                    <a:gd name="connsiteX0" fmla="*/ 493599 w 1195812"/>
                    <a:gd name="connsiteY0" fmla="*/ 248377 h 316534"/>
                    <a:gd name="connsiteX1" fmla="*/ 274784 w 1195812"/>
                    <a:gd name="connsiteY1" fmla="*/ 172560 h 316534"/>
                    <a:gd name="connsiteX2" fmla="*/ 370072 w 1195812"/>
                    <a:gd name="connsiteY2" fmla="*/ 74394 h 316534"/>
                    <a:gd name="connsiteX3" fmla="*/ 663850 w 1195812"/>
                    <a:gd name="connsiteY3" fmla="*/ 204793 h 316534"/>
                    <a:gd name="connsiteX4" fmla="*/ 861538 w 1195812"/>
                    <a:gd name="connsiteY4" fmla="*/ 129312 h 316534"/>
                    <a:gd name="connsiteX5" fmla="*/ 653944 w 1195812"/>
                    <a:gd name="connsiteY5" fmla="*/ 27556 h 316534"/>
                    <a:gd name="connsiteX6" fmla="*/ 31246 w 1195812"/>
                    <a:gd name="connsiteY6" fmla="*/ 294651 h 316534"/>
                    <a:gd name="connsiteX7" fmla="*/ 466467 w 1195812"/>
                    <a:gd name="connsiteY7" fmla="*/ 158852 h 316534"/>
                    <a:gd name="connsiteX8" fmla="*/ 1195812 w 1195812"/>
                    <a:gd name="connsiteY8" fmla="*/ 50236 h 316534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95812" h="316534">
                      <a:moveTo>
                        <a:pt x="493599" y="248377"/>
                      </a:moveTo>
                      <a:cubicBezTo>
                        <a:pt x="421585" y="246391"/>
                        <a:pt x="295372" y="213237"/>
                        <a:pt x="274784" y="172560"/>
                      </a:cubicBezTo>
                      <a:cubicBezTo>
                        <a:pt x="254196" y="131883"/>
                        <a:pt x="305228" y="69022"/>
                        <a:pt x="370072" y="74394"/>
                      </a:cubicBezTo>
                      <a:cubicBezTo>
                        <a:pt x="434916" y="79766"/>
                        <a:pt x="581939" y="195640"/>
                        <a:pt x="663850" y="204793"/>
                      </a:cubicBezTo>
                      <a:cubicBezTo>
                        <a:pt x="745761" y="213946"/>
                        <a:pt x="861741" y="180752"/>
                        <a:pt x="861538" y="129312"/>
                      </a:cubicBezTo>
                      <a:cubicBezTo>
                        <a:pt x="861335" y="77872"/>
                        <a:pt x="792326" y="0"/>
                        <a:pt x="653944" y="27556"/>
                      </a:cubicBezTo>
                      <a:cubicBezTo>
                        <a:pt x="515562" y="55113"/>
                        <a:pt x="62492" y="272768"/>
                        <a:pt x="31246" y="294651"/>
                      </a:cubicBezTo>
                      <a:cubicBezTo>
                        <a:pt x="0" y="316534"/>
                        <a:pt x="236462" y="229276"/>
                        <a:pt x="466467" y="158852"/>
                      </a:cubicBezTo>
                      <a:cubicBezTo>
                        <a:pt x="696472" y="88428"/>
                        <a:pt x="1086784" y="44246"/>
                        <a:pt x="1195812" y="50236"/>
                      </a:cubicBezTo>
                    </a:path>
                  </a:pathLst>
                </a:custGeom>
                <a:ln w="1905" cap="flat" cmpd="sng">
                  <a:solidFill>
                    <a:sysClr val="windowText" lastClr="000000"/>
                  </a:solidFill>
                  <a:round/>
                  <a:headEnd type="none"/>
                  <a:tailEnd type="non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rtlCol="0" anchor="ctr"/>
                <a:lstStyle/>
                <a:p>
                  <a:pPr algn="ctr"/>
                  <a:endParaRPr lang="fr-FR" sz="1100"/>
                </a:p>
              </xdr:txBody>
            </xdr:sp>
          </xdr:grpSp>
        </xdr:grpSp>
      </xdr:grpSp>
    </xdr:grpSp>
    <xdr:clientData fPrintsWithSheet="0"/>
  </xdr:twoCellAnchor>
  <xdr:twoCellAnchor>
    <xdr:from>
      <xdr:col>3</xdr:col>
      <xdr:colOff>0</xdr:colOff>
      <xdr:row>23</xdr:row>
      <xdr:rowOff>22412</xdr:rowOff>
    </xdr:from>
    <xdr:to>
      <xdr:col>8</xdr:col>
      <xdr:colOff>0</xdr:colOff>
      <xdr:row>25</xdr:row>
      <xdr:rowOff>0</xdr:rowOff>
    </xdr:to>
    <xdr:sp macro="[0]!AfficherTout" textlink="">
      <xdr:nvSpPr>
        <xdr:cNvPr id="56" name="Pentagone 55"/>
        <xdr:cNvSpPr/>
      </xdr:nvSpPr>
      <xdr:spPr>
        <a:xfrm rot="5400000">
          <a:off x="3059206" y="4415118"/>
          <a:ext cx="425824" cy="3787588"/>
        </a:xfrm>
        <a:prstGeom prst="homePlate">
          <a:avLst>
            <a:gd name="adj" fmla="val 23469"/>
          </a:avLst>
        </a:prstGeom>
        <a:solidFill>
          <a:schemeClr val="tx2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vert="vert270" lIns="0" tIns="0" rIns="0" bIns="0" rtlCol="0" anchor="ctr" anchorCtr="1"/>
        <a:lstStyle/>
        <a:p>
          <a:pPr algn="ctr"/>
          <a:r>
            <a:rPr lang="fr-FR" sz="2400" b="1" cap="small"/>
            <a:t>Afficher</a:t>
          </a:r>
          <a:r>
            <a:rPr lang="fr-FR" sz="2400" b="1" cap="small" baseline="0"/>
            <a:t> tout</a:t>
          </a:r>
          <a:endParaRPr lang="fr-FR" sz="2400" b="1" cap="small"/>
        </a:p>
      </xdr:txBody>
    </xdr:sp>
    <xdr:clientData/>
  </xdr:twoCellAnchor>
  <xdr:twoCellAnchor>
    <xdr:from>
      <xdr:col>10</xdr:col>
      <xdr:colOff>1367118</xdr:colOff>
      <xdr:row>13</xdr:row>
      <xdr:rowOff>56030</xdr:rowOff>
    </xdr:from>
    <xdr:to>
      <xdr:col>11</xdr:col>
      <xdr:colOff>537881</xdr:colOff>
      <xdr:row>16</xdr:row>
      <xdr:rowOff>89646</xdr:rowOff>
    </xdr:to>
    <xdr:sp macro="" textlink="">
      <xdr:nvSpPr>
        <xdr:cNvPr id="36" name="Rectangle 35"/>
        <xdr:cNvSpPr/>
      </xdr:nvSpPr>
      <xdr:spPr>
        <a:xfrm>
          <a:off x="8662147" y="3429001"/>
          <a:ext cx="605116" cy="605116"/>
        </a:xfrm>
        <a:prstGeom prst="rect">
          <a:avLst/>
        </a:prstGeom>
        <a:solidFill>
          <a:schemeClr val="accent1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5591737</xdr:colOff>
      <xdr:row>13</xdr:row>
      <xdr:rowOff>56030</xdr:rowOff>
    </xdr:from>
    <xdr:to>
      <xdr:col>12</xdr:col>
      <xdr:colOff>0</xdr:colOff>
      <xdr:row>16</xdr:row>
      <xdr:rowOff>89646</xdr:rowOff>
    </xdr:to>
    <xdr:sp macro="" textlink="">
      <xdr:nvSpPr>
        <xdr:cNvPr id="37" name="Rectangle 36"/>
        <xdr:cNvSpPr/>
      </xdr:nvSpPr>
      <xdr:spPr>
        <a:xfrm>
          <a:off x="14321119" y="3429001"/>
          <a:ext cx="605116" cy="605116"/>
        </a:xfrm>
        <a:prstGeom prst="rect">
          <a:avLst/>
        </a:prstGeom>
        <a:solidFill>
          <a:schemeClr val="accent3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2762251</xdr:colOff>
      <xdr:row>13</xdr:row>
      <xdr:rowOff>56030</xdr:rowOff>
    </xdr:from>
    <xdr:to>
      <xdr:col>11</xdr:col>
      <xdr:colOff>3367367</xdr:colOff>
      <xdr:row>16</xdr:row>
      <xdr:rowOff>89646</xdr:rowOff>
    </xdr:to>
    <xdr:sp macro="" textlink="">
      <xdr:nvSpPr>
        <xdr:cNvPr id="38" name="Rectangle 37"/>
        <xdr:cNvSpPr/>
      </xdr:nvSpPr>
      <xdr:spPr>
        <a:xfrm>
          <a:off x="11491633" y="3429001"/>
          <a:ext cx="605116" cy="605116"/>
        </a:xfrm>
        <a:prstGeom prst="rect">
          <a:avLst/>
        </a:prstGeom>
        <a:solidFill>
          <a:schemeClr val="accent2"/>
        </a:solidFill>
        <a:ln>
          <a:noFill/>
        </a:ln>
        <a:effectLst>
          <a:innerShdw blurRad="114300">
            <a:prstClr val="black"/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291352</xdr:colOff>
      <xdr:row>11</xdr:row>
      <xdr:rowOff>123264</xdr:rowOff>
    </xdr:from>
    <xdr:to>
      <xdr:col>10</xdr:col>
      <xdr:colOff>874059</xdr:colOff>
      <xdr:row>14</xdr:row>
      <xdr:rowOff>145676</xdr:rowOff>
    </xdr:to>
    <xdr:sp macro="" textlink="">
      <xdr:nvSpPr>
        <xdr:cNvPr id="39" name="Rectangle à coins arrondis 38"/>
        <xdr:cNvSpPr/>
      </xdr:nvSpPr>
      <xdr:spPr>
        <a:xfrm rot="21115983">
          <a:off x="6241676" y="3115235"/>
          <a:ext cx="1927412" cy="593912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*******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8:G37" totalsRowShown="0">
  <autoFilter ref="D18:G37">
    <filterColumn colId="3"/>
  </autoFilter>
  <sortState ref="D11:F20">
    <sortCondition ref="D10:D20"/>
  </sortState>
  <tableColumns count="4">
    <tableColumn id="1" name="Code" dataDxfId="18"/>
    <tableColumn id="2" name="Concept"/>
    <tableColumn id="3" name="Vrai/Faux"/>
    <tableColumn id="4" name="Colonne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6:G14" totalsRowShown="0">
  <autoFilter ref="D6:G14">
    <filterColumn colId="3"/>
  </autoFilter>
  <sortState ref="D7:F10">
    <sortCondition ref="D6:D10"/>
  </sortState>
  <tableColumns count="4">
    <tableColumn id="1" name="Code" dataDxfId="17"/>
    <tableColumn id="2" name="Contrat"/>
    <tableColumn id="3" name="Vrai/Faux"/>
    <tableColumn id="4" name="Colonne1" dataDxfId="1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41:G48" totalsRowShown="0">
  <autoFilter ref="D41:G48"/>
  <tableColumns count="4">
    <tableColumn id="1" name="Code" dataDxfId="15"/>
    <tableColumn id="2" name="Gestion"/>
    <tableColumn id="3" name="Vrai/Faux"/>
    <tableColumn id="4" name="Colonne1" dataDxfId="14">
      <calculatedColumnFormula>IF(Tableau3[[#This Row],[Vrai/Faux]]=TRUE,Tableau3[[#This Row],[Code]],"")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leau36" displayName="Tableau36" ref="C27:M44" totalsRowShown="0" headerRowDxfId="13">
  <autoFilter ref="C27:M44">
    <filterColumn colId="1"/>
    <filterColumn colId="3"/>
    <filterColumn colId="6"/>
    <filterColumn colId="8"/>
    <filterColumn colId="9"/>
    <filterColumn colId="10"/>
  </autoFilter>
  <tableColumns count="11">
    <tableColumn id="1" name="Condition Contrat" dataDxfId="12"/>
    <tableColumn id="6" name="Ok/Nok_x000a_Contrat" dataDxfId="11">
      <calculatedColumnFormula>IF(ISNA(MATCH(Tableau36[[#This Row],[Condition Contrat]],Tableau2[Colonne1],0)),"","Ok")</calculatedColumnFormula>
    </tableColumn>
    <tableColumn id="2" name="Condition Concept" dataDxfId="10"/>
    <tableColumn id="7" name="Ok/Nok_x000a_Concept" dataDxfId="9">
      <calculatedColumnFormula>IF(ISNA(MATCH(Tableau36[[#This Row],[Condition Concept]],Tableau1[Colonne1],0)),"","Ok")</calculatedColumnFormula>
    </tableColumn>
    <tableColumn id="3" name="Condition Gestion" dataDxfId="8"/>
    <tableColumn id="5" name="Ok/Nok_x000a_Gestion" dataDxfId="7">
      <calculatedColumnFormula>IF(ISNA(MATCH(Tableau36[[#This Row],[Condition Gestion]],Tableau3[Colonne1],0)),"","Ok")</calculatedColumnFormula>
    </tableColumn>
    <tableColumn id="8" name="Affichage" dataDxfId="6">
      <calculatedColumnFormula>IF(AND(Tableau36[[#This Row],[Ok/Nok
Contrat]]="Ok",Tableau36[[#This Row],[Ok/Nok
Concept]]="Ok",Tableau36[[#This Row],[Ok/Nok
Gestion]]="Ok"),"Ok","")</calculatedColumnFormula>
    </tableColumn>
    <tableColumn id="4" name="Geste à effectuer à …" dataDxfId="5"/>
    <tableColumn id="9" name="Référence_x000a_documentaire" dataDxfId="4"/>
    <tableColumn id="11" name="Actions (Formule pour tester les conditions, sinon description de l'action)" dataDxfId="3">
      <calculatedColumnFormula>CONCATENATE(Tableau36[[#This Row],[Condition Contrat]]," + ",Tableau36[[#This Row],[Condition Concept]]," + ",Tableau36[[#This Row],[Condition Gestion]])</calculatedColumnFormula>
    </tableColumn>
    <tableColumn id="12" name="CODO" dataDxfId="2">
      <calculatedColumnFormula>"□"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4" name="Tableau15" displayName="Tableau15" ref="B2:E5" totalsRowShown="0">
  <autoFilter ref="B2:E5">
    <filterColumn colId="2"/>
    <filterColumn colId="3"/>
  </autoFilter>
  <tableColumns count="4">
    <tableColumn id="1" name="Code"/>
    <tableColumn id="2" name="Contrat"/>
    <tableColumn id="3" name="Vrai/Faux"/>
    <tableColumn id="4" name="Affich" dataDxfId="1">
      <calculatedColumnFormula>IF(Tableau15[[#This Row],[Vrai/Faux]]=TRUE,Tableau15[[#This Row],[Code]],"")</calculatedColumnFormula>
    </tableColumn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E9:F13" totalsRowShown="0">
  <tableColumns count="2">
    <tableColumn id="1" name="Condition"/>
    <tableColumn id="2" name="Affichage" dataDxfId="0">
      <calculatedColumnFormula>IF(COUNTIF(E10,CONCATENATE("*",TEXT($E$3,),"*")),"Ok","Nok")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4" displayName="Tableau4" ref="K20:N26" totalsRowShown="0">
  <autoFilter ref="K20:N26"/>
  <tableColumns count="4">
    <tableColumn id="1" name="Contrat"/>
    <tableColumn id="2" name="Concept"/>
    <tableColumn id="3" name="Gestion"/>
    <tableColumn id="4" name="Ac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OTAL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E10032"/>
      </a:accent1>
      <a:accent2>
        <a:srgbClr val="F59600"/>
      </a:accent2>
      <a:accent3>
        <a:srgbClr val="004196"/>
      </a:accent3>
      <a:accent4>
        <a:srgbClr val="4B96CD"/>
      </a:accent4>
      <a:accent5>
        <a:srgbClr val="83786F"/>
      </a:accent5>
      <a:accent6>
        <a:srgbClr val="9D2235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8"/>
  <sheetViews>
    <sheetView showGridLines="0" tabSelected="1" zoomScaleNormal="100" workbookViewId="0">
      <selection activeCell="I23" sqref="I23"/>
    </sheetView>
  </sheetViews>
  <sheetFormatPr baseColWidth="10" defaultColWidth="9.140625" defaultRowHeight="15"/>
  <cols>
    <col min="1" max="1" width="1.42578125" style="1" customWidth="1"/>
    <col min="2" max="2" width="9.28515625" customWidth="1"/>
    <col min="3" max="3" width="10.7109375" customWidth="1"/>
    <col min="4" max="4" width="11.28515625" customWidth="1"/>
    <col min="5" max="5" width="27.140625" customWidth="1"/>
    <col min="6" max="6" width="11.7109375" customWidth="1"/>
    <col min="7" max="7" width="11.5703125" customWidth="1"/>
    <col min="8" max="8" width="9.140625" customWidth="1"/>
    <col min="11" max="11" width="18.85546875" customWidth="1"/>
    <col min="12" max="12" width="19.5703125" customWidth="1"/>
    <col min="13" max="13" width="19.140625" customWidth="1"/>
    <col min="14" max="14" width="23.85546875" bestFit="1" customWidth="1"/>
    <col min="15" max="15" width="18.28515625" customWidth="1"/>
  </cols>
  <sheetData>
    <row r="1" spans="1:7" s="2" customFormat="1" ht="52.5" customHeight="1"/>
    <row r="2" spans="1:7" s="6" customFormat="1">
      <c r="A2" s="4"/>
      <c r="B2" s="7"/>
      <c r="C2" s="7"/>
      <c r="D2" s="7"/>
    </row>
    <row r="3" spans="1:7" s="6" customFormat="1">
      <c r="A3" s="4"/>
      <c r="B3" s="7"/>
      <c r="C3" s="7"/>
      <c r="D3" s="7"/>
      <c r="F3" s="13"/>
    </row>
    <row r="4" spans="1:7" s="6" customFormat="1">
      <c r="A4" s="4"/>
      <c r="B4" s="5" t="s">
        <v>0</v>
      </c>
      <c r="C4" s="60" t="s">
        <v>41</v>
      </c>
      <c r="D4" s="60"/>
      <c r="E4" s="14"/>
    </row>
    <row r="5" spans="1:7">
      <c r="B5" s="3"/>
      <c r="C5" s="3"/>
      <c r="D5" s="3"/>
      <c r="E5" s="6"/>
    </row>
    <row r="6" spans="1:7">
      <c r="D6" s="9" t="s">
        <v>4</v>
      </c>
      <c r="E6" s="10" t="s">
        <v>19</v>
      </c>
      <c r="F6" s="10" t="s">
        <v>6</v>
      </c>
      <c r="G6" s="44" t="s">
        <v>32</v>
      </c>
    </row>
    <row r="7" spans="1:7">
      <c r="D7" s="8" t="s">
        <v>35</v>
      </c>
      <c r="E7" t="s">
        <v>2</v>
      </c>
      <c r="F7" t="b">
        <v>1</v>
      </c>
      <c r="G7" s="17" t="str">
        <f>IF(Tableau2[[#This Row],[Vrai/Faux]]=TRUE,Tableau2[[#This Row],[Code]],"")</f>
        <v>Cré</v>
      </c>
    </row>
    <row r="8" spans="1:7">
      <c r="D8" s="8" t="s">
        <v>34</v>
      </c>
      <c r="E8" t="s">
        <v>3</v>
      </c>
      <c r="F8" t="b">
        <v>1</v>
      </c>
      <c r="G8" s="17" t="str">
        <f>IF(Tableau2[[#This Row],[Vrai/Faux]]=TRUE,Tableau2[[#This Row],[Code]],"")</f>
        <v>Ren</v>
      </c>
    </row>
    <row r="9" spans="1:7">
      <c r="D9" s="8" t="s">
        <v>33</v>
      </c>
      <c r="E9" t="s">
        <v>14</v>
      </c>
      <c r="F9" t="b">
        <v>0</v>
      </c>
      <c r="G9" s="17" t="str">
        <f>IF(Tableau2[[#This Row],[Vrai/Faux]]=TRUE,Tableau2[[#This Row],[Code]],"")</f>
        <v/>
      </c>
    </row>
    <row r="10" spans="1:7">
      <c r="D10" s="8" t="s">
        <v>13</v>
      </c>
      <c r="F10" t="b">
        <v>0</v>
      </c>
      <c r="G10" s="17" t="str">
        <f>IF(Tableau2[[#This Row],[Vrai/Faux]]=TRUE,Tableau2[[#This Row],[Code]],"")</f>
        <v/>
      </c>
    </row>
    <row r="11" spans="1:7">
      <c r="D11" s="47"/>
      <c r="F11" t="b">
        <v>0</v>
      </c>
      <c r="G11" s="17" t="str">
        <f>IF(Tableau2[[#This Row],[Vrai/Faux]]=TRUE,Tableau2[[#This Row],[Code]],"")</f>
        <v/>
      </c>
    </row>
    <row r="12" spans="1:7">
      <c r="D12" s="47"/>
      <c r="F12" t="b">
        <v>0</v>
      </c>
      <c r="G12" s="17" t="str">
        <f>IF(Tableau2[[#This Row],[Vrai/Faux]]=TRUE,Tableau2[[#This Row],[Code]],"")</f>
        <v/>
      </c>
    </row>
    <row r="13" spans="1:7">
      <c r="D13" s="47"/>
      <c r="F13" t="b">
        <v>0</v>
      </c>
      <c r="G13" s="17" t="str">
        <f>IF(Tableau2[[#This Row],[Vrai/Faux]]=TRUE,Tableau2[[#This Row],[Code]],"")</f>
        <v/>
      </c>
    </row>
    <row r="14" spans="1:7">
      <c r="B14" s="3"/>
      <c r="C14" s="12"/>
      <c r="D14" s="11" t="s">
        <v>36</v>
      </c>
      <c r="E14" s="6"/>
      <c r="F14" s="6"/>
      <c r="G14" t="s">
        <v>36</v>
      </c>
    </row>
    <row r="16" spans="1:7" s="6" customFormat="1">
      <c r="A16" s="4"/>
      <c r="B16" s="5" t="s">
        <v>1</v>
      </c>
      <c r="C16" s="60" t="s">
        <v>42</v>
      </c>
      <c r="D16" s="60"/>
    </row>
    <row r="18" spans="4:7">
      <c r="D18" s="9" t="s">
        <v>4</v>
      </c>
      <c r="E18" s="10" t="s">
        <v>5</v>
      </c>
      <c r="F18" s="10" t="s">
        <v>6</v>
      </c>
      <c r="G18" s="44" t="s">
        <v>32</v>
      </c>
    </row>
    <row r="19" spans="4:7">
      <c r="D19" s="8">
        <v>1</v>
      </c>
      <c r="E19" t="s">
        <v>48</v>
      </c>
      <c r="F19" t="b">
        <v>0</v>
      </c>
      <c r="G19" s="16" t="str">
        <f>IF(Tableau1[[#This Row],[Vrai/Faux]]=TRUE,Tableau1[[#This Row],[Code]],"")</f>
        <v/>
      </c>
    </row>
    <row r="20" spans="4:7">
      <c r="D20" s="8">
        <v>2</v>
      </c>
      <c r="E20" t="s">
        <v>49</v>
      </c>
      <c r="F20" t="b">
        <v>0</v>
      </c>
      <c r="G20" s="16" t="str">
        <f>IF(Tableau1[[#This Row],[Vrai/Faux]]=TRUE,Tableau1[[#This Row],[Code]],"")</f>
        <v/>
      </c>
    </row>
    <row r="21" spans="4:7">
      <c r="D21" s="8">
        <v>3</v>
      </c>
      <c r="E21" t="s">
        <v>50</v>
      </c>
      <c r="F21" t="b">
        <v>0</v>
      </c>
      <c r="G21" s="16" t="str">
        <f>IF(Tableau1[[#This Row],[Vrai/Faux]]=TRUE,Tableau1[[#This Row],[Code]],"")</f>
        <v/>
      </c>
    </row>
    <row r="22" spans="4:7">
      <c r="D22" s="8">
        <v>4</v>
      </c>
      <c r="E22" t="s">
        <v>51</v>
      </c>
      <c r="F22" t="b">
        <v>1</v>
      </c>
      <c r="G22" s="16">
        <f>IF(Tableau1[[#This Row],[Vrai/Faux]]=TRUE,Tableau1[[#This Row],[Code]],"")</f>
        <v>4</v>
      </c>
    </row>
    <row r="23" spans="4:7">
      <c r="D23" s="8">
        <v>5</v>
      </c>
      <c r="E23" t="s">
        <v>52</v>
      </c>
      <c r="F23" t="b">
        <v>0</v>
      </c>
      <c r="G23" s="16" t="str">
        <f>IF(Tableau1[[#This Row],[Vrai/Faux]]=TRUE,Tableau1[[#This Row],[Code]],"")</f>
        <v/>
      </c>
    </row>
    <row r="24" spans="4:7">
      <c r="D24" s="8">
        <v>6</v>
      </c>
      <c r="E24" t="s">
        <v>53</v>
      </c>
      <c r="F24" t="b">
        <v>0</v>
      </c>
      <c r="G24" s="16" t="str">
        <f>IF(Tableau1[[#This Row],[Vrai/Faux]]=TRUE,Tableau1[[#This Row],[Code]],"")</f>
        <v/>
      </c>
    </row>
    <row r="25" spans="4:7">
      <c r="D25" s="8">
        <v>7</v>
      </c>
      <c r="E25" t="s">
        <v>54</v>
      </c>
      <c r="F25" t="b">
        <v>0</v>
      </c>
      <c r="G25" s="16" t="str">
        <f>IF(Tableau1[[#This Row],[Vrai/Faux]]=TRUE,Tableau1[[#This Row],[Code]],"")</f>
        <v/>
      </c>
    </row>
    <row r="26" spans="4:7">
      <c r="D26" s="8">
        <v>8</v>
      </c>
      <c r="E26" t="s">
        <v>55</v>
      </c>
      <c r="F26" t="b">
        <v>0</v>
      </c>
      <c r="G26" s="16" t="str">
        <f>IF(Tableau1[[#This Row],[Vrai/Faux]]=TRUE,Tableau1[[#This Row],[Code]],"")</f>
        <v/>
      </c>
    </row>
    <row r="27" spans="4:7">
      <c r="D27" s="8">
        <v>9</v>
      </c>
      <c r="E27" t="s">
        <v>56</v>
      </c>
      <c r="F27" t="b">
        <v>0</v>
      </c>
      <c r="G27" s="16" t="str">
        <f>IF(Tableau1[[#This Row],[Vrai/Faux]]=TRUE,Tableau1[[#This Row],[Code]],"")</f>
        <v/>
      </c>
    </row>
    <row r="28" spans="4:7">
      <c r="D28" s="8">
        <v>10</v>
      </c>
      <c r="E28" t="s">
        <v>57</v>
      </c>
      <c r="F28" t="b">
        <v>0</v>
      </c>
      <c r="G28" s="16" t="str">
        <f>IF(Tableau1[[#This Row],[Vrai/Faux]]=TRUE,Tableau1[[#This Row],[Code]],"")</f>
        <v/>
      </c>
    </row>
    <row r="29" spans="4:7">
      <c r="D29" s="11">
        <v>11</v>
      </c>
      <c r="E29" t="s">
        <v>58</v>
      </c>
      <c r="F29" s="6" t="b">
        <v>0</v>
      </c>
      <c r="G29" s="16" t="str">
        <f>IF(Tableau1[[#This Row],[Vrai/Faux]]=TRUE,Tableau1[[#This Row],[Code]],"")</f>
        <v/>
      </c>
    </row>
    <row r="30" spans="4:7">
      <c r="D30" s="11"/>
      <c r="E30" s="6"/>
      <c r="F30" s="6" t="b">
        <v>0</v>
      </c>
      <c r="G30" s="16" t="str">
        <f>IF(Tableau1[[#This Row],[Vrai/Faux]]=TRUE,Tableau1[[#This Row],[Code]],"")</f>
        <v/>
      </c>
    </row>
    <row r="31" spans="4:7">
      <c r="D31" s="11"/>
      <c r="E31" s="6"/>
      <c r="F31" s="6" t="b">
        <v>0</v>
      </c>
      <c r="G31" s="16" t="str">
        <f>IF(Tableau1[[#This Row],[Vrai/Faux]]=TRUE,Tableau1[[#This Row],[Code]],"")</f>
        <v/>
      </c>
    </row>
    <row r="32" spans="4:7">
      <c r="D32" s="48"/>
      <c r="E32" s="6"/>
      <c r="F32" s="6" t="b">
        <v>0</v>
      </c>
      <c r="G32" s="16" t="str">
        <f>IF(Tableau1[[#This Row],[Vrai/Faux]]=TRUE,Tableau1[[#This Row],[Code]],"")</f>
        <v/>
      </c>
    </row>
    <row r="33" spans="2:7">
      <c r="D33" s="48"/>
      <c r="E33" s="6"/>
      <c r="F33" s="6" t="b">
        <v>0</v>
      </c>
      <c r="G33" s="16" t="str">
        <f>IF(Tableau1[[#This Row],[Vrai/Faux]]=TRUE,Tableau1[[#This Row],[Code]],"")</f>
        <v/>
      </c>
    </row>
    <row r="34" spans="2:7">
      <c r="D34" s="48"/>
      <c r="E34" s="6"/>
      <c r="F34" s="6" t="b">
        <v>0</v>
      </c>
      <c r="G34" s="16" t="str">
        <f>IF(Tableau1[[#This Row],[Vrai/Faux]]=TRUE,Tableau1[[#This Row],[Code]],"")</f>
        <v/>
      </c>
    </row>
    <row r="35" spans="2:7">
      <c r="D35" s="48"/>
      <c r="E35" s="6"/>
      <c r="F35" s="6" t="b">
        <v>0</v>
      </c>
      <c r="G35" s="16" t="str">
        <f>IF(Tableau1[[#This Row],[Vrai/Faux]]=TRUE,Tableau1[[#This Row],[Code]],"")</f>
        <v/>
      </c>
    </row>
    <row r="36" spans="2:7">
      <c r="D36" s="48"/>
      <c r="E36" s="6"/>
      <c r="F36" s="6" t="b">
        <v>0</v>
      </c>
      <c r="G36" s="16" t="str">
        <f>IF(Tableau1[[#This Row],[Vrai/Faux]]=TRUE,Tableau1[[#This Row],[Code]],"")</f>
        <v/>
      </c>
    </row>
    <row r="37" spans="2:7">
      <c r="D37" s="11" t="s">
        <v>36</v>
      </c>
      <c r="E37" s="6"/>
      <c r="F37" s="6"/>
      <c r="G37" t="s">
        <v>36</v>
      </c>
    </row>
    <row r="39" spans="2:7">
      <c r="B39" s="5" t="s">
        <v>7</v>
      </c>
      <c r="C39" s="60" t="s">
        <v>43</v>
      </c>
      <c r="D39" s="60"/>
    </row>
    <row r="41" spans="2:7">
      <c r="D41" s="9" t="s">
        <v>4</v>
      </c>
      <c r="E41" s="10" t="s">
        <v>8</v>
      </c>
      <c r="F41" s="10" t="s">
        <v>6</v>
      </c>
      <c r="G41" s="44" t="s">
        <v>32</v>
      </c>
    </row>
    <row r="42" spans="2:7">
      <c r="D42" s="8" t="s">
        <v>44</v>
      </c>
      <c r="E42" t="s">
        <v>45</v>
      </c>
      <c r="F42" t="b">
        <v>1</v>
      </c>
      <c r="G42" s="16" t="str">
        <f>IF(Tableau3[[#This Row],[Vrai/Faux]]=TRUE,Tableau3[[#This Row],[Code]],"")</f>
        <v>Normale</v>
      </c>
    </row>
    <row r="43" spans="2:7">
      <c r="D43" s="8" t="s">
        <v>11</v>
      </c>
      <c r="E43" t="s">
        <v>9</v>
      </c>
      <c r="F43" t="b">
        <v>0</v>
      </c>
      <c r="G43" s="16" t="str">
        <f>IF(Tableau3[[#This Row],[Vrai/Faux]]=TRUE,Tableau3[[#This Row],[Code]],"")</f>
        <v/>
      </c>
    </row>
    <row r="44" spans="2:7">
      <c r="D44" s="8" t="s">
        <v>12</v>
      </c>
      <c r="E44" t="s">
        <v>10</v>
      </c>
      <c r="F44" t="b">
        <v>0</v>
      </c>
      <c r="G44" s="16" t="str">
        <f>IF(Tableau3[[#This Row],[Vrai/Faux]]=TRUE,Tableau3[[#This Row],[Code]],"")</f>
        <v/>
      </c>
    </row>
    <row r="45" spans="2:7">
      <c r="D45" s="47"/>
      <c r="F45" t="b">
        <v>0</v>
      </c>
      <c r="G45" s="16" t="str">
        <f>IF(Tableau3[[#This Row],[Vrai/Faux]]=TRUE,Tableau3[[#This Row],[Code]],"")</f>
        <v/>
      </c>
    </row>
    <row r="46" spans="2:7">
      <c r="D46" s="47"/>
      <c r="F46" t="b">
        <v>0</v>
      </c>
      <c r="G46" s="16" t="str">
        <f>IF(Tableau3[[#This Row],[Vrai/Faux]]=TRUE,Tableau3[[#This Row],[Code]],"")</f>
        <v/>
      </c>
    </row>
    <row r="47" spans="2:7">
      <c r="D47" s="47"/>
      <c r="F47" t="b">
        <v>0</v>
      </c>
      <c r="G47" s="16" t="str">
        <f>IF(Tableau3[[#This Row],[Vrai/Faux]]=TRUE,Tableau3[[#This Row],[Code]],"")</f>
        <v/>
      </c>
    </row>
    <row r="48" spans="2:7">
      <c r="D48" s="11" t="s">
        <v>36</v>
      </c>
      <c r="E48" s="6"/>
      <c r="F48" s="6"/>
      <c r="G48" t="s">
        <v>36</v>
      </c>
    </row>
  </sheetData>
  <mergeCells count="3">
    <mergeCell ref="C16:D16"/>
    <mergeCell ref="C4:D4"/>
    <mergeCell ref="C39:D39"/>
  </mergeCells>
  <pageMargins left="0.7" right="0.7" top="0.75" bottom="0.75" header="0.3" footer="0.3"/>
  <pageSetup paperSize="9" orientation="portrait" r:id="rId1"/>
  <ignoredErrors>
    <ignoredError sqref="G48" calculatedColumn="1"/>
  </ignoredErrors>
  <drawing r:id="rId2"/>
  <legacyDrawing r:id="rId3"/>
  <tableParts count="3"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44"/>
  <sheetViews>
    <sheetView showGridLines="0" topLeftCell="A16" zoomScale="85" zoomScaleNormal="85" workbookViewId="0">
      <selection activeCell="H29" sqref="H29"/>
    </sheetView>
  </sheetViews>
  <sheetFormatPr baseColWidth="10" defaultColWidth="9.140625" defaultRowHeight="15"/>
  <cols>
    <col min="1" max="1" width="1.42578125" style="38" customWidth="1"/>
    <col min="2" max="2" width="9.140625" customWidth="1"/>
    <col min="3" max="3" width="10" customWidth="1"/>
    <col min="4" max="4" width="11.7109375" customWidth="1"/>
    <col min="5" max="5" width="10" customWidth="1"/>
    <col min="6" max="6" width="12.7109375" customWidth="1"/>
    <col min="7" max="7" width="9.42578125" customWidth="1"/>
    <col min="8" max="8" width="12.7109375" customWidth="1"/>
    <col min="9" max="9" width="11.7109375" customWidth="1"/>
    <col min="10" max="10" width="20.140625" customWidth="1"/>
    <col min="11" max="11" width="21.42578125" customWidth="1"/>
    <col min="12" max="12" width="93" customWidth="1"/>
    <col min="13" max="13" width="7.5703125" customWidth="1"/>
    <col min="15" max="15" width="11.85546875" customWidth="1"/>
    <col min="16" max="16" width="11.5703125" customWidth="1"/>
  </cols>
  <sheetData>
    <row r="1" spans="1:13" s="39" customFormat="1" ht="27.75" customHeight="1">
      <c r="B1" s="40"/>
      <c r="C1" s="40"/>
      <c r="D1" s="40"/>
      <c r="E1" s="40"/>
      <c r="F1" s="40"/>
      <c r="G1" s="40"/>
      <c r="H1" s="40"/>
      <c r="I1" s="40"/>
      <c r="J1" s="56"/>
      <c r="K1" s="56"/>
      <c r="L1" s="56"/>
      <c r="M1" s="56"/>
    </row>
    <row r="2" spans="1:13">
      <c r="A2" s="15"/>
    </row>
    <row r="3" spans="1:13" s="54" customFormat="1" ht="23.25" customHeight="1">
      <c r="A3" s="51"/>
      <c r="B3"/>
      <c r="C3"/>
      <c r="D3"/>
      <c r="E3"/>
      <c r="F3"/>
      <c r="G3"/>
      <c r="H3"/>
      <c r="I3"/>
      <c r="J3" s="50" t="s">
        <v>25</v>
      </c>
      <c r="K3" s="52" t="s">
        <v>47</v>
      </c>
      <c r="L3" s="53"/>
      <c r="M3" s="53"/>
    </row>
    <row r="4" spans="1:13" s="54" customFormat="1" ht="23.25" customHeight="1">
      <c r="A4" s="51"/>
      <c r="B4"/>
      <c r="C4"/>
      <c r="D4"/>
      <c r="E4"/>
      <c r="F4"/>
      <c r="G4"/>
      <c r="H4"/>
      <c r="I4"/>
      <c r="J4" s="50" t="s">
        <v>26</v>
      </c>
      <c r="K4" s="52" t="s">
        <v>47</v>
      </c>
      <c r="L4" s="53"/>
      <c r="M4" s="53"/>
    </row>
    <row r="5" spans="1:13" s="54" customFormat="1" ht="23.25" customHeight="1">
      <c r="A5" s="51"/>
      <c r="B5"/>
      <c r="C5"/>
      <c r="D5"/>
      <c r="E5"/>
      <c r="F5"/>
      <c r="G5"/>
      <c r="H5"/>
      <c r="I5"/>
      <c r="J5" s="50" t="s">
        <v>27</v>
      </c>
      <c r="K5" s="52" t="s">
        <v>47</v>
      </c>
      <c r="L5" s="53"/>
      <c r="M5" s="53"/>
    </row>
    <row r="6" spans="1:13" s="54" customFormat="1" ht="23.25" customHeight="1">
      <c r="A6" s="51"/>
      <c r="B6"/>
      <c r="C6"/>
      <c r="D6"/>
      <c r="E6"/>
      <c r="F6"/>
      <c r="G6"/>
      <c r="H6"/>
      <c r="I6"/>
      <c r="J6" s="50" t="s">
        <v>28</v>
      </c>
      <c r="K6" s="52" t="s">
        <v>47</v>
      </c>
      <c r="L6" s="53"/>
      <c r="M6" s="55"/>
    </row>
    <row r="7" spans="1:13" s="54" customFormat="1" ht="23.25" customHeight="1">
      <c r="A7" s="51"/>
      <c r="B7"/>
      <c r="C7"/>
      <c r="D7"/>
      <c r="E7"/>
      <c r="F7"/>
      <c r="G7"/>
      <c r="H7"/>
      <c r="I7"/>
      <c r="J7" s="50" t="s">
        <v>29</v>
      </c>
      <c r="K7" s="52" t="s">
        <v>47</v>
      </c>
      <c r="L7" s="53"/>
      <c r="M7" s="53"/>
    </row>
    <row r="8" spans="1:13" s="54" customFormat="1" ht="23.25" customHeight="1">
      <c r="A8" s="51"/>
      <c r="B8"/>
      <c r="C8"/>
      <c r="D8"/>
      <c r="E8"/>
      <c r="F8"/>
      <c r="G8"/>
      <c r="H8"/>
      <c r="I8"/>
      <c r="J8" s="50" t="s">
        <v>30</v>
      </c>
      <c r="K8" s="52" t="s">
        <v>47</v>
      </c>
      <c r="L8" s="53"/>
      <c r="M8" s="53"/>
    </row>
    <row r="9" spans="1:13" s="54" customFormat="1" ht="23.25" customHeight="1">
      <c r="A9" s="51"/>
      <c r="B9"/>
      <c r="C9"/>
      <c r="D9"/>
      <c r="E9"/>
      <c r="F9"/>
      <c r="G9"/>
      <c r="H9"/>
      <c r="I9"/>
      <c r="J9" s="50" t="s">
        <v>31</v>
      </c>
      <c r="K9" s="52" t="s">
        <v>47</v>
      </c>
      <c r="L9" s="53"/>
      <c r="M9" s="53"/>
    </row>
    <row r="10" spans="1:13" ht="18">
      <c r="A10" s="15"/>
      <c r="J10" s="22"/>
      <c r="K10" s="23"/>
      <c r="L10" s="24"/>
      <c r="M10" s="19"/>
    </row>
    <row r="11" spans="1:13">
      <c r="A11" s="15"/>
      <c r="J11" s="21"/>
      <c r="K11" s="20"/>
      <c r="L11" s="19"/>
      <c r="M11" s="19"/>
    </row>
    <row r="12" spans="1:13">
      <c r="A12" s="15"/>
      <c r="J12" s="21"/>
      <c r="K12" s="20"/>
      <c r="L12" s="19"/>
      <c r="M12" s="19"/>
    </row>
    <row r="13" spans="1:13">
      <c r="A13" s="15"/>
      <c r="J13" s="21"/>
      <c r="K13" s="20"/>
      <c r="L13" s="19"/>
      <c r="M13" s="19"/>
    </row>
    <row r="14" spans="1:13">
      <c r="A14" s="15"/>
      <c r="J14" s="21"/>
      <c r="K14" s="20"/>
      <c r="L14" s="19"/>
      <c r="M14" s="19"/>
    </row>
    <row r="15" spans="1:13">
      <c r="A15" s="15"/>
      <c r="J15" s="21"/>
      <c r="K15" s="20"/>
      <c r="L15" s="19"/>
      <c r="M15" s="19"/>
    </row>
    <row r="16" spans="1:13">
      <c r="A16" s="15"/>
      <c r="J16" s="21"/>
      <c r="K16" s="20"/>
      <c r="L16" s="19"/>
      <c r="M16" s="19"/>
    </row>
    <row r="17" spans="1:13">
      <c r="A17" s="15"/>
      <c r="J17" s="21"/>
      <c r="K17" s="20"/>
      <c r="L17" s="19"/>
      <c r="M17" s="19"/>
    </row>
    <row r="18" spans="1:13">
      <c r="A18" s="15"/>
      <c r="J18" s="21"/>
      <c r="K18" s="20"/>
      <c r="L18" s="19"/>
      <c r="M18" s="19"/>
    </row>
    <row r="19" spans="1:13">
      <c r="A19" s="15"/>
      <c r="J19" s="21"/>
      <c r="K19" s="20"/>
      <c r="L19" s="19"/>
      <c r="M19" s="19"/>
    </row>
    <row r="20" spans="1:13" ht="22.5" customHeight="1" thickBot="1">
      <c r="A20" s="15"/>
      <c r="J20" s="61" t="s">
        <v>61</v>
      </c>
      <c r="K20" s="61"/>
      <c r="L20" s="61"/>
      <c r="M20" s="61"/>
    </row>
    <row r="21" spans="1:13" ht="18">
      <c r="A21" s="15"/>
      <c r="J21" s="62"/>
      <c r="K21" s="62"/>
      <c r="L21" s="62"/>
      <c r="M21" s="62"/>
    </row>
    <row r="22" spans="1:13" ht="101.25" customHeight="1">
      <c r="A22" s="15"/>
      <c r="J22" s="63" t="s">
        <v>46</v>
      </c>
      <c r="K22" s="64"/>
      <c r="L22" s="63" t="s">
        <v>60</v>
      </c>
      <c r="M22" s="65"/>
    </row>
    <row r="23" spans="1:13" ht="18">
      <c r="A23" s="15"/>
      <c r="J23" s="22"/>
      <c r="K23" s="25"/>
      <c r="L23" s="26"/>
      <c r="M23" s="22"/>
    </row>
    <row r="24" spans="1:13" ht="18">
      <c r="A24" s="15"/>
      <c r="J24" s="66" t="s">
        <v>20</v>
      </c>
      <c r="K24" s="66"/>
      <c r="L24" s="49"/>
      <c r="M24" s="49"/>
    </row>
    <row r="25" spans="1:13" ht="18">
      <c r="A25" s="15"/>
      <c r="J25" s="28" t="s">
        <v>21</v>
      </c>
      <c r="K25" s="29"/>
      <c r="L25" s="27"/>
      <c r="M25" s="27"/>
    </row>
    <row r="26" spans="1:13">
      <c r="A26" s="15"/>
    </row>
    <row r="27" spans="1:13" ht="45">
      <c r="A27" s="15"/>
      <c r="C27" s="34" t="s">
        <v>15</v>
      </c>
      <c r="D27" s="34" t="s">
        <v>38</v>
      </c>
      <c r="E27" s="45" t="s">
        <v>16</v>
      </c>
      <c r="F27" s="34" t="s">
        <v>39</v>
      </c>
      <c r="G27" s="45" t="s">
        <v>17</v>
      </c>
      <c r="H27" s="34" t="s">
        <v>40</v>
      </c>
      <c r="I27" s="45" t="s">
        <v>18</v>
      </c>
      <c r="J27" s="46" t="s">
        <v>22</v>
      </c>
      <c r="K27" s="34" t="s">
        <v>23</v>
      </c>
      <c r="L27" s="34" t="s">
        <v>59</v>
      </c>
      <c r="M27" s="34" t="s">
        <v>24</v>
      </c>
    </row>
    <row r="28" spans="1:13" ht="26.25">
      <c r="C28" s="35" t="s">
        <v>36</v>
      </c>
      <c r="D28" s="42" t="str">
        <f>IF(ISNA(MATCH(Tableau36[[#This Row],[Condition Contrat]],Tableau2[Colonne1],0)),"","Ok")</f>
        <v>Ok</v>
      </c>
      <c r="E28" s="37" t="s">
        <v>36</v>
      </c>
      <c r="F28" s="42" t="str">
        <f>IF(ISNA(MATCH(Tableau36[[#This Row],[Condition Concept]],Tableau1[Colonne1],0)),"","Ok")</f>
        <v>Ok</v>
      </c>
      <c r="G28" s="35" t="s">
        <v>36</v>
      </c>
      <c r="H28" s="42" t="str">
        <f>IF(ISNA(MATCH(Tableau36[[#This Row],[Condition Gestion]],Tableau3[Colonne1],0)),"","Ok")</f>
        <v>Ok</v>
      </c>
      <c r="I28" s="42" t="str">
        <f>IF(AND(Tableau36[[#This Row],[Ok/Nok
Contrat]]="Ok",Tableau36[[#This Row],[Ok/Nok
Concept]]="Ok",Tableau36[[#This Row],[Ok/Nok
Gestion]]="Ok"),"Ok","")</f>
        <v>Ok</v>
      </c>
      <c r="J28" s="30"/>
      <c r="K28" s="31"/>
      <c r="L28" s="32" t="str">
        <f>CONCATENATE(Tableau36[[#This Row],[Condition Contrat]]," + ",Tableau36[[#This Row],[Condition Concept]]," + ",Tableau36[[#This Row],[Condition Gestion]])</f>
        <v>Aucune + Aucune + Aucune</v>
      </c>
      <c r="M28" s="41" t="str">
        <f>"□"</f>
        <v>□</v>
      </c>
    </row>
    <row r="29" spans="1:13" ht="26.25">
      <c r="C29" s="35" t="s">
        <v>35</v>
      </c>
      <c r="D29" s="42" t="str">
        <f>IF(ISNA(MATCH(Tableau36[[#This Row],[Condition Contrat]],Tableau2[Colonne1],0)),"","Ok")</f>
        <v>Ok</v>
      </c>
      <c r="E29" s="37" t="s">
        <v>36</v>
      </c>
      <c r="F29" s="42" t="str">
        <f>IF(ISNA(MATCH(Tableau36[[#This Row],[Condition Concept]],Tableau1[Colonne1],0)),"","Ok")</f>
        <v>Ok</v>
      </c>
      <c r="G29" s="35" t="s">
        <v>44</v>
      </c>
      <c r="H29" s="42" t="str">
        <f>IF(ISNA(MATCH(Tableau36[[#This Row],[Condition Gestion]],Tableau3[Colonne1],0)),"","Ok")</f>
        <v>Ok</v>
      </c>
      <c r="I29" s="42" t="str">
        <f>IF(AND(Tableau36[[#This Row],[Ok/Nok
Contrat]]="Ok",Tableau36[[#This Row],[Ok/Nok
Concept]]="Ok",Tableau36[[#This Row],[Ok/Nok
Gestion]]="Ok"),"Ok","")</f>
        <v>Ok</v>
      </c>
      <c r="J29" s="30"/>
      <c r="K29" s="31"/>
      <c r="L29" s="32" t="str">
        <f>CONCATENATE(Tableau36[[#This Row],[Condition Contrat]]," + ",Tableau36[[#This Row],[Condition Concept]]," + ",Tableau36[[#This Row],[Condition Gestion]])</f>
        <v>Cré + Aucune + Normale</v>
      </c>
      <c r="M29" s="41" t="str">
        <f t="shared" ref="M29:M43" si="0">"□"</f>
        <v>□</v>
      </c>
    </row>
    <row r="30" spans="1:13" ht="26.25">
      <c r="C30" s="35" t="s">
        <v>35</v>
      </c>
      <c r="D30" s="42" t="str">
        <f>IF(ISNA(MATCH(Tableau36[[#This Row],[Condition Contrat]],Tableau2[Colonne1],0)),"","Ok")</f>
        <v>Ok</v>
      </c>
      <c r="E30" s="37">
        <v>1</v>
      </c>
      <c r="F30" s="42" t="str">
        <f>IF(ISNA(MATCH(Tableau36[[#This Row],[Condition Concept]],Tableau1[Colonne1],0)),"","Ok")</f>
        <v/>
      </c>
      <c r="G30" s="35" t="s">
        <v>44</v>
      </c>
      <c r="H30" s="42" t="str">
        <f>IF(ISNA(MATCH(Tableau36[[#This Row],[Condition Gestion]],Tableau3[Colonne1],0)),"","Ok")</f>
        <v>Ok</v>
      </c>
      <c r="I30" s="42" t="str">
        <f>IF(AND(Tableau36[[#This Row],[Ok/Nok
Contrat]]="Ok",Tableau36[[#This Row],[Ok/Nok
Concept]]="Ok",Tableau36[[#This Row],[Ok/Nok
Gestion]]="Ok"),"Ok","")</f>
        <v/>
      </c>
      <c r="J30" s="30"/>
      <c r="K30" s="31"/>
      <c r="L30" s="32" t="str">
        <f>CONCATENATE(Tableau36[[#This Row],[Condition Contrat]]," + ",Tableau36[[#This Row],[Condition Concept]]," + ",Tableau36[[#This Row],[Condition Gestion]])</f>
        <v>Cré + 1 + Normale</v>
      </c>
      <c r="M30" s="41" t="str">
        <f t="shared" si="0"/>
        <v>□</v>
      </c>
    </row>
    <row r="31" spans="1:13" ht="26.25">
      <c r="A31" s="15"/>
      <c r="C31" s="35" t="s">
        <v>35</v>
      </c>
      <c r="D31" s="42" t="str">
        <f>IF(ISNA(MATCH(Tableau36[[#This Row],[Condition Contrat]],Tableau2[Colonne1],0)),"","Ok")</f>
        <v>Ok</v>
      </c>
      <c r="E31" s="37" t="s">
        <v>36</v>
      </c>
      <c r="F31" s="42" t="str">
        <f>IF(ISNA(MATCH(Tableau36[[#This Row],[Condition Concept]],Tableau1[Colonne1],0)),"","Ok")</f>
        <v>Ok</v>
      </c>
      <c r="G31" s="35" t="s">
        <v>11</v>
      </c>
      <c r="H31" s="42" t="str">
        <f>IF(ISNA(MATCH(Tableau36[[#This Row],[Condition Gestion]],Tableau3[Colonne1],0)),"","Ok")</f>
        <v/>
      </c>
      <c r="I31" s="42" t="str">
        <f>IF(AND(Tableau36[[#This Row],[Ok/Nok
Contrat]]="Ok",Tableau36[[#This Row],[Ok/Nok
Concept]]="Ok",Tableau36[[#This Row],[Ok/Nok
Gestion]]="Ok"),"Ok","")</f>
        <v/>
      </c>
      <c r="J31" s="30"/>
      <c r="K31" s="31"/>
      <c r="L31" s="32" t="str">
        <f>CONCATENATE(Tableau36[[#This Row],[Condition Contrat]]," + ",Tableau36[[#This Row],[Condition Concept]]," + ",Tableau36[[#This Row],[Condition Gestion]])</f>
        <v>Cré + Aucune + SAT</v>
      </c>
      <c r="M31" s="41" t="str">
        <f t="shared" si="0"/>
        <v>□</v>
      </c>
    </row>
    <row r="32" spans="1:13" ht="26.25">
      <c r="C32" s="35" t="s">
        <v>35</v>
      </c>
      <c r="D32" s="42" t="str">
        <f>IF(ISNA(MATCH(Tableau36[[#This Row],[Condition Contrat]],Tableau2[Colonne1],0)),"","Ok")</f>
        <v>Ok</v>
      </c>
      <c r="E32" s="37">
        <v>1</v>
      </c>
      <c r="F32" s="42" t="str">
        <f>IF(ISNA(MATCH(Tableau36[[#This Row],[Condition Concept]],Tableau1[Colonne1],0)),"","Ok")</f>
        <v/>
      </c>
      <c r="G32" s="35" t="s">
        <v>12</v>
      </c>
      <c r="H32" s="42" t="str">
        <f>IF(ISNA(MATCH(Tableau36[[#This Row],[Condition Gestion]],Tableau3[Colonne1],0)),"","Ok")</f>
        <v/>
      </c>
      <c r="I32" s="42" t="str">
        <f>IF(AND(Tableau36[[#This Row],[Ok/Nok
Contrat]]="Ok",Tableau36[[#This Row],[Ok/Nok
Concept]]="Ok",Tableau36[[#This Row],[Ok/Nok
Gestion]]="Ok"),"Ok","")</f>
        <v/>
      </c>
      <c r="J32" s="30"/>
      <c r="K32" s="31"/>
      <c r="L32" s="33" t="str">
        <f>CONCATENATE(Tableau36[[#This Row],[Condition Contrat]]," + ",Tableau36[[#This Row],[Condition Concept]]," + ",Tableau36[[#This Row],[Condition Gestion]])</f>
        <v>Cré + 1 + TRANS</v>
      </c>
      <c r="M32" s="41" t="str">
        <f t="shared" si="0"/>
        <v>□</v>
      </c>
    </row>
    <row r="33" spans="3:13" ht="26.25">
      <c r="C33" s="35" t="s">
        <v>34</v>
      </c>
      <c r="D33" s="42" t="str">
        <f>IF(ISNA(MATCH(Tableau36[[#This Row],[Condition Contrat]],Tableau2[Colonne1],0)),"","Ok")</f>
        <v>Ok</v>
      </c>
      <c r="E33" s="37">
        <v>4</v>
      </c>
      <c r="F33" s="42" t="str">
        <f>IF(ISNA(MATCH(Tableau36[[#This Row],[Condition Concept]],Tableau1[Colonne1],0)),"","Ok")</f>
        <v>Ok</v>
      </c>
      <c r="G33" s="35" t="s">
        <v>44</v>
      </c>
      <c r="H33" s="42" t="str">
        <f>IF(ISNA(MATCH(Tableau36[[#This Row],[Condition Gestion]],Tableau3[Colonne1],0)),"","Ok")</f>
        <v>Ok</v>
      </c>
      <c r="I33" s="42" t="str">
        <f>IF(AND(Tableau36[[#This Row],[Ok/Nok
Contrat]]="Ok",Tableau36[[#This Row],[Ok/Nok
Concept]]="Ok",Tableau36[[#This Row],[Ok/Nok
Gestion]]="Ok"),"Ok","")</f>
        <v>Ok</v>
      </c>
      <c r="J33" s="6"/>
      <c r="K33" s="18"/>
      <c r="L33" s="18" t="str">
        <f>CONCATENATE(Tableau36[[#This Row],[Condition Contrat]]," + ",Tableau36[[#This Row],[Condition Concept]]," + ",Tableau36[[#This Row],[Condition Gestion]])</f>
        <v>Ren + 4 + Normale</v>
      </c>
      <c r="M33" s="41" t="str">
        <f t="shared" si="0"/>
        <v>□</v>
      </c>
    </row>
    <row r="34" spans="3:13" ht="26.25">
      <c r="C34" s="35" t="s">
        <v>34</v>
      </c>
      <c r="D34" s="42" t="str">
        <f>IF(ISNA(MATCH(Tableau36[[#This Row],[Condition Contrat]],Tableau2[Colonne1],0)),"","Ok")</f>
        <v>Ok</v>
      </c>
      <c r="E34" s="37">
        <v>1</v>
      </c>
      <c r="F34" s="42" t="str">
        <f>IF(ISNA(MATCH(Tableau36[[#This Row],[Condition Concept]],Tableau1[Colonne1],0)),"","Ok")</f>
        <v/>
      </c>
      <c r="G34" s="35" t="s">
        <v>44</v>
      </c>
      <c r="H34" s="42" t="str">
        <f>IF(ISNA(MATCH(Tableau36[[#This Row],[Condition Gestion]],Tableau3[Colonne1],0)),"","Ok")</f>
        <v>Ok</v>
      </c>
      <c r="I34" s="42" t="str">
        <f>IF(AND(Tableau36[[#This Row],[Ok/Nok
Contrat]]="Ok",Tableau36[[#This Row],[Ok/Nok
Concept]]="Ok",Tableau36[[#This Row],[Ok/Nok
Gestion]]="Ok"),"Ok","")</f>
        <v/>
      </c>
      <c r="J34" s="6"/>
      <c r="K34" s="18"/>
      <c r="L34" s="18" t="str">
        <f>CONCATENATE(Tableau36[[#This Row],[Condition Contrat]]," + ",Tableau36[[#This Row],[Condition Concept]]," + ",Tableau36[[#This Row],[Condition Gestion]])</f>
        <v>Ren + 1 + Normale</v>
      </c>
      <c r="M34" s="41" t="str">
        <f t="shared" si="0"/>
        <v>□</v>
      </c>
    </row>
    <row r="35" spans="3:13" ht="26.25">
      <c r="C35" s="35" t="s">
        <v>34</v>
      </c>
      <c r="D35" s="42" t="str">
        <f>IF(ISNA(MATCH(Tableau36[[#This Row],[Condition Contrat]],Tableau2[Colonne1],0)),"","Ok")</f>
        <v>Ok</v>
      </c>
      <c r="E35" s="37" t="s">
        <v>36</v>
      </c>
      <c r="F35" s="42" t="str">
        <f>IF(ISNA(MATCH(Tableau36[[#This Row],[Condition Concept]],Tableau1[Colonne1],0)),"","Ok")</f>
        <v>Ok</v>
      </c>
      <c r="G35" s="35" t="s">
        <v>11</v>
      </c>
      <c r="H35" s="42" t="str">
        <f>IF(ISNA(MATCH(Tableau36[[#This Row],[Condition Gestion]],Tableau3[Colonne1],0)),"","Ok")</f>
        <v/>
      </c>
      <c r="I35" s="42" t="str">
        <f>IF(AND(Tableau36[[#This Row],[Ok/Nok
Contrat]]="Ok",Tableau36[[#This Row],[Ok/Nok
Concept]]="Ok",Tableau36[[#This Row],[Ok/Nok
Gestion]]="Ok"),"Ok","")</f>
        <v/>
      </c>
      <c r="J35" s="15"/>
      <c r="K35" s="18"/>
      <c r="L35" s="18" t="str">
        <f>CONCATENATE(Tableau36[[#This Row],[Condition Contrat]]," + ",Tableau36[[#This Row],[Condition Concept]]," + ",Tableau36[[#This Row],[Condition Gestion]])</f>
        <v>Ren + Aucune + SAT</v>
      </c>
      <c r="M35" s="41" t="str">
        <f t="shared" si="0"/>
        <v>□</v>
      </c>
    </row>
    <row r="36" spans="3:13" ht="26.25">
      <c r="C36" s="35" t="s">
        <v>34</v>
      </c>
      <c r="D36" s="42" t="str">
        <f>IF(ISNA(MATCH(Tableau36[[#This Row],[Condition Contrat]],Tableau2[Colonne1],0)),"","Ok")</f>
        <v>Ok</v>
      </c>
      <c r="E36" s="37">
        <v>1</v>
      </c>
      <c r="F36" s="42" t="str">
        <f>IF(ISNA(MATCH(Tableau36[[#This Row],[Condition Concept]],Tableau1[Colonne1],0)),"","Ok")</f>
        <v/>
      </c>
      <c r="G36" s="35" t="s">
        <v>44</v>
      </c>
      <c r="H36" s="42" t="str">
        <f>IF(ISNA(MATCH(Tableau36[[#This Row],[Condition Gestion]],Tableau3[Colonne1],0)),"","Ok")</f>
        <v>Ok</v>
      </c>
      <c r="I36" s="42" t="str">
        <f>IF(AND(Tableau36[[#This Row],[Ok/Nok
Contrat]]="Ok",Tableau36[[#This Row],[Ok/Nok
Concept]]="Ok",Tableau36[[#This Row],[Ok/Nok
Gestion]]="Ok"),"Ok","")</f>
        <v/>
      </c>
      <c r="J36" s="15"/>
      <c r="K36" s="18"/>
      <c r="L36" s="18" t="str">
        <f>CONCATENATE(Tableau36[[#This Row],[Condition Contrat]]," + ",Tableau36[[#This Row],[Condition Concept]]," + ",Tableau36[[#This Row],[Condition Gestion]])</f>
        <v>Ren + 1 + Normale</v>
      </c>
      <c r="M36" s="41" t="str">
        <f t="shared" si="0"/>
        <v>□</v>
      </c>
    </row>
    <row r="37" spans="3:13" ht="26.25">
      <c r="C37" s="35" t="s">
        <v>34</v>
      </c>
      <c r="D37" s="42" t="str">
        <f>IF(ISNA(MATCH(Tableau36[[#This Row],[Condition Contrat]],Tableau2[Colonne1],0)),"","Ok")</f>
        <v>Ok</v>
      </c>
      <c r="E37" s="37">
        <v>4</v>
      </c>
      <c r="F37" s="42" t="str">
        <f>IF(ISNA(MATCH(Tableau36[[#This Row],[Condition Concept]],Tableau1[Colonne1],0)),"","Ok")</f>
        <v>Ok</v>
      </c>
      <c r="G37" s="35" t="s">
        <v>12</v>
      </c>
      <c r="H37" s="42" t="str">
        <f>IF(ISNA(MATCH(Tableau36[[#This Row],[Condition Gestion]],Tableau3[Colonne1],0)),"","Ok")</f>
        <v/>
      </c>
      <c r="I37" s="42" t="str">
        <f>IF(AND(Tableau36[[#This Row],[Ok/Nok
Contrat]]="Ok",Tableau36[[#This Row],[Ok/Nok
Concept]]="Ok",Tableau36[[#This Row],[Ok/Nok
Gestion]]="Ok"),"Ok","")</f>
        <v/>
      </c>
      <c r="J37" s="15"/>
      <c r="K37" s="18"/>
      <c r="L37" s="18" t="str">
        <f>CONCATENATE(Tableau36[[#This Row],[Condition Contrat]]," + ",Tableau36[[#This Row],[Condition Concept]]," + ",Tableau36[[#This Row],[Condition Gestion]])</f>
        <v>Ren + 4 + TRANS</v>
      </c>
      <c r="M37" s="41" t="str">
        <f t="shared" si="0"/>
        <v>□</v>
      </c>
    </row>
    <row r="38" spans="3:13" ht="26.25">
      <c r="C38" s="36" t="s">
        <v>33</v>
      </c>
      <c r="D38" s="42" t="str">
        <f>IF(ISNA(MATCH(Tableau36[[#This Row],[Condition Contrat]],Tableau2[Colonne1],0)),"","Ok")</f>
        <v/>
      </c>
      <c r="E38" s="37">
        <v>1</v>
      </c>
      <c r="F38" s="42" t="str">
        <f>IF(ISNA(MATCH(Tableau36[[#This Row],[Condition Concept]],Tableau1[Colonne1],0)),"","Ok")</f>
        <v/>
      </c>
      <c r="G38" s="35" t="s">
        <v>12</v>
      </c>
      <c r="H38" s="42" t="str">
        <f>IF(ISNA(MATCH(Tableau36[[#This Row],[Condition Gestion]],Tableau3[Colonne1],0)),"","Ok")</f>
        <v/>
      </c>
      <c r="I38" s="42" t="str">
        <f>IF(AND(Tableau36[[#This Row],[Ok/Nok
Contrat]]="Ok",Tableau36[[#This Row],[Ok/Nok
Concept]]="Ok",Tableau36[[#This Row],[Ok/Nok
Gestion]]="Ok"),"Ok","")</f>
        <v/>
      </c>
      <c r="J38" s="15"/>
      <c r="K38" s="18"/>
      <c r="L38" s="18" t="str">
        <f>CONCATENATE(Tableau36[[#This Row],[Condition Contrat]]," + ",Tableau36[[#This Row],[Condition Concept]]," + ",Tableau36[[#This Row],[Condition Gestion]])</f>
        <v>Prov + 1 + TRANS</v>
      </c>
      <c r="M38" s="41" t="str">
        <f t="shared" si="0"/>
        <v>□</v>
      </c>
    </row>
    <row r="39" spans="3:13" ht="26.25">
      <c r="C39" s="36" t="s">
        <v>33</v>
      </c>
      <c r="D39" s="42" t="str">
        <f>IF(ISNA(MATCH(Tableau36[[#This Row],[Condition Contrat]],Tableau2[Colonne1],0)),"","Ok")</f>
        <v/>
      </c>
      <c r="E39" s="37">
        <v>4</v>
      </c>
      <c r="F39" s="42" t="str">
        <f>IF(ISNA(MATCH(Tableau36[[#This Row],[Condition Concept]],Tableau1[Colonne1],0)),"","Ok")</f>
        <v>Ok</v>
      </c>
      <c r="G39" s="35" t="s">
        <v>44</v>
      </c>
      <c r="H39" s="42" t="str">
        <f>IF(ISNA(MATCH(Tableau36[[#This Row],[Condition Gestion]],Tableau3[Colonne1],0)),"","Ok")</f>
        <v>Ok</v>
      </c>
      <c r="I39" s="42" t="str">
        <f>IF(AND(Tableau36[[#This Row],[Ok/Nok
Contrat]]="Ok",Tableau36[[#This Row],[Ok/Nok
Concept]]="Ok",Tableau36[[#This Row],[Ok/Nok
Gestion]]="Ok"),"Ok","")</f>
        <v/>
      </c>
      <c r="J39" s="15"/>
      <c r="K39" s="18"/>
      <c r="L39" s="18" t="str">
        <f>CONCATENATE(Tableau36[[#This Row],[Condition Contrat]]," + ",Tableau36[[#This Row],[Condition Concept]]," + ",Tableau36[[#This Row],[Condition Gestion]])</f>
        <v>Prov + 4 + Normale</v>
      </c>
      <c r="M39" s="41" t="str">
        <f t="shared" si="0"/>
        <v>□</v>
      </c>
    </row>
    <row r="40" spans="3:13" ht="26.25">
      <c r="C40" s="36" t="s">
        <v>33</v>
      </c>
      <c r="D40" s="42" t="str">
        <f>IF(ISNA(MATCH(Tableau36[[#This Row],[Condition Contrat]],Tableau2[Colonne1],0)),"","Ok")</f>
        <v/>
      </c>
      <c r="E40" s="37" t="s">
        <v>36</v>
      </c>
      <c r="F40" s="42" t="str">
        <f>IF(ISNA(MATCH(Tableau36[[#This Row],[Condition Concept]],Tableau1[Colonne1],0)),"","Ok")</f>
        <v>Ok</v>
      </c>
      <c r="G40" s="35" t="s">
        <v>44</v>
      </c>
      <c r="H40" s="42" t="str">
        <f>IF(ISNA(MATCH(Tableau36[[#This Row],[Condition Gestion]],Tableau3[Colonne1],0)),"","Ok")</f>
        <v>Ok</v>
      </c>
      <c r="I40" s="42" t="str">
        <f>IF(AND(Tableau36[[#This Row],[Ok/Nok
Contrat]]="Ok",Tableau36[[#This Row],[Ok/Nok
Concept]]="Ok",Tableau36[[#This Row],[Ok/Nok
Gestion]]="Ok"),"Ok","")</f>
        <v/>
      </c>
      <c r="J40" s="15"/>
      <c r="K40" s="18"/>
      <c r="L40" s="18" t="str">
        <f>CONCATENATE(Tableau36[[#This Row],[Condition Contrat]]," + ",Tableau36[[#This Row],[Condition Concept]]," + ",Tableau36[[#This Row],[Condition Gestion]])</f>
        <v>Prov + Aucune + Normale</v>
      </c>
      <c r="M40" s="41" t="str">
        <f t="shared" si="0"/>
        <v>□</v>
      </c>
    </row>
    <row r="41" spans="3:13" ht="26.25">
      <c r="C41" s="36" t="s">
        <v>34</v>
      </c>
      <c r="D41" s="42" t="str">
        <f>IF(ISNA(MATCH(Tableau36[[#This Row],[Condition Contrat]],Tableau2[Colonne1],0)),"","Ok")</f>
        <v>Ok</v>
      </c>
      <c r="E41" s="37" t="s">
        <v>36</v>
      </c>
      <c r="F41" s="42" t="str">
        <f>IF(ISNA(MATCH(Tableau36[[#This Row],[Condition Concept]],Tableau1[Colonne1],0)),"","Ok")</f>
        <v>Ok</v>
      </c>
      <c r="G41" s="35" t="s">
        <v>44</v>
      </c>
      <c r="H41" s="42" t="str">
        <f>IF(ISNA(MATCH(Tableau36[[#This Row],[Condition Gestion]],Tableau3[Colonne1],0)),"","Ok")</f>
        <v>Ok</v>
      </c>
      <c r="I41" s="42" t="str">
        <f>IF(AND(Tableau36[[#This Row],[Ok/Nok
Contrat]]="Ok",Tableau36[[#This Row],[Ok/Nok
Concept]]="Ok",Tableau36[[#This Row],[Ok/Nok
Gestion]]="Ok"),"Ok","")</f>
        <v>Ok</v>
      </c>
      <c r="J41" s="15"/>
      <c r="K41" s="18"/>
      <c r="L41" s="18" t="str">
        <f>CONCATENATE(Tableau36[[#This Row],[Condition Contrat]]," + ",Tableau36[[#This Row],[Condition Concept]]," + ",Tableau36[[#This Row],[Condition Gestion]])</f>
        <v>Ren + Aucune + Normale</v>
      </c>
      <c r="M41" s="41" t="str">
        <f t="shared" si="0"/>
        <v>□</v>
      </c>
    </row>
    <row r="42" spans="3:13" ht="26.25">
      <c r="C42" s="35" t="s">
        <v>36</v>
      </c>
      <c r="D42" s="42" t="str">
        <f>IF(ISNA(MATCH(Tableau36[[#This Row],[Condition Contrat]],Tableau2[Colonne1],0)),"","Ok")</f>
        <v>Ok</v>
      </c>
      <c r="E42" s="37">
        <v>4</v>
      </c>
      <c r="F42" s="42" t="str">
        <f>IF(ISNA(MATCH(Tableau36[[#This Row],[Condition Concept]],Tableau1[Colonne1],0)),"","Ok")</f>
        <v>Ok</v>
      </c>
      <c r="G42" s="35" t="s">
        <v>44</v>
      </c>
      <c r="H42" s="42" t="str">
        <f>IF(ISNA(MATCH(Tableau36[[#This Row],[Condition Gestion]],Tableau3[Colonne1],0)),"","Ok")</f>
        <v>Ok</v>
      </c>
      <c r="I42" s="42" t="str">
        <f>IF(AND(Tableau36[[#This Row],[Ok/Nok
Contrat]]="Ok",Tableau36[[#This Row],[Ok/Nok
Concept]]="Ok",Tableau36[[#This Row],[Ok/Nok
Gestion]]="Ok"),"Ok","")</f>
        <v>Ok</v>
      </c>
      <c r="J42" s="15"/>
      <c r="K42" s="18"/>
      <c r="L42" s="18" t="str">
        <f>CONCATENATE(Tableau36[[#This Row],[Condition Contrat]]," + ",Tableau36[[#This Row],[Condition Concept]]," + ",Tableau36[[#This Row],[Condition Gestion]])</f>
        <v>Aucune + 4 + Normale</v>
      </c>
      <c r="M42" s="41" t="str">
        <f t="shared" si="0"/>
        <v>□</v>
      </c>
    </row>
    <row r="43" spans="3:13" ht="26.25">
      <c r="C43" s="36" t="s">
        <v>34</v>
      </c>
      <c r="D43" s="43" t="str">
        <f>IF(ISNA(MATCH(Tableau36[[#This Row],[Condition Contrat]],Tableau2[Colonne1],0)),"","Ok")</f>
        <v>Ok</v>
      </c>
      <c r="E43" s="37">
        <v>4</v>
      </c>
      <c r="F43" s="42" t="str">
        <f>IF(ISNA(MATCH(Tableau36[[#This Row],[Condition Concept]],Tableau1[Colonne1],0)),"","Ok")</f>
        <v>Ok</v>
      </c>
      <c r="G43" s="35" t="s">
        <v>37</v>
      </c>
      <c r="H43" s="42" t="str">
        <f>IF(ISNA(MATCH(Tableau36[[#This Row],[Condition Gestion]],Tableau3[Colonne1],0)),"","Ok")</f>
        <v/>
      </c>
      <c r="I43" s="42" t="str">
        <f>IF(AND(Tableau36[[#This Row],[Ok/Nok
Contrat]]="Ok",Tableau36[[#This Row],[Ok/Nok
Concept]]="Ok",Tableau36[[#This Row],[Ok/Nok
Gestion]]="Ok"),"Ok","")</f>
        <v/>
      </c>
      <c r="J43" s="15"/>
      <c r="K43" s="18"/>
      <c r="L43" s="18" t="str">
        <f>CONCATENATE(Tableau36[[#This Row],[Condition Contrat]]," + ",Tableau36[[#This Row],[Condition Concept]]," + ",Tableau36[[#This Row],[Condition Gestion]])</f>
        <v>Ren + 4 + Sat</v>
      </c>
      <c r="M43" s="41" t="str">
        <f t="shared" si="0"/>
        <v>□</v>
      </c>
    </row>
    <row r="44" spans="3:13" ht="26.25">
      <c r="C44" s="36" t="s">
        <v>34</v>
      </c>
      <c r="D44" s="57" t="str">
        <f>IF(ISNA(MATCH(Tableau36[[#This Row],[Condition Contrat]],Tableau2[Colonne1],0)),"","Ok")</f>
        <v>Ok</v>
      </c>
      <c r="E44" s="37">
        <v>4</v>
      </c>
      <c r="F44" s="58" t="str">
        <f>IF(ISNA(MATCH(Tableau36[[#This Row],[Condition Concept]],Tableau1[Colonne1],0)),"","Ok")</f>
        <v>Ok</v>
      </c>
      <c r="G44" s="35" t="s">
        <v>37</v>
      </c>
      <c r="H44" s="58" t="str">
        <f>IF(ISNA(MATCH(Tableau36[[#This Row],[Condition Gestion]],Tableau3[Colonne1],0)),"","Ok")</f>
        <v/>
      </c>
      <c r="I44" s="58" t="str">
        <f>IF(AND(Tableau36[[#This Row],[Ok/Nok
Contrat]]="Ok",Tableau36[[#This Row],[Ok/Nok
Concept]]="Ok",Tableau36[[#This Row],[Ok/Nok
Gestion]]="Ok"),"Ok","")</f>
        <v/>
      </c>
      <c r="J44" s="15"/>
      <c r="K44" s="18"/>
      <c r="L44" s="18" t="str">
        <f>CONCATENATE(Tableau36[[#This Row],[Condition Contrat]]," + ",Tableau36[[#This Row],[Condition Concept]]," + ",Tableau36[[#This Row],[Condition Gestion]])</f>
        <v>Ren + 4 + Sat</v>
      </c>
      <c r="M44" s="59" t="str">
        <f>"□"</f>
        <v>□</v>
      </c>
    </row>
  </sheetData>
  <mergeCells count="5">
    <mergeCell ref="J20:M20"/>
    <mergeCell ref="J21:M21"/>
    <mergeCell ref="J22:K22"/>
    <mergeCell ref="L22:M22"/>
    <mergeCell ref="J24:K24"/>
  </mergeCells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2:N26"/>
  <sheetViews>
    <sheetView workbookViewId="0">
      <selection activeCell="F18" sqref="F18"/>
    </sheetView>
  </sheetViews>
  <sheetFormatPr baseColWidth="10" defaultRowHeight="15"/>
  <cols>
    <col min="3" max="3" width="15.85546875" bestFit="1" customWidth="1"/>
    <col min="5" max="5" width="23.140625" bestFit="1" customWidth="1"/>
    <col min="6" max="6" width="11.5703125" customWidth="1"/>
  </cols>
  <sheetData>
    <row r="2" spans="2:9">
      <c r="B2" t="s">
        <v>4</v>
      </c>
      <c r="C2" t="s">
        <v>19</v>
      </c>
      <c r="D2" t="s">
        <v>6</v>
      </c>
      <c r="E2" t="s">
        <v>62</v>
      </c>
    </row>
    <row r="3" spans="2:9">
      <c r="B3" t="s">
        <v>63</v>
      </c>
      <c r="C3" t="s">
        <v>64</v>
      </c>
      <c r="D3" t="b">
        <v>1</v>
      </c>
      <c r="E3" s="67" t="str">
        <f>IF(Tableau15[[#This Row],[Vrai/Faux]]=TRUE,Tableau15[[#This Row],[Code]],"")</f>
        <v>Créa</v>
      </c>
    </row>
    <row r="4" spans="2:9">
      <c r="B4" t="s">
        <v>34</v>
      </c>
      <c r="C4" t="s">
        <v>3</v>
      </c>
      <c r="D4" t="b">
        <v>1</v>
      </c>
      <c r="E4" s="67" t="str">
        <f>IF(Tableau15[[#This Row],[Vrai/Faux]]=TRUE,Tableau15[[#This Row],[Code]],"")</f>
        <v>Ren</v>
      </c>
    </row>
    <row r="5" spans="2:9">
      <c r="B5" t="s">
        <v>33</v>
      </c>
      <c r="C5" t="s">
        <v>65</v>
      </c>
      <c r="D5" t="b">
        <v>0</v>
      </c>
      <c r="E5" s="67" t="str">
        <f>IF(Tableau15[[#This Row],[Vrai/Faux]]=TRUE,Tableau15[[#This Row],[Code]],"")</f>
        <v/>
      </c>
    </row>
    <row r="9" spans="2:9">
      <c r="E9" t="s">
        <v>66</v>
      </c>
      <c r="F9" t="s">
        <v>18</v>
      </c>
      <c r="H9" s="69"/>
      <c r="I9" s="69"/>
    </row>
    <row r="10" spans="2:9">
      <c r="E10" t="s">
        <v>63</v>
      </c>
      <c r="F10" s="18" t="str">
        <f t="shared" ref="F10:F13" si="0">IF(COUNTIF(E10,CONCATENATE("*",TEXT($E$3,),"*")),"Ok","Nok")</f>
        <v>Ok</v>
      </c>
      <c r="H10" s="69" t="s">
        <v>70</v>
      </c>
      <c r="I10" s="69" t="s">
        <v>72</v>
      </c>
    </row>
    <row r="11" spans="2:9">
      <c r="E11" s="6" t="s">
        <v>34</v>
      </c>
      <c r="F11" s="18" t="str">
        <f t="shared" si="0"/>
        <v>Nok</v>
      </c>
    </row>
    <row r="12" spans="2:9">
      <c r="E12" s="6" t="s">
        <v>33</v>
      </c>
      <c r="F12" s="18" t="str">
        <f t="shared" si="0"/>
        <v>Nok</v>
      </c>
    </row>
    <row r="13" spans="2:9">
      <c r="E13" s="6" t="s">
        <v>71</v>
      </c>
      <c r="F13" s="18" t="str">
        <f t="shared" si="0"/>
        <v>Ok</v>
      </c>
    </row>
    <row r="20" spans="11:14">
      <c r="K20" t="s">
        <v>19</v>
      </c>
      <c r="L20" t="s">
        <v>5</v>
      </c>
      <c r="M20" t="s">
        <v>8</v>
      </c>
      <c r="N20" t="s">
        <v>67</v>
      </c>
    </row>
    <row r="21" spans="11:14">
      <c r="K21" t="s">
        <v>64</v>
      </c>
      <c r="L21">
        <v>1</v>
      </c>
      <c r="M21" t="s">
        <v>68</v>
      </c>
    </row>
    <row r="22" spans="11:14">
      <c r="K22" t="s">
        <v>64</v>
      </c>
      <c r="L22">
        <v>4</v>
      </c>
      <c r="M22" t="s">
        <v>37</v>
      </c>
    </row>
    <row r="23" spans="11:14">
      <c r="K23" t="s">
        <v>69</v>
      </c>
      <c r="L23">
        <v>1</v>
      </c>
      <c r="M23" t="s">
        <v>37</v>
      </c>
    </row>
    <row r="24" spans="11:14">
      <c r="K24" t="s">
        <v>69</v>
      </c>
      <c r="L24">
        <v>4</v>
      </c>
      <c r="M24" t="s">
        <v>68</v>
      </c>
    </row>
    <row r="25" spans="11:14">
      <c r="K25" t="s">
        <v>64</v>
      </c>
      <c r="L25" s="68">
        <v>1</v>
      </c>
      <c r="M25" s="68" t="s">
        <v>68</v>
      </c>
    </row>
    <row r="26" spans="11:14">
      <c r="K26" t="s">
        <v>69</v>
      </c>
      <c r="L26" s="68"/>
      <c r="M26" s="68"/>
    </row>
  </sheetData>
  <dataConsolidate/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</vt:lpstr>
      <vt:lpstr>Fiche Synthèse</vt:lpstr>
      <vt:lpstr>Formules test</vt:lpstr>
      <vt:lpstr>'Formules test'!Criteres</vt:lpstr>
      <vt:lpstr>'Formules test'!Extraire</vt:lpstr>
      <vt:lpstr>'Fiche Synthèse'!Impression_des_titres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2017-10-27T09:02:42Z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</Properties>
</file>